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ml.chartshape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ml.chartshapes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ml.chartshapes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ml.chartshapes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ml.chartshapes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6.xml" ContentType="application/vnd.openxmlformats-officedocument.drawingml.chartshapes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7.xml" ContentType="application/vnd.openxmlformats-officedocument.drawingml.chartshapes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8.xml" ContentType="application/vnd.openxmlformats-officedocument.drawingml.chartshapes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9.xml" ContentType="application/vnd.openxmlformats-officedocument.drawingml.chartshapes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ml.chartshapes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ml.chartshapes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ml.chartshapes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9.xml" ContentType="application/vnd.openxmlformats-officedocument.drawingml.chartshapes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0.xml" ContentType="application/vnd.openxmlformats-officedocument.drawingml.chartshapes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1.xml" ContentType="application/vnd.openxmlformats-officedocument.drawingml.chartshapes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2.xml" ContentType="application/vnd.openxmlformats-officedocument.drawingml.chartshapes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3.xml" ContentType="application/vnd.openxmlformats-officedocument.drawingml.chartshapes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4.xml" ContentType="application/vnd.openxmlformats-officedocument.drawingml.chartshapes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2.xml" ContentType="application/vnd.openxmlformats-officedocument.drawingml.chartshapes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3.xml" ContentType="application/vnd.openxmlformats-officedocument.drawingml.chartshapes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4.xml" ContentType="application/vnd.openxmlformats-officedocument.drawingml.chartshapes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45.xml" ContentType="application/vnd.openxmlformats-officedocument.drawingml.chartshapes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46.xml" ContentType="application/vnd.openxmlformats-officedocument.drawingml.chartshapes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47.xml" ContentType="application/vnd.openxmlformats-officedocument.drawingml.chartshapes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48.xml" ContentType="application/vnd.openxmlformats-officedocument.drawingml.chartshapes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49.xml" ContentType="application/vnd.openxmlformats-officedocument.drawingml.chartshapes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50.xml" ContentType="application/vnd.openxmlformats-officedocument.drawingml.chartshapes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57.xml" ContentType="application/vnd.openxmlformats-officedocument.drawingml.chartshapes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58.xml" ContentType="application/vnd.openxmlformats-officedocument.drawingml.chartshapes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59.xml" ContentType="application/vnd.openxmlformats-officedocument.drawingml.chartshapes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60.xml" ContentType="application/vnd.openxmlformats-officedocument.drawingml.chartshapes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61.xml" ContentType="application/vnd.openxmlformats-officedocument.drawingml.chartshapes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62.xml" ContentType="application/vnd.openxmlformats-officedocument.drawingml.chartshapes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63.xml" ContentType="application/vnd.openxmlformats-officedocument.drawingml.chartshapes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4.xml" ContentType="application/vnd.openxmlformats-officedocument.drawingml.chartshapes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65.xml" ContentType="application/vnd.openxmlformats-officedocument.drawingml.chartshapes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69.xml" ContentType="application/vnd.openxmlformats-officedocument.drawingml.chartshapes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70.xml" ContentType="application/vnd.openxmlformats-officedocument.drawingml.chartshapes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71.xml" ContentType="application/vnd.openxmlformats-officedocument.drawingml.chartshapes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72.xml" ContentType="application/vnd.openxmlformats-officedocument.drawingml.chartshapes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73.xml" ContentType="application/vnd.openxmlformats-officedocument.drawingml.chartshapes+xml"/>
  <Override PartName="/xl/charts/chart72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74.xml" ContentType="application/vnd.openxmlformats-officedocument.drawingml.chartshapes+xml"/>
  <Override PartName="/xl/charts/chart73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75.xml" ContentType="application/vnd.openxmlformats-officedocument.drawingml.chartshapes+xml"/>
  <Override PartName="/xl/charts/chart74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76.xml" ContentType="application/vnd.openxmlformats-officedocument.drawingml.chartshapes+xml"/>
  <Override PartName="/xl/charts/chart75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6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77.xml" ContentType="application/vnd.openxmlformats-officedocument.drawingml.chartshapes+xml"/>
  <Override PartName="/xl/charts/chart7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7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80.xml" ContentType="application/vnd.openxmlformats-officedocument.drawingml.chartshapes+xml"/>
  <Override PartName="/xl/charts/chart79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81.xml" ContentType="application/vnd.openxmlformats-officedocument.drawingml.chartshapes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82.xml" ContentType="application/vnd.openxmlformats-officedocument.drawingml.chartshapes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83.xml" ContentType="application/vnd.openxmlformats-officedocument.drawingml.chartshapes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84.xml" ContentType="application/vnd.openxmlformats-officedocument.drawingml.chartshapes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85.xml" ContentType="application/vnd.openxmlformats-officedocument.drawingml.chartshapes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86.xml" ContentType="application/vnd.openxmlformats-officedocument.drawingml.chartshapes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87.xml" ContentType="application/vnd.openxmlformats-officedocument.drawingml.chartshapes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88.xml" ContentType="application/vnd.openxmlformats-officedocument.drawingml.chartshapes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01.xml" ContentType="application/vnd.openxmlformats-officedocument.drawingml.chartshapes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102.xml" ContentType="application/vnd.openxmlformats-officedocument.drawingml.chartshapes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drawings/drawing103.xml" ContentType="application/vnd.openxmlformats-officedocument.drawingml.chartshapes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104.xml" ContentType="application/vnd.openxmlformats-officedocument.drawingml.chartshapes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105.xml" ContentType="application/vnd.openxmlformats-officedocument.drawingml.chartshapes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106.xml" ContentType="application/vnd.openxmlformats-officedocument.drawingml.chartshapes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107.xml" ContentType="application/vnd.openxmlformats-officedocument.drawingml.chartshapes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108.xml" ContentType="application/vnd.openxmlformats-officedocument.drawingml.chartshapes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drawings/drawing109.xml" ContentType="application/vnd.openxmlformats-officedocument.drawingml.chartshapes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110.xml" ContentType="application/vnd.openxmlformats-officedocument.drawingml.chartshapes+xml"/>
  <Override PartName="/xl/drawings/drawing111.xml" ContentType="application/vnd.openxmlformats-officedocument.drawing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112.xml" ContentType="application/vnd.openxmlformats-officedocument.drawingml.chartshapes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113.xml" ContentType="application/vnd.openxmlformats-officedocument.drawingml.chartshapes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114.xml" ContentType="application/vnd.openxmlformats-officedocument.drawingml.chartshapes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115.xml" ContentType="application/vnd.openxmlformats-officedocument.drawingml.chartshapes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drawings/drawing116.xml" ContentType="application/vnd.openxmlformats-officedocument.drawingml.chartshapes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117.xml" ContentType="application/vnd.openxmlformats-officedocument.drawingml.chartshapes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drawings/drawing118.xml" ContentType="application/vnd.openxmlformats-officedocument.drawingml.chartshapes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19.xml" ContentType="application/vnd.openxmlformats-officedocument.drawingml.chartshapes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5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drawings/drawing120.xml" ContentType="application/vnd.openxmlformats-officedocument.drawingml.chartshapes+xml"/>
  <Override PartName="/xl/charts/chart116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121.xml" ContentType="application/vnd.openxmlformats-officedocument.drawingml.chartshapes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os\AppData\Local\Temp\"/>
    </mc:Choice>
  </mc:AlternateContent>
  <xr:revisionPtr revIDLastSave="0" documentId="13_ncr:1_{EA5EC1F8-4A2A-499E-9721-27EB218F1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ward" sheetId="1" r:id="rId1"/>
    <sheet name="Atac-I50-SECOeS" sheetId="11" r:id="rId2"/>
    <sheet name="Atac-I50-NE" sheetId="12" state="hidden" r:id="rId3"/>
    <sheet name="Atac-I50-N" sheetId="15" state="hidden" r:id="rId4"/>
    <sheet name="Swap - Encargos" sheetId="17" r:id="rId5"/>
    <sheet name="Atac-I50-N-Nom" sheetId="30" r:id="rId6"/>
    <sheet name="Atac-I50-NE-Nom" sheetId="29" state="hidden" r:id="rId7"/>
    <sheet name="Atac-I50-SECOeS-Nom" sheetId="27" r:id="rId8"/>
    <sheet name="Varej-I50-SECOeS" sheetId="18" r:id="rId9"/>
    <sheet name="Varej-I50-SECOeS-Nom" sheetId="28" r:id="rId10"/>
    <sheet name="Varej-I50-NE" sheetId="19" r:id="rId11"/>
    <sheet name="Varej-I50-NE-Nom" sheetId="31" r:id="rId12"/>
    <sheet name="Varej-I50-N" sheetId="20" r:id="rId13"/>
    <sheet name="Atac-Conv-SECOeS" sheetId="21" state="hidden" r:id="rId14"/>
    <sheet name="Atac-Conv-NE" sheetId="22" state="hidden" r:id="rId15"/>
    <sheet name="Atac-Conv-N" sheetId="23" state="hidden" r:id="rId16"/>
    <sheet name="Atac-Conv-N-Nom" sheetId="35" state="hidden" r:id="rId17"/>
    <sheet name="Atac-Conv-NE-Nom" sheetId="34" state="hidden" r:id="rId18"/>
    <sheet name="Atac-Conv-SECOeS-Nom" sheetId="33" state="hidden" r:id="rId19"/>
    <sheet name="Varej-I50-N-Nom" sheetId="32" r:id="rId20"/>
    <sheet name="Varej-Conv-SECOeS" sheetId="24" r:id="rId21"/>
    <sheet name="Varej-Conv-SECOeS-Nom" sheetId="36" r:id="rId22"/>
    <sheet name="Varej-Conv-NE" sheetId="25" r:id="rId23"/>
    <sheet name="Varej-Conv-NE-Nom" sheetId="37" r:id="rId24"/>
    <sheet name="Varej-Conv-N" sheetId="26" r:id="rId25"/>
    <sheet name="Varej-Conv-N-Nom" sheetId="38" r:id="rId26"/>
    <sheet name="Varej-I50-SECOeS-SemEnc" sheetId="39" r:id="rId27"/>
    <sheet name="Varej-I50-SECOeS-SemEnc-Nom" sheetId="40" r:id="rId28"/>
    <sheet name="Varej-I50-NE-SemEnc" sheetId="41" r:id="rId29"/>
    <sheet name="Varej-I50-NE-SemEnc-Nom" sheetId="42" r:id="rId30"/>
    <sheet name="Varej-I50-N-SemEnc" sheetId="43" r:id="rId31"/>
    <sheet name="Varej-I50-N-SemEnc-Nom" sheetId="44" r:id="rId32"/>
    <sheet name="Varej-Conv-SECOeS-SemEnc" sheetId="45" r:id="rId33"/>
    <sheet name="Varej-Conv-SECOeS-SemEnc-Nom" sheetId="46" r:id="rId34"/>
    <sheet name="Varej-Conv-NE-SemEnc" sheetId="47" r:id="rId35"/>
    <sheet name="Varej-Conv-NE-SemEnc-Nom" sheetId="48" r:id="rId36"/>
    <sheet name="Varej-Conv-N-SemEnc" sheetId="49" r:id="rId37"/>
    <sheet name="Varej-Conv-N-SemEnc-Nom" sheetId="50" r:id="rId38"/>
  </sheets>
  <definedNames>
    <definedName name="_xlnm.Print_Area" localSheetId="1">'Atac-I50-SECOeS'!$AS$53:$CV$137</definedName>
    <definedName name="_xlnm.Print_Area" localSheetId="7">'Atac-I50-SECOeS-Nom'!$AS$53:$CV$137</definedName>
    <definedName name="_xlnm.Print_Area" localSheetId="0">Forward!$AO$62:$CU$148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1" i="50" l="1"/>
  <c r="P141" i="50"/>
  <c r="Q141" i="50"/>
  <c r="R141" i="50"/>
  <c r="S141" i="50"/>
  <c r="T141" i="50"/>
  <c r="Y141" i="50" s="1"/>
  <c r="U141" i="50"/>
  <c r="W141" i="50"/>
  <c r="AO141" i="49"/>
  <c r="O141" i="38"/>
  <c r="P141" i="38"/>
  <c r="Q141" i="38"/>
  <c r="R141" i="38"/>
  <c r="S141" i="38"/>
  <c r="T141" i="38"/>
  <c r="U141" i="38"/>
  <c r="W141" i="38"/>
  <c r="Y141" i="38"/>
  <c r="O141" i="48"/>
  <c r="P141" i="48"/>
  <c r="Q141" i="48"/>
  <c r="R141" i="48"/>
  <c r="S141" i="48"/>
  <c r="T141" i="48"/>
  <c r="U141" i="48"/>
  <c r="O141" i="37"/>
  <c r="W141" i="37" s="1"/>
  <c r="P141" i="37"/>
  <c r="Y141" i="37" s="1"/>
  <c r="Q141" i="37"/>
  <c r="R141" i="37"/>
  <c r="S141" i="37"/>
  <c r="T141" i="37"/>
  <c r="U141" i="37"/>
  <c r="AA141" i="37"/>
  <c r="AB141" i="37"/>
  <c r="AO141" i="37"/>
  <c r="AP141" i="37"/>
  <c r="AQ141" i="37"/>
  <c r="O141" i="46"/>
  <c r="P141" i="46"/>
  <c r="Q141" i="46"/>
  <c r="R141" i="46"/>
  <c r="S141" i="46"/>
  <c r="T141" i="46"/>
  <c r="U141" i="46"/>
  <c r="AA141" i="46"/>
  <c r="AN141" i="46"/>
  <c r="AO141" i="46"/>
  <c r="AP141" i="46"/>
  <c r="O141" i="36"/>
  <c r="P141" i="36"/>
  <c r="Y141" i="36" s="1"/>
  <c r="Q141" i="36"/>
  <c r="R141" i="36"/>
  <c r="W141" i="36" s="1"/>
  <c r="S141" i="36"/>
  <c r="T141" i="36"/>
  <c r="U141" i="36"/>
  <c r="AC141" i="36"/>
  <c r="AQ141" i="36"/>
  <c r="O141" i="44"/>
  <c r="P141" i="44"/>
  <c r="Q141" i="44"/>
  <c r="R141" i="44"/>
  <c r="S141" i="44"/>
  <c r="T141" i="44"/>
  <c r="U141" i="44"/>
  <c r="AA141" i="44"/>
  <c r="AB141" i="44"/>
  <c r="AP141" i="44"/>
  <c r="AQ141" i="44"/>
  <c r="O141" i="32"/>
  <c r="W141" i="32" s="1"/>
  <c r="P141" i="32"/>
  <c r="Y141" i="32" s="1"/>
  <c r="Q141" i="32"/>
  <c r="R141" i="32"/>
  <c r="S141" i="32"/>
  <c r="T141" i="32"/>
  <c r="U141" i="32"/>
  <c r="AA141" i="32"/>
  <c r="AO141" i="32"/>
  <c r="AP141" i="32"/>
  <c r="AQ141" i="32"/>
  <c r="O141" i="42"/>
  <c r="P141" i="42"/>
  <c r="Q141" i="42"/>
  <c r="R141" i="42"/>
  <c r="S141" i="42"/>
  <c r="T141" i="42"/>
  <c r="U141" i="42"/>
  <c r="AN141" i="42"/>
  <c r="AO141" i="42"/>
  <c r="AP141" i="42"/>
  <c r="O141" i="31"/>
  <c r="W141" i="31" s="1"/>
  <c r="P141" i="31"/>
  <c r="Y141" i="31" s="1"/>
  <c r="Q141" i="31"/>
  <c r="R141" i="31"/>
  <c r="S141" i="31"/>
  <c r="T141" i="31"/>
  <c r="U141" i="31"/>
  <c r="AA141" i="31"/>
  <c r="AN141" i="31"/>
  <c r="AO141" i="31"/>
  <c r="AP141" i="31"/>
  <c r="O141" i="40"/>
  <c r="P141" i="40"/>
  <c r="Q141" i="40"/>
  <c r="R141" i="40"/>
  <c r="S141" i="40"/>
  <c r="T141" i="40"/>
  <c r="U141" i="40"/>
  <c r="AN141" i="40"/>
  <c r="AO141" i="40"/>
  <c r="O141" i="28"/>
  <c r="P141" i="28"/>
  <c r="W141" i="28" s="1"/>
  <c r="Q141" i="28"/>
  <c r="R141" i="28"/>
  <c r="S141" i="28"/>
  <c r="T141" i="28"/>
  <c r="U141" i="28"/>
  <c r="AP141" i="28"/>
  <c r="AQ141" i="28"/>
  <c r="O141" i="35"/>
  <c r="P141" i="35"/>
  <c r="Q141" i="35"/>
  <c r="R141" i="35"/>
  <c r="S141" i="35"/>
  <c r="T141" i="35"/>
  <c r="U141" i="35"/>
  <c r="AB141" i="35"/>
  <c r="AO141" i="35"/>
  <c r="AP141" i="35"/>
  <c r="AQ141" i="35"/>
  <c r="O141" i="34"/>
  <c r="P141" i="34"/>
  <c r="Q141" i="34"/>
  <c r="R141" i="34"/>
  <c r="S141" i="34"/>
  <c r="T141" i="34"/>
  <c r="Y141" i="34" s="1"/>
  <c r="U141" i="34"/>
  <c r="W141" i="34"/>
  <c r="O141" i="33"/>
  <c r="P141" i="33"/>
  <c r="Q141" i="33"/>
  <c r="R141" i="33"/>
  <c r="S141" i="33"/>
  <c r="T141" i="33"/>
  <c r="U141" i="33"/>
  <c r="O141" i="30"/>
  <c r="W141" i="30" s="1"/>
  <c r="P141" i="30"/>
  <c r="Y141" i="30" s="1"/>
  <c r="Q141" i="30"/>
  <c r="R141" i="30"/>
  <c r="S141" i="30"/>
  <c r="T141" i="30"/>
  <c r="U141" i="30"/>
  <c r="AA141" i="30"/>
  <c r="AN141" i="30"/>
  <c r="AO141" i="30"/>
  <c r="AP141" i="30"/>
  <c r="O141" i="29"/>
  <c r="P141" i="29"/>
  <c r="Q141" i="29"/>
  <c r="R141" i="29"/>
  <c r="S141" i="29"/>
  <c r="T141" i="29"/>
  <c r="U141" i="29"/>
  <c r="AN141" i="29"/>
  <c r="AO141" i="29"/>
  <c r="O141" i="27"/>
  <c r="Y141" i="27" s="1"/>
  <c r="P141" i="27"/>
  <c r="Q141" i="27"/>
  <c r="R141" i="27"/>
  <c r="S141" i="27"/>
  <c r="T141" i="27"/>
  <c r="U141" i="27"/>
  <c r="AQ141" i="27"/>
  <c r="O140" i="50"/>
  <c r="P140" i="50"/>
  <c r="Q140" i="50"/>
  <c r="R140" i="50"/>
  <c r="S140" i="50"/>
  <c r="T140" i="50"/>
  <c r="U140" i="50"/>
  <c r="W140" i="50"/>
  <c r="O140" i="38"/>
  <c r="W140" i="38" s="1"/>
  <c r="P140" i="38"/>
  <c r="Q140" i="38"/>
  <c r="R140" i="38"/>
  <c r="S140" i="38"/>
  <c r="T140" i="38"/>
  <c r="U140" i="38"/>
  <c r="AA140" i="38"/>
  <c r="AA141" i="38" s="1"/>
  <c r="AB140" i="38"/>
  <c r="AB141" i="38" s="1"/>
  <c r="O140" i="48"/>
  <c r="P140" i="48"/>
  <c r="Q140" i="48"/>
  <c r="R140" i="48"/>
  <c r="S140" i="48"/>
  <c r="T140" i="48"/>
  <c r="U140" i="48"/>
  <c r="O140" i="37"/>
  <c r="P140" i="37"/>
  <c r="Q140" i="37"/>
  <c r="R140" i="37"/>
  <c r="S140" i="37"/>
  <c r="T140" i="37"/>
  <c r="U140" i="37"/>
  <c r="AQ140" i="37"/>
  <c r="O140" i="46"/>
  <c r="P140" i="46"/>
  <c r="Q140" i="46"/>
  <c r="R140" i="46"/>
  <c r="S140" i="46"/>
  <c r="T140" i="46"/>
  <c r="U140" i="46"/>
  <c r="O140" i="36"/>
  <c r="P140" i="36"/>
  <c r="Q140" i="36"/>
  <c r="R140" i="36"/>
  <c r="S140" i="36"/>
  <c r="T140" i="36"/>
  <c r="U140" i="36"/>
  <c r="AA140" i="36"/>
  <c r="AA141" i="36" s="1"/>
  <c r="AB140" i="36"/>
  <c r="AB141" i="36" s="1"/>
  <c r="AC140" i="36"/>
  <c r="O140" i="44"/>
  <c r="P140" i="44"/>
  <c r="Q140" i="44"/>
  <c r="R140" i="44"/>
  <c r="S140" i="44"/>
  <c r="T140" i="44"/>
  <c r="U140" i="44"/>
  <c r="O140" i="32"/>
  <c r="P140" i="32"/>
  <c r="Q140" i="32"/>
  <c r="R140" i="32"/>
  <c r="S140" i="32"/>
  <c r="T140" i="32"/>
  <c r="U140" i="32"/>
  <c r="O140" i="42"/>
  <c r="P140" i="42"/>
  <c r="Q140" i="42"/>
  <c r="R140" i="42"/>
  <c r="S140" i="42"/>
  <c r="T140" i="42"/>
  <c r="U140" i="42"/>
  <c r="AB140" i="42"/>
  <c r="AB141" i="42" s="1"/>
  <c r="AC140" i="42"/>
  <c r="AC141" i="42" s="1"/>
  <c r="O140" i="31"/>
  <c r="P140" i="31"/>
  <c r="Q140" i="31"/>
  <c r="R140" i="31"/>
  <c r="S140" i="31"/>
  <c r="T140" i="31"/>
  <c r="U140" i="31"/>
  <c r="O140" i="40"/>
  <c r="P140" i="40"/>
  <c r="Q140" i="40"/>
  <c r="R140" i="40"/>
  <c r="W140" i="40" s="1"/>
  <c r="S140" i="40"/>
  <c r="T140" i="40"/>
  <c r="U140" i="40"/>
  <c r="O140" i="28"/>
  <c r="P140" i="28"/>
  <c r="Q140" i="28"/>
  <c r="R140" i="28"/>
  <c r="S140" i="28"/>
  <c r="T140" i="28"/>
  <c r="U140" i="28"/>
  <c r="AP140" i="28"/>
  <c r="AQ140" i="28"/>
  <c r="O140" i="35"/>
  <c r="P140" i="35"/>
  <c r="Q140" i="35"/>
  <c r="R140" i="35"/>
  <c r="S140" i="35"/>
  <c r="T140" i="35"/>
  <c r="U140" i="35"/>
  <c r="AC140" i="35"/>
  <c r="AC141" i="35" s="1"/>
  <c r="O140" i="34"/>
  <c r="P140" i="34"/>
  <c r="Q140" i="34"/>
  <c r="R140" i="34"/>
  <c r="S140" i="34"/>
  <c r="T140" i="34"/>
  <c r="U140" i="34"/>
  <c r="O140" i="33"/>
  <c r="P140" i="33"/>
  <c r="Q140" i="33"/>
  <c r="R140" i="33"/>
  <c r="S140" i="33"/>
  <c r="T140" i="33"/>
  <c r="U140" i="33"/>
  <c r="AQ140" i="33"/>
  <c r="O140" i="30"/>
  <c r="P140" i="30"/>
  <c r="Q140" i="30"/>
  <c r="R140" i="30"/>
  <c r="S140" i="30"/>
  <c r="T140" i="30"/>
  <c r="U140" i="30"/>
  <c r="AM140" i="30"/>
  <c r="O140" i="29"/>
  <c r="Y140" i="29" s="1"/>
  <c r="P140" i="29"/>
  <c r="Q140" i="29"/>
  <c r="R140" i="29"/>
  <c r="S140" i="29"/>
  <c r="T140" i="29"/>
  <c r="U140" i="29"/>
  <c r="AA140" i="29"/>
  <c r="AA141" i="29" s="1"/>
  <c r="AB140" i="29"/>
  <c r="AB141" i="29" s="1"/>
  <c r="O140" i="27"/>
  <c r="P140" i="27"/>
  <c r="Q140" i="27"/>
  <c r="R140" i="27"/>
  <c r="S140" i="27"/>
  <c r="T140" i="27"/>
  <c r="U140" i="27"/>
  <c r="AQ140" i="27"/>
  <c r="W140" i="1"/>
  <c r="AH140" i="1" s="1"/>
  <c r="Y140" i="1"/>
  <c r="AE140" i="1"/>
  <c r="AF140" i="1"/>
  <c r="AG140" i="1"/>
  <c r="AI140" i="1"/>
  <c r="AM140" i="37" s="1"/>
  <c r="AJ140" i="1"/>
  <c r="AK140" i="1"/>
  <c r="AO140" i="50" s="1"/>
  <c r="AL140" i="1"/>
  <c r="AP140" i="42" s="1"/>
  <c r="AM140" i="1"/>
  <c r="AQ140" i="38" s="1"/>
  <c r="W141" i="1"/>
  <c r="Y141" i="1"/>
  <c r="AE141" i="1"/>
  <c r="AF141" i="1"/>
  <c r="AG141" i="1"/>
  <c r="AI141" i="1"/>
  <c r="AM141" i="33" s="1"/>
  <c r="AJ141" i="1"/>
  <c r="AN141" i="48" s="1"/>
  <c r="AK141" i="1"/>
  <c r="AO141" i="50" s="1"/>
  <c r="AL141" i="1"/>
  <c r="AP141" i="40" s="1"/>
  <c r="AM141" i="1"/>
  <c r="AQ141" i="46" s="1"/>
  <c r="B139" i="50"/>
  <c r="A139" i="44"/>
  <c r="N133" i="50"/>
  <c r="N132" i="50"/>
  <c r="N131" i="50"/>
  <c r="N130" i="50"/>
  <c r="N129" i="50"/>
  <c r="N128" i="50"/>
  <c r="N127" i="50"/>
  <c r="N126" i="50"/>
  <c r="N125" i="50"/>
  <c r="N124" i="50"/>
  <c r="N123" i="50"/>
  <c r="N122" i="50"/>
  <c r="N121" i="50"/>
  <c r="N120" i="50"/>
  <c r="N119" i="50"/>
  <c r="N118" i="50"/>
  <c r="N117" i="50"/>
  <c r="N116" i="50"/>
  <c r="N115" i="50"/>
  <c r="N114" i="50"/>
  <c r="N113" i="50"/>
  <c r="N112" i="50"/>
  <c r="N111" i="50"/>
  <c r="N110" i="50"/>
  <c r="N109" i="50"/>
  <c r="N108" i="50"/>
  <c r="N107" i="50"/>
  <c r="N106" i="50"/>
  <c r="N105" i="50"/>
  <c r="N104" i="50"/>
  <c r="N103" i="50"/>
  <c r="N102" i="50"/>
  <c r="N101" i="50"/>
  <c r="N100" i="50"/>
  <c r="N99" i="50"/>
  <c r="N98" i="50"/>
  <c r="N97" i="50"/>
  <c r="N96" i="50"/>
  <c r="N95" i="50"/>
  <c r="N94" i="50"/>
  <c r="N93" i="50"/>
  <c r="N92" i="50"/>
  <c r="N91" i="50"/>
  <c r="N90" i="50"/>
  <c r="N89" i="50"/>
  <c r="N88" i="50"/>
  <c r="N87" i="50"/>
  <c r="M121" i="50"/>
  <c r="M120" i="50"/>
  <c r="M119" i="50"/>
  <c r="M118" i="50"/>
  <c r="M117" i="50"/>
  <c r="M116" i="50"/>
  <c r="M115" i="50"/>
  <c r="M114" i="50"/>
  <c r="M113" i="50"/>
  <c r="M112" i="50"/>
  <c r="M111" i="50"/>
  <c r="M110" i="50"/>
  <c r="M109" i="50"/>
  <c r="M108" i="50"/>
  <c r="M107" i="50"/>
  <c r="M106" i="50"/>
  <c r="M105" i="50"/>
  <c r="M104" i="50"/>
  <c r="M103" i="50"/>
  <c r="M102" i="50"/>
  <c r="M101" i="50"/>
  <c r="M100" i="50"/>
  <c r="M99" i="50"/>
  <c r="M98" i="50"/>
  <c r="M97" i="50"/>
  <c r="M96" i="50"/>
  <c r="M95" i="50"/>
  <c r="M94" i="50"/>
  <c r="M93" i="50"/>
  <c r="M92" i="50"/>
  <c r="M91" i="50"/>
  <c r="M90" i="50"/>
  <c r="M89" i="50"/>
  <c r="M88" i="50"/>
  <c r="M87" i="50"/>
  <c r="M86" i="50"/>
  <c r="L109" i="50"/>
  <c r="L108" i="50"/>
  <c r="L107" i="50"/>
  <c r="L106" i="50"/>
  <c r="L105" i="50"/>
  <c r="L104" i="50"/>
  <c r="L103" i="50"/>
  <c r="L102" i="50"/>
  <c r="L101" i="50"/>
  <c r="L100" i="50"/>
  <c r="L99" i="50"/>
  <c r="L98" i="50"/>
  <c r="L97" i="50"/>
  <c r="L96" i="50"/>
  <c r="L95" i="50"/>
  <c r="L94" i="50"/>
  <c r="L93" i="50"/>
  <c r="L92" i="50"/>
  <c r="L91" i="50"/>
  <c r="L90" i="50"/>
  <c r="L89" i="50"/>
  <c r="L88" i="50"/>
  <c r="L87" i="50"/>
  <c r="L86" i="50"/>
  <c r="K97" i="50"/>
  <c r="K96" i="50"/>
  <c r="K95" i="50"/>
  <c r="K94" i="50"/>
  <c r="K93" i="50"/>
  <c r="K92" i="50"/>
  <c r="K91" i="50"/>
  <c r="K90" i="50"/>
  <c r="K89" i="50"/>
  <c r="K88" i="50"/>
  <c r="K87" i="50"/>
  <c r="K86" i="50"/>
  <c r="T139" i="50"/>
  <c r="S139" i="50"/>
  <c r="R139" i="50"/>
  <c r="Q139" i="50"/>
  <c r="P139" i="50"/>
  <c r="O139" i="50"/>
  <c r="T138" i="50"/>
  <c r="S138" i="50"/>
  <c r="R138" i="50"/>
  <c r="Q138" i="50"/>
  <c r="P138" i="50"/>
  <c r="O138" i="50"/>
  <c r="T137" i="50"/>
  <c r="S137" i="50"/>
  <c r="R137" i="50"/>
  <c r="Q137" i="50"/>
  <c r="P137" i="50"/>
  <c r="O137" i="50"/>
  <c r="T136" i="50"/>
  <c r="S136" i="50"/>
  <c r="R136" i="50"/>
  <c r="Q136" i="50"/>
  <c r="P136" i="50"/>
  <c r="O136" i="50"/>
  <c r="T135" i="50"/>
  <c r="S135" i="50"/>
  <c r="R135" i="50"/>
  <c r="Q135" i="50"/>
  <c r="P135" i="50"/>
  <c r="O135" i="50"/>
  <c r="T134" i="50"/>
  <c r="S134" i="50"/>
  <c r="R134" i="50"/>
  <c r="Q134" i="50"/>
  <c r="P134" i="50"/>
  <c r="O134" i="50"/>
  <c r="S133" i="50"/>
  <c r="R133" i="50"/>
  <c r="Q133" i="50"/>
  <c r="P133" i="50"/>
  <c r="O133" i="50"/>
  <c r="Q132" i="50"/>
  <c r="P132" i="50"/>
  <c r="O132" i="50"/>
  <c r="Q131" i="50"/>
  <c r="P131" i="50"/>
  <c r="O131" i="50"/>
  <c r="Q130" i="50"/>
  <c r="P130" i="50"/>
  <c r="O130" i="50"/>
  <c r="Q129" i="50"/>
  <c r="P129" i="50"/>
  <c r="O129" i="50"/>
  <c r="Q128" i="50"/>
  <c r="P128" i="50"/>
  <c r="O128" i="50"/>
  <c r="Q127" i="50"/>
  <c r="P127" i="50"/>
  <c r="O127" i="50"/>
  <c r="Q126" i="50"/>
  <c r="P126" i="50"/>
  <c r="O126" i="50"/>
  <c r="Q125" i="50"/>
  <c r="P125" i="50"/>
  <c r="O125" i="50"/>
  <c r="Q124" i="50"/>
  <c r="P124" i="50"/>
  <c r="O124" i="50"/>
  <c r="Q123" i="50"/>
  <c r="P123" i="50"/>
  <c r="O123" i="50"/>
  <c r="P122" i="50"/>
  <c r="O122" i="50"/>
  <c r="P121" i="50"/>
  <c r="O121" i="50"/>
  <c r="P120" i="50"/>
  <c r="O120" i="50"/>
  <c r="P119" i="50"/>
  <c r="O119" i="50"/>
  <c r="P118" i="50"/>
  <c r="O118" i="50"/>
  <c r="P117" i="50"/>
  <c r="O117" i="50"/>
  <c r="P116" i="50"/>
  <c r="O116" i="50"/>
  <c r="P115" i="50"/>
  <c r="O115" i="50"/>
  <c r="P114" i="50"/>
  <c r="O114" i="50"/>
  <c r="P113" i="50"/>
  <c r="O113" i="50"/>
  <c r="R112" i="50"/>
  <c r="Q112" i="50"/>
  <c r="P112" i="50"/>
  <c r="O112" i="50"/>
  <c r="R111" i="50"/>
  <c r="Q111" i="50"/>
  <c r="P111" i="50"/>
  <c r="O111" i="50"/>
  <c r="Q110" i="50"/>
  <c r="P110" i="50"/>
  <c r="O110" i="50"/>
  <c r="Q109" i="50"/>
  <c r="P109" i="50"/>
  <c r="O109" i="50"/>
  <c r="Q108" i="50"/>
  <c r="P108" i="50"/>
  <c r="O108" i="50"/>
  <c r="Q107" i="50"/>
  <c r="P107" i="50"/>
  <c r="O107" i="50"/>
  <c r="Q106" i="50"/>
  <c r="P106" i="50"/>
  <c r="O106" i="50"/>
  <c r="Q105" i="50"/>
  <c r="P105" i="50"/>
  <c r="O105" i="50"/>
  <c r="Q104" i="50"/>
  <c r="P104" i="50"/>
  <c r="O104" i="50"/>
  <c r="Q103" i="50"/>
  <c r="P103" i="50"/>
  <c r="O103" i="50"/>
  <c r="Q102" i="50"/>
  <c r="P102" i="50"/>
  <c r="O102" i="50"/>
  <c r="Q101" i="50"/>
  <c r="P101" i="50"/>
  <c r="O101" i="50"/>
  <c r="Q100" i="50"/>
  <c r="P100" i="50"/>
  <c r="O100" i="50"/>
  <c r="Q99" i="50"/>
  <c r="P99" i="50"/>
  <c r="O99" i="50"/>
  <c r="P98" i="50"/>
  <c r="O98" i="50"/>
  <c r="P97" i="50"/>
  <c r="O97" i="50"/>
  <c r="P96" i="50"/>
  <c r="O96" i="50"/>
  <c r="P95" i="50"/>
  <c r="O95" i="50"/>
  <c r="P94" i="50"/>
  <c r="O94" i="50"/>
  <c r="P93" i="50"/>
  <c r="O93" i="50"/>
  <c r="P92" i="50"/>
  <c r="O92" i="50"/>
  <c r="P91" i="50"/>
  <c r="O91" i="50"/>
  <c r="P90" i="50"/>
  <c r="O90" i="50"/>
  <c r="P89" i="50"/>
  <c r="O89" i="50"/>
  <c r="P88" i="50"/>
  <c r="O88" i="50"/>
  <c r="P87" i="50"/>
  <c r="O87" i="50"/>
  <c r="P86" i="50"/>
  <c r="O86" i="50"/>
  <c r="N133" i="48"/>
  <c r="N132" i="48"/>
  <c r="N131" i="48"/>
  <c r="N130" i="48"/>
  <c r="N129" i="48"/>
  <c r="N128" i="48"/>
  <c r="N127" i="48"/>
  <c r="N126" i="48"/>
  <c r="N125" i="48"/>
  <c r="N124" i="48"/>
  <c r="N123" i="48"/>
  <c r="N122" i="48"/>
  <c r="N121" i="48"/>
  <c r="N120" i="48"/>
  <c r="N119" i="48"/>
  <c r="N118" i="48"/>
  <c r="N117" i="48"/>
  <c r="N116" i="48"/>
  <c r="N115" i="48"/>
  <c r="N114" i="48"/>
  <c r="N113" i="48"/>
  <c r="N112" i="48"/>
  <c r="N111" i="48"/>
  <c r="N110" i="48"/>
  <c r="N109" i="48"/>
  <c r="N108" i="48"/>
  <c r="N107" i="48"/>
  <c r="N106" i="48"/>
  <c r="N105" i="48"/>
  <c r="N104" i="48"/>
  <c r="N103" i="48"/>
  <c r="N102" i="48"/>
  <c r="N101" i="48"/>
  <c r="N100" i="48"/>
  <c r="N99" i="48"/>
  <c r="N98" i="48"/>
  <c r="N97" i="48"/>
  <c r="N96" i="48"/>
  <c r="N95" i="48"/>
  <c r="N94" i="48"/>
  <c r="N93" i="48"/>
  <c r="N92" i="48"/>
  <c r="N91" i="48"/>
  <c r="N90" i="48"/>
  <c r="N89" i="48"/>
  <c r="N88" i="48"/>
  <c r="N87" i="48"/>
  <c r="M121" i="48"/>
  <c r="M120" i="48"/>
  <c r="M119" i="48"/>
  <c r="M118" i="48"/>
  <c r="M117" i="48"/>
  <c r="M116" i="48"/>
  <c r="M115" i="48"/>
  <c r="M114" i="48"/>
  <c r="M113" i="48"/>
  <c r="M112" i="48"/>
  <c r="M111" i="48"/>
  <c r="M110" i="48"/>
  <c r="M109" i="48"/>
  <c r="M108" i="48"/>
  <c r="M107" i="48"/>
  <c r="M106" i="48"/>
  <c r="M105" i="48"/>
  <c r="M104" i="48"/>
  <c r="M103" i="48"/>
  <c r="M102" i="48"/>
  <c r="M101" i="48"/>
  <c r="M100" i="48"/>
  <c r="M99" i="48"/>
  <c r="M98" i="48"/>
  <c r="M97" i="48"/>
  <c r="M96" i="48"/>
  <c r="M95" i="48"/>
  <c r="M94" i="48"/>
  <c r="M93" i="48"/>
  <c r="M92" i="48"/>
  <c r="M91" i="48"/>
  <c r="M90" i="48"/>
  <c r="M89" i="48"/>
  <c r="M88" i="48"/>
  <c r="M87" i="48"/>
  <c r="M86" i="48"/>
  <c r="L109" i="48"/>
  <c r="L108" i="48"/>
  <c r="L107" i="48"/>
  <c r="L106" i="48"/>
  <c r="L105" i="48"/>
  <c r="L104" i="48"/>
  <c r="L103" i="48"/>
  <c r="L102" i="48"/>
  <c r="L101" i="48"/>
  <c r="L100" i="48"/>
  <c r="L99" i="48"/>
  <c r="L98" i="48"/>
  <c r="L97" i="48"/>
  <c r="L96" i="48"/>
  <c r="L95" i="48"/>
  <c r="L94" i="48"/>
  <c r="L93" i="48"/>
  <c r="L92" i="48"/>
  <c r="L91" i="48"/>
  <c r="L90" i="48"/>
  <c r="L89" i="48"/>
  <c r="L88" i="48"/>
  <c r="L87" i="48"/>
  <c r="L86" i="48"/>
  <c r="K97" i="48"/>
  <c r="K96" i="48"/>
  <c r="K95" i="48"/>
  <c r="K94" i="48"/>
  <c r="K93" i="48"/>
  <c r="K92" i="48"/>
  <c r="K91" i="48"/>
  <c r="K90" i="48"/>
  <c r="K89" i="48"/>
  <c r="K88" i="48"/>
  <c r="K87" i="48"/>
  <c r="K86" i="48"/>
  <c r="T139" i="48"/>
  <c r="S139" i="48"/>
  <c r="R139" i="48"/>
  <c r="Q139" i="48"/>
  <c r="P139" i="48"/>
  <c r="O139" i="48"/>
  <c r="T138" i="48"/>
  <c r="S138" i="48"/>
  <c r="R138" i="48"/>
  <c r="Q138" i="48"/>
  <c r="P138" i="48"/>
  <c r="O138" i="48"/>
  <c r="T137" i="48"/>
  <c r="S137" i="48"/>
  <c r="R137" i="48"/>
  <c r="Q137" i="48"/>
  <c r="P137" i="48"/>
  <c r="O137" i="48"/>
  <c r="T136" i="48"/>
  <c r="S136" i="48"/>
  <c r="R136" i="48"/>
  <c r="Q136" i="48"/>
  <c r="P136" i="48"/>
  <c r="O136" i="48"/>
  <c r="T135" i="48"/>
  <c r="S135" i="48"/>
  <c r="R135" i="48"/>
  <c r="Q135" i="48"/>
  <c r="P135" i="48"/>
  <c r="O135" i="48"/>
  <c r="T134" i="48"/>
  <c r="S134" i="48"/>
  <c r="R134" i="48"/>
  <c r="Q134" i="48"/>
  <c r="P134" i="48"/>
  <c r="O134" i="48"/>
  <c r="S133" i="48"/>
  <c r="R133" i="48"/>
  <c r="Q133" i="48"/>
  <c r="P133" i="48"/>
  <c r="O133" i="48"/>
  <c r="Q132" i="48"/>
  <c r="P132" i="48"/>
  <c r="O132" i="48"/>
  <c r="Q131" i="48"/>
  <c r="P131" i="48"/>
  <c r="O131" i="48"/>
  <c r="Q130" i="48"/>
  <c r="P130" i="48"/>
  <c r="O130" i="48"/>
  <c r="Q129" i="48"/>
  <c r="P129" i="48"/>
  <c r="O129" i="48"/>
  <c r="Q128" i="48"/>
  <c r="P128" i="48"/>
  <c r="O128" i="48"/>
  <c r="Q127" i="48"/>
  <c r="P127" i="48"/>
  <c r="O127" i="48"/>
  <c r="Q126" i="48"/>
  <c r="P126" i="48"/>
  <c r="O126" i="48"/>
  <c r="Q125" i="48"/>
  <c r="P125" i="48"/>
  <c r="O125" i="48"/>
  <c r="Q124" i="48"/>
  <c r="P124" i="48"/>
  <c r="O124" i="48"/>
  <c r="Q123" i="48"/>
  <c r="P123" i="48"/>
  <c r="O123" i="48"/>
  <c r="P122" i="48"/>
  <c r="O122" i="48"/>
  <c r="P121" i="48"/>
  <c r="O121" i="48"/>
  <c r="P120" i="48"/>
  <c r="O120" i="48"/>
  <c r="P119" i="48"/>
  <c r="O119" i="48"/>
  <c r="P118" i="48"/>
  <c r="O118" i="48"/>
  <c r="P117" i="48"/>
  <c r="O117" i="48"/>
  <c r="P116" i="48"/>
  <c r="O116" i="48"/>
  <c r="P115" i="48"/>
  <c r="O115" i="48"/>
  <c r="P114" i="48"/>
  <c r="O114" i="48"/>
  <c r="P113" i="48"/>
  <c r="O113" i="48"/>
  <c r="R112" i="48"/>
  <c r="Q112" i="48"/>
  <c r="P112" i="48"/>
  <c r="O112" i="48"/>
  <c r="R111" i="48"/>
  <c r="Q111" i="48"/>
  <c r="P111" i="48"/>
  <c r="O111" i="48"/>
  <c r="Q110" i="48"/>
  <c r="P110" i="48"/>
  <c r="O110" i="48"/>
  <c r="Q109" i="48"/>
  <c r="P109" i="48"/>
  <c r="O109" i="48"/>
  <c r="Q108" i="48"/>
  <c r="P108" i="48"/>
  <c r="O108" i="48"/>
  <c r="Q107" i="48"/>
  <c r="P107" i="48"/>
  <c r="O107" i="48"/>
  <c r="Q106" i="48"/>
  <c r="P106" i="48"/>
  <c r="O106" i="48"/>
  <c r="Q105" i="48"/>
  <c r="P105" i="48"/>
  <c r="O105" i="48"/>
  <c r="Q104" i="48"/>
  <c r="P104" i="48"/>
  <c r="O104" i="48"/>
  <c r="Q103" i="48"/>
  <c r="P103" i="48"/>
  <c r="O103" i="48"/>
  <c r="Q102" i="48"/>
  <c r="P102" i="48"/>
  <c r="O102" i="48"/>
  <c r="Q101" i="48"/>
  <c r="P101" i="48"/>
  <c r="O101" i="48"/>
  <c r="Q100" i="48"/>
  <c r="P100" i="48"/>
  <c r="O100" i="48"/>
  <c r="Q99" i="48"/>
  <c r="P99" i="48"/>
  <c r="O99" i="48"/>
  <c r="P98" i="48"/>
  <c r="O98" i="48"/>
  <c r="P97" i="48"/>
  <c r="O97" i="48"/>
  <c r="P96" i="48"/>
  <c r="O96" i="48"/>
  <c r="P95" i="48"/>
  <c r="O95" i="48"/>
  <c r="P94" i="48"/>
  <c r="O94" i="48"/>
  <c r="P93" i="48"/>
  <c r="O93" i="48"/>
  <c r="P92" i="48"/>
  <c r="O92" i="48"/>
  <c r="P91" i="48"/>
  <c r="O91" i="48"/>
  <c r="P90" i="48"/>
  <c r="O90" i="48"/>
  <c r="P89" i="48"/>
  <c r="O89" i="48"/>
  <c r="P88" i="48"/>
  <c r="O88" i="48"/>
  <c r="P87" i="48"/>
  <c r="O87" i="48"/>
  <c r="P86" i="48"/>
  <c r="O86" i="48"/>
  <c r="N133" i="46"/>
  <c r="N132" i="46"/>
  <c r="N131" i="46"/>
  <c r="N130" i="46"/>
  <c r="N129" i="46"/>
  <c r="N128" i="46"/>
  <c r="N127" i="46"/>
  <c r="N126" i="46"/>
  <c r="N125" i="46"/>
  <c r="N124" i="46"/>
  <c r="N123" i="46"/>
  <c r="N122" i="46"/>
  <c r="N121" i="46"/>
  <c r="N120" i="46"/>
  <c r="N119" i="46"/>
  <c r="N118" i="46"/>
  <c r="N117" i="46"/>
  <c r="N116" i="46"/>
  <c r="N115" i="46"/>
  <c r="N114" i="46"/>
  <c r="N113" i="46"/>
  <c r="N112" i="46"/>
  <c r="N111" i="46"/>
  <c r="N110" i="46"/>
  <c r="N109" i="46"/>
  <c r="N108" i="46"/>
  <c r="N107" i="46"/>
  <c r="N106" i="46"/>
  <c r="N105" i="46"/>
  <c r="N104" i="46"/>
  <c r="N103" i="46"/>
  <c r="N102" i="46"/>
  <c r="N101" i="46"/>
  <c r="N100" i="46"/>
  <c r="N99" i="46"/>
  <c r="N98" i="46"/>
  <c r="N97" i="46"/>
  <c r="N96" i="46"/>
  <c r="N95" i="46"/>
  <c r="N94" i="46"/>
  <c r="N93" i="46"/>
  <c r="N92" i="46"/>
  <c r="N91" i="46"/>
  <c r="N90" i="46"/>
  <c r="N89" i="46"/>
  <c r="N88" i="46"/>
  <c r="N87" i="46"/>
  <c r="M121" i="46"/>
  <c r="M120" i="46"/>
  <c r="M119" i="46"/>
  <c r="M118" i="46"/>
  <c r="M117" i="46"/>
  <c r="M116" i="46"/>
  <c r="M115" i="46"/>
  <c r="M114" i="46"/>
  <c r="M113" i="46"/>
  <c r="M112" i="46"/>
  <c r="M111" i="46"/>
  <c r="M110" i="46"/>
  <c r="M109" i="46"/>
  <c r="M108" i="46"/>
  <c r="M107" i="46"/>
  <c r="M106" i="46"/>
  <c r="M105" i="46"/>
  <c r="M104" i="46"/>
  <c r="M103" i="46"/>
  <c r="M102" i="46"/>
  <c r="M101" i="46"/>
  <c r="M100" i="46"/>
  <c r="M99" i="46"/>
  <c r="M98" i="46"/>
  <c r="M97" i="46"/>
  <c r="M96" i="46"/>
  <c r="M95" i="46"/>
  <c r="M94" i="46"/>
  <c r="M93" i="46"/>
  <c r="M92" i="46"/>
  <c r="M91" i="46"/>
  <c r="M90" i="46"/>
  <c r="M89" i="46"/>
  <c r="M88" i="46"/>
  <c r="M87" i="46"/>
  <c r="M86" i="46"/>
  <c r="L109" i="46"/>
  <c r="L108" i="46"/>
  <c r="L107" i="46"/>
  <c r="L106" i="46"/>
  <c r="L105" i="46"/>
  <c r="L104" i="46"/>
  <c r="L103" i="46"/>
  <c r="L102" i="46"/>
  <c r="L101" i="46"/>
  <c r="L100" i="46"/>
  <c r="L99" i="46"/>
  <c r="L98" i="46"/>
  <c r="L97" i="46"/>
  <c r="L96" i="46"/>
  <c r="L95" i="46"/>
  <c r="L94" i="46"/>
  <c r="L93" i="46"/>
  <c r="L92" i="46"/>
  <c r="L91" i="46"/>
  <c r="L90" i="46"/>
  <c r="L89" i="46"/>
  <c r="L88" i="46"/>
  <c r="L87" i="46"/>
  <c r="L86" i="46"/>
  <c r="K97" i="46"/>
  <c r="K96" i="46"/>
  <c r="K95" i="46"/>
  <c r="K94" i="46"/>
  <c r="K93" i="46"/>
  <c r="K92" i="46"/>
  <c r="K91" i="46"/>
  <c r="K90" i="46"/>
  <c r="K89" i="46"/>
  <c r="K88" i="46"/>
  <c r="K87" i="46"/>
  <c r="K86" i="46"/>
  <c r="T139" i="46"/>
  <c r="S139" i="46"/>
  <c r="R139" i="46"/>
  <c r="Q139" i="46"/>
  <c r="P139" i="46"/>
  <c r="O139" i="46"/>
  <c r="T138" i="46"/>
  <c r="S138" i="46"/>
  <c r="R138" i="46"/>
  <c r="Q138" i="46"/>
  <c r="P138" i="46"/>
  <c r="O138" i="46"/>
  <c r="T137" i="46"/>
  <c r="S137" i="46"/>
  <c r="R137" i="46"/>
  <c r="Q137" i="46"/>
  <c r="P137" i="46"/>
  <c r="O137" i="46"/>
  <c r="T136" i="46"/>
  <c r="S136" i="46"/>
  <c r="R136" i="46"/>
  <c r="Q136" i="46"/>
  <c r="P136" i="46"/>
  <c r="O136" i="46"/>
  <c r="T135" i="46"/>
  <c r="S135" i="46"/>
  <c r="R135" i="46"/>
  <c r="Q135" i="46"/>
  <c r="P135" i="46"/>
  <c r="O135" i="46"/>
  <c r="T134" i="46"/>
  <c r="S134" i="46"/>
  <c r="R134" i="46"/>
  <c r="Q134" i="46"/>
  <c r="P134" i="46"/>
  <c r="O134" i="46"/>
  <c r="S133" i="46"/>
  <c r="R133" i="46"/>
  <c r="Q133" i="46"/>
  <c r="P133" i="46"/>
  <c r="O133" i="46"/>
  <c r="Q132" i="46"/>
  <c r="P132" i="46"/>
  <c r="O132" i="46"/>
  <c r="Q131" i="46"/>
  <c r="P131" i="46"/>
  <c r="O131" i="46"/>
  <c r="Q130" i="46"/>
  <c r="P130" i="46"/>
  <c r="O130" i="46"/>
  <c r="Q129" i="46"/>
  <c r="P129" i="46"/>
  <c r="O129" i="46"/>
  <c r="Q128" i="46"/>
  <c r="P128" i="46"/>
  <c r="O128" i="46"/>
  <c r="Q127" i="46"/>
  <c r="P127" i="46"/>
  <c r="O127" i="46"/>
  <c r="Q126" i="46"/>
  <c r="P126" i="46"/>
  <c r="O126" i="46"/>
  <c r="Q125" i="46"/>
  <c r="P125" i="46"/>
  <c r="O125" i="46"/>
  <c r="Q124" i="46"/>
  <c r="P124" i="46"/>
  <c r="O124" i="46"/>
  <c r="Q123" i="46"/>
  <c r="P123" i="46"/>
  <c r="O123" i="46"/>
  <c r="P122" i="46"/>
  <c r="O122" i="46"/>
  <c r="P121" i="46"/>
  <c r="O121" i="46"/>
  <c r="P120" i="46"/>
  <c r="O120" i="46"/>
  <c r="P119" i="46"/>
  <c r="O119" i="46"/>
  <c r="P118" i="46"/>
  <c r="O118" i="46"/>
  <c r="P117" i="46"/>
  <c r="O117" i="46"/>
  <c r="P116" i="46"/>
  <c r="O116" i="46"/>
  <c r="P115" i="46"/>
  <c r="O115" i="46"/>
  <c r="P114" i="46"/>
  <c r="O114" i="46"/>
  <c r="P113" i="46"/>
  <c r="O113" i="46"/>
  <c r="R112" i="46"/>
  <c r="Q112" i="46"/>
  <c r="P112" i="46"/>
  <c r="O112" i="46"/>
  <c r="R111" i="46"/>
  <c r="Q111" i="46"/>
  <c r="P111" i="46"/>
  <c r="O111" i="46"/>
  <c r="Q110" i="46"/>
  <c r="P110" i="46"/>
  <c r="O110" i="46"/>
  <c r="Q109" i="46"/>
  <c r="P109" i="46"/>
  <c r="O109" i="46"/>
  <c r="Q108" i="46"/>
  <c r="P108" i="46"/>
  <c r="O108" i="46"/>
  <c r="Q107" i="46"/>
  <c r="P107" i="46"/>
  <c r="O107" i="46"/>
  <c r="Q106" i="46"/>
  <c r="P106" i="46"/>
  <c r="O106" i="46"/>
  <c r="Q105" i="46"/>
  <c r="P105" i="46"/>
  <c r="O105" i="46"/>
  <c r="Q104" i="46"/>
  <c r="P104" i="46"/>
  <c r="O104" i="46"/>
  <c r="Q103" i="46"/>
  <c r="P103" i="46"/>
  <c r="O103" i="46"/>
  <c r="Q102" i="46"/>
  <c r="P102" i="46"/>
  <c r="O102" i="46"/>
  <c r="Q101" i="46"/>
  <c r="P101" i="46"/>
  <c r="O101" i="46"/>
  <c r="Q100" i="46"/>
  <c r="P100" i="46"/>
  <c r="O100" i="46"/>
  <c r="Q99" i="46"/>
  <c r="P99" i="46"/>
  <c r="O99" i="46"/>
  <c r="P98" i="46"/>
  <c r="O98" i="46"/>
  <c r="P97" i="46"/>
  <c r="O97" i="46"/>
  <c r="P96" i="46"/>
  <c r="O96" i="46"/>
  <c r="P95" i="46"/>
  <c r="O95" i="46"/>
  <c r="P94" i="46"/>
  <c r="O94" i="46"/>
  <c r="P93" i="46"/>
  <c r="O93" i="46"/>
  <c r="P92" i="46"/>
  <c r="O92" i="46"/>
  <c r="P91" i="46"/>
  <c r="O91" i="46"/>
  <c r="P90" i="46"/>
  <c r="O90" i="46"/>
  <c r="P89" i="46"/>
  <c r="O89" i="46"/>
  <c r="P88" i="46"/>
  <c r="O88" i="46"/>
  <c r="P87" i="46"/>
  <c r="O87" i="46"/>
  <c r="P86" i="46"/>
  <c r="O86" i="46"/>
  <c r="N133" i="44"/>
  <c r="N132" i="44"/>
  <c r="N131" i="44"/>
  <c r="N130" i="44"/>
  <c r="N129" i="44"/>
  <c r="N128" i="44"/>
  <c r="N127" i="44"/>
  <c r="N126" i="44"/>
  <c r="N125" i="44"/>
  <c r="N124" i="44"/>
  <c r="N123" i="44"/>
  <c r="N122" i="44"/>
  <c r="N121" i="44"/>
  <c r="N120" i="44"/>
  <c r="N119" i="44"/>
  <c r="N118" i="44"/>
  <c r="N117" i="44"/>
  <c r="N116" i="44"/>
  <c r="N115" i="44"/>
  <c r="N114" i="44"/>
  <c r="N113" i="44"/>
  <c r="N112" i="44"/>
  <c r="N111" i="44"/>
  <c r="N110" i="44"/>
  <c r="N109" i="44"/>
  <c r="N108" i="44"/>
  <c r="N107" i="44"/>
  <c r="N106" i="44"/>
  <c r="N105" i="44"/>
  <c r="N104" i="44"/>
  <c r="N103" i="44"/>
  <c r="N102" i="44"/>
  <c r="N101" i="44"/>
  <c r="N100" i="44"/>
  <c r="N99" i="44"/>
  <c r="N98" i="44"/>
  <c r="N97" i="44"/>
  <c r="N96" i="44"/>
  <c r="N95" i="44"/>
  <c r="N94" i="44"/>
  <c r="N93" i="44"/>
  <c r="N92" i="44"/>
  <c r="N91" i="44"/>
  <c r="N90" i="44"/>
  <c r="N89" i="44"/>
  <c r="N88" i="44"/>
  <c r="N87" i="44"/>
  <c r="M121" i="44"/>
  <c r="M120" i="44"/>
  <c r="M119" i="44"/>
  <c r="M118" i="44"/>
  <c r="M117" i="44"/>
  <c r="M116" i="44"/>
  <c r="M115" i="44"/>
  <c r="M114" i="44"/>
  <c r="M113" i="44"/>
  <c r="M112" i="44"/>
  <c r="M111" i="44"/>
  <c r="M110" i="44"/>
  <c r="M109" i="44"/>
  <c r="M108" i="44"/>
  <c r="M107" i="44"/>
  <c r="M106" i="44"/>
  <c r="M105" i="44"/>
  <c r="M104" i="44"/>
  <c r="M103" i="44"/>
  <c r="M102" i="44"/>
  <c r="M101" i="44"/>
  <c r="M100" i="44"/>
  <c r="M99" i="44"/>
  <c r="M98" i="44"/>
  <c r="M97" i="44"/>
  <c r="M96" i="44"/>
  <c r="M95" i="44"/>
  <c r="M94" i="44"/>
  <c r="M93" i="44"/>
  <c r="M92" i="44"/>
  <c r="M91" i="44"/>
  <c r="M90" i="44"/>
  <c r="M89" i="44"/>
  <c r="M88" i="44"/>
  <c r="M87" i="44"/>
  <c r="M86" i="44"/>
  <c r="L109" i="44"/>
  <c r="L108" i="44"/>
  <c r="L107" i="44"/>
  <c r="L106" i="44"/>
  <c r="L105" i="44"/>
  <c r="L104" i="44"/>
  <c r="L103" i="44"/>
  <c r="L102" i="44"/>
  <c r="L101" i="44"/>
  <c r="L100" i="44"/>
  <c r="L99" i="44"/>
  <c r="L98" i="44"/>
  <c r="L97" i="44"/>
  <c r="L96" i="44"/>
  <c r="L95" i="44"/>
  <c r="L94" i="44"/>
  <c r="L93" i="44"/>
  <c r="L92" i="44"/>
  <c r="L91" i="44"/>
  <c r="L90" i="44"/>
  <c r="L89" i="44"/>
  <c r="L88" i="44"/>
  <c r="L87" i="44"/>
  <c r="L86" i="44"/>
  <c r="K97" i="44"/>
  <c r="K96" i="44"/>
  <c r="K95" i="44"/>
  <c r="K94" i="44"/>
  <c r="K93" i="44"/>
  <c r="K92" i="44"/>
  <c r="K91" i="44"/>
  <c r="K90" i="44"/>
  <c r="K89" i="44"/>
  <c r="K88" i="44"/>
  <c r="K87" i="44"/>
  <c r="K86" i="44"/>
  <c r="T139" i="44"/>
  <c r="S139" i="44"/>
  <c r="R139" i="44"/>
  <c r="Q139" i="44"/>
  <c r="P139" i="44"/>
  <c r="O139" i="44"/>
  <c r="T138" i="44"/>
  <c r="S138" i="44"/>
  <c r="R138" i="44"/>
  <c r="Q138" i="44"/>
  <c r="P138" i="44"/>
  <c r="O138" i="44"/>
  <c r="T137" i="44"/>
  <c r="S137" i="44"/>
  <c r="R137" i="44"/>
  <c r="Q137" i="44"/>
  <c r="P137" i="44"/>
  <c r="O137" i="44"/>
  <c r="T136" i="44"/>
  <c r="S136" i="44"/>
  <c r="R136" i="44"/>
  <c r="Q136" i="44"/>
  <c r="P136" i="44"/>
  <c r="O136" i="44"/>
  <c r="T135" i="44"/>
  <c r="S135" i="44"/>
  <c r="R135" i="44"/>
  <c r="Q135" i="44"/>
  <c r="P135" i="44"/>
  <c r="O135" i="44"/>
  <c r="T134" i="44"/>
  <c r="S134" i="44"/>
  <c r="R134" i="44"/>
  <c r="Q134" i="44"/>
  <c r="P134" i="44"/>
  <c r="O134" i="44"/>
  <c r="S133" i="44"/>
  <c r="R133" i="44"/>
  <c r="Q133" i="44"/>
  <c r="P133" i="44"/>
  <c r="O133" i="44"/>
  <c r="Q132" i="44"/>
  <c r="P132" i="44"/>
  <c r="O132" i="44"/>
  <c r="Q131" i="44"/>
  <c r="P131" i="44"/>
  <c r="O131" i="44"/>
  <c r="Q130" i="44"/>
  <c r="P130" i="44"/>
  <c r="O130" i="44"/>
  <c r="Q129" i="44"/>
  <c r="P129" i="44"/>
  <c r="O129" i="44"/>
  <c r="Q128" i="44"/>
  <c r="P128" i="44"/>
  <c r="O128" i="44"/>
  <c r="Q127" i="44"/>
  <c r="P127" i="44"/>
  <c r="O127" i="44"/>
  <c r="Q126" i="44"/>
  <c r="P126" i="44"/>
  <c r="O126" i="44"/>
  <c r="Q125" i="44"/>
  <c r="P125" i="44"/>
  <c r="O125" i="44"/>
  <c r="Q124" i="44"/>
  <c r="P124" i="44"/>
  <c r="O124" i="44"/>
  <c r="Q123" i="44"/>
  <c r="P123" i="44"/>
  <c r="O123" i="44"/>
  <c r="P122" i="44"/>
  <c r="O122" i="44"/>
  <c r="P121" i="44"/>
  <c r="O121" i="44"/>
  <c r="P120" i="44"/>
  <c r="O120" i="44"/>
  <c r="P119" i="44"/>
  <c r="O119" i="44"/>
  <c r="P118" i="44"/>
  <c r="O118" i="44"/>
  <c r="P117" i="44"/>
  <c r="O117" i="44"/>
  <c r="P116" i="44"/>
  <c r="O116" i="44"/>
  <c r="P115" i="44"/>
  <c r="O115" i="44"/>
  <c r="P114" i="44"/>
  <c r="O114" i="44"/>
  <c r="P113" i="44"/>
  <c r="O113" i="44"/>
  <c r="R112" i="44"/>
  <c r="Q112" i="44"/>
  <c r="P112" i="44"/>
  <c r="O112" i="44"/>
  <c r="R111" i="44"/>
  <c r="Q111" i="44"/>
  <c r="P111" i="44"/>
  <c r="O111" i="44"/>
  <c r="Q110" i="44"/>
  <c r="P110" i="44"/>
  <c r="O110" i="44"/>
  <c r="Q109" i="44"/>
  <c r="P109" i="44"/>
  <c r="O109" i="44"/>
  <c r="Q108" i="44"/>
  <c r="P108" i="44"/>
  <c r="O108" i="44"/>
  <c r="Q107" i="44"/>
  <c r="P107" i="44"/>
  <c r="O107" i="44"/>
  <c r="Q106" i="44"/>
  <c r="P106" i="44"/>
  <c r="O106" i="44"/>
  <c r="Q105" i="44"/>
  <c r="P105" i="44"/>
  <c r="O105" i="44"/>
  <c r="Q104" i="44"/>
  <c r="P104" i="44"/>
  <c r="O104" i="44"/>
  <c r="Q103" i="44"/>
  <c r="P103" i="44"/>
  <c r="O103" i="44"/>
  <c r="Q102" i="44"/>
  <c r="P102" i="44"/>
  <c r="O102" i="44"/>
  <c r="Q101" i="44"/>
  <c r="P101" i="44"/>
  <c r="O101" i="44"/>
  <c r="Q100" i="44"/>
  <c r="P100" i="44"/>
  <c r="O100" i="44"/>
  <c r="Q99" i="44"/>
  <c r="P99" i="44"/>
  <c r="O99" i="44"/>
  <c r="P98" i="44"/>
  <c r="O98" i="44"/>
  <c r="P97" i="44"/>
  <c r="O97" i="44"/>
  <c r="P96" i="44"/>
  <c r="O96" i="44"/>
  <c r="P95" i="44"/>
  <c r="O95" i="44"/>
  <c r="P94" i="44"/>
  <c r="O94" i="44"/>
  <c r="P93" i="44"/>
  <c r="O93" i="44"/>
  <c r="P92" i="44"/>
  <c r="O92" i="44"/>
  <c r="P91" i="44"/>
  <c r="O91" i="44"/>
  <c r="P90" i="44"/>
  <c r="O90" i="44"/>
  <c r="P89" i="44"/>
  <c r="O89" i="44"/>
  <c r="P88" i="44"/>
  <c r="O88" i="44"/>
  <c r="P87" i="44"/>
  <c r="O87" i="44"/>
  <c r="P86" i="44"/>
  <c r="O86" i="44"/>
  <c r="N133" i="42"/>
  <c r="N132" i="42"/>
  <c r="N131" i="42"/>
  <c r="N130" i="42"/>
  <c r="N129" i="42"/>
  <c r="N128" i="42"/>
  <c r="N127" i="42"/>
  <c r="N126" i="42"/>
  <c r="N125" i="42"/>
  <c r="N124" i="42"/>
  <c r="N123" i="42"/>
  <c r="N122" i="42"/>
  <c r="N121" i="42"/>
  <c r="N120" i="42"/>
  <c r="N119" i="42"/>
  <c r="N118" i="42"/>
  <c r="N117" i="42"/>
  <c r="N116" i="42"/>
  <c r="N115" i="42"/>
  <c r="N114" i="42"/>
  <c r="N113" i="42"/>
  <c r="N112" i="42"/>
  <c r="N111" i="42"/>
  <c r="N110" i="42"/>
  <c r="N109" i="42"/>
  <c r="N108" i="42"/>
  <c r="N107" i="42"/>
  <c r="N106" i="42"/>
  <c r="N105" i="42"/>
  <c r="N104" i="42"/>
  <c r="N103" i="42"/>
  <c r="N102" i="42"/>
  <c r="N101" i="42"/>
  <c r="N100" i="42"/>
  <c r="N99" i="42"/>
  <c r="N98" i="42"/>
  <c r="N97" i="42"/>
  <c r="N96" i="42"/>
  <c r="N95" i="42"/>
  <c r="N94" i="42"/>
  <c r="N93" i="42"/>
  <c r="N92" i="42"/>
  <c r="N91" i="42"/>
  <c r="N90" i="42"/>
  <c r="N89" i="42"/>
  <c r="N88" i="42"/>
  <c r="N87" i="42"/>
  <c r="M121" i="42"/>
  <c r="M120" i="42"/>
  <c r="M119" i="42"/>
  <c r="M118" i="42"/>
  <c r="M117" i="42"/>
  <c r="M116" i="42"/>
  <c r="M115" i="42"/>
  <c r="M114" i="42"/>
  <c r="M113" i="42"/>
  <c r="M112" i="42"/>
  <c r="M111" i="42"/>
  <c r="M110" i="42"/>
  <c r="M109" i="42"/>
  <c r="M108" i="42"/>
  <c r="M107" i="42"/>
  <c r="M106" i="42"/>
  <c r="M105" i="42"/>
  <c r="M104" i="42"/>
  <c r="M103" i="42"/>
  <c r="M102" i="42"/>
  <c r="M101" i="42"/>
  <c r="M100" i="42"/>
  <c r="M99" i="42"/>
  <c r="M98" i="42"/>
  <c r="M97" i="42"/>
  <c r="M96" i="42"/>
  <c r="M95" i="42"/>
  <c r="M94" i="42"/>
  <c r="M93" i="42"/>
  <c r="M92" i="42"/>
  <c r="M91" i="42"/>
  <c r="M90" i="42"/>
  <c r="M89" i="42"/>
  <c r="M88" i="42"/>
  <c r="M87" i="42"/>
  <c r="M86" i="42"/>
  <c r="L109" i="42"/>
  <c r="L108" i="42"/>
  <c r="L107" i="42"/>
  <c r="L106" i="42"/>
  <c r="L105" i="42"/>
  <c r="L104" i="42"/>
  <c r="L103" i="42"/>
  <c r="L102" i="42"/>
  <c r="L101" i="42"/>
  <c r="L100" i="42"/>
  <c r="L99" i="42"/>
  <c r="L98" i="42"/>
  <c r="L97" i="42"/>
  <c r="L96" i="42"/>
  <c r="L95" i="42"/>
  <c r="L94" i="42"/>
  <c r="L93" i="42"/>
  <c r="L92" i="42"/>
  <c r="L91" i="42"/>
  <c r="L90" i="42"/>
  <c r="L89" i="42"/>
  <c r="L88" i="42"/>
  <c r="L87" i="42"/>
  <c r="L86" i="42"/>
  <c r="K97" i="42"/>
  <c r="K96" i="42"/>
  <c r="K95" i="42"/>
  <c r="K94" i="42"/>
  <c r="K93" i="42"/>
  <c r="K92" i="42"/>
  <c r="K91" i="42"/>
  <c r="K90" i="42"/>
  <c r="K89" i="42"/>
  <c r="K88" i="42"/>
  <c r="K87" i="42"/>
  <c r="K86" i="42"/>
  <c r="T139" i="42"/>
  <c r="S139" i="42"/>
  <c r="R139" i="42"/>
  <c r="Q139" i="42"/>
  <c r="P139" i="42"/>
  <c r="O139" i="42"/>
  <c r="T138" i="42"/>
  <c r="S138" i="42"/>
  <c r="R138" i="42"/>
  <c r="Q138" i="42"/>
  <c r="P138" i="42"/>
  <c r="O138" i="42"/>
  <c r="T137" i="42"/>
  <c r="S137" i="42"/>
  <c r="R137" i="42"/>
  <c r="Q137" i="42"/>
  <c r="P137" i="42"/>
  <c r="O137" i="42"/>
  <c r="T136" i="42"/>
  <c r="S136" i="42"/>
  <c r="R136" i="42"/>
  <c r="Q136" i="42"/>
  <c r="P136" i="42"/>
  <c r="O136" i="42"/>
  <c r="T135" i="42"/>
  <c r="S135" i="42"/>
  <c r="R135" i="42"/>
  <c r="Q135" i="42"/>
  <c r="P135" i="42"/>
  <c r="O135" i="42"/>
  <c r="T134" i="42"/>
  <c r="S134" i="42"/>
  <c r="R134" i="42"/>
  <c r="Q134" i="42"/>
  <c r="P134" i="42"/>
  <c r="O134" i="42"/>
  <c r="S133" i="42"/>
  <c r="R133" i="42"/>
  <c r="Q133" i="42"/>
  <c r="P133" i="42"/>
  <c r="O133" i="42"/>
  <c r="Q132" i="42"/>
  <c r="P132" i="42"/>
  <c r="O132" i="42"/>
  <c r="Q131" i="42"/>
  <c r="P131" i="42"/>
  <c r="O131" i="42"/>
  <c r="Q130" i="42"/>
  <c r="P130" i="42"/>
  <c r="O130" i="42"/>
  <c r="Q129" i="42"/>
  <c r="P129" i="42"/>
  <c r="O129" i="42"/>
  <c r="Q128" i="42"/>
  <c r="P128" i="42"/>
  <c r="O128" i="42"/>
  <c r="Q127" i="42"/>
  <c r="P127" i="42"/>
  <c r="O127" i="42"/>
  <c r="Q126" i="42"/>
  <c r="P126" i="42"/>
  <c r="O126" i="42"/>
  <c r="Q125" i="42"/>
  <c r="P125" i="42"/>
  <c r="O125" i="42"/>
  <c r="Q124" i="42"/>
  <c r="P124" i="42"/>
  <c r="O124" i="42"/>
  <c r="Q123" i="42"/>
  <c r="P123" i="42"/>
  <c r="O123" i="42"/>
  <c r="P122" i="42"/>
  <c r="O122" i="42"/>
  <c r="P121" i="42"/>
  <c r="O121" i="42"/>
  <c r="P120" i="42"/>
  <c r="O120" i="42"/>
  <c r="P119" i="42"/>
  <c r="O119" i="42"/>
  <c r="P118" i="42"/>
  <c r="O118" i="42"/>
  <c r="P117" i="42"/>
  <c r="O117" i="42"/>
  <c r="P116" i="42"/>
  <c r="O116" i="42"/>
  <c r="P115" i="42"/>
  <c r="O115" i="42"/>
  <c r="P114" i="42"/>
  <c r="O114" i="42"/>
  <c r="P113" i="42"/>
  <c r="O113" i="42"/>
  <c r="R112" i="42"/>
  <c r="Q112" i="42"/>
  <c r="P112" i="42"/>
  <c r="O112" i="42"/>
  <c r="R111" i="42"/>
  <c r="Q111" i="42"/>
  <c r="P111" i="42"/>
  <c r="O111" i="42"/>
  <c r="Q110" i="42"/>
  <c r="P110" i="42"/>
  <c r="O110" i="42"/>
  <c r="Q109" i="42"/>
  <c r="P109" i="42"/>
  <c r="O109" i="42"/>
  <c r="Q108" i="42"/>
  <c r="P108" i="42"/>
  <c r="O108" i="42"/>
  <c r="Q107" i="42"/>
  <c r="P107" i="42"/>
  <c r="O107" i="42"/>
  <c r="Q106" i="42"/>
  <c r="P106" i="42"/>
  <c r="O106" i="42"/>
  <c r="Q105" i="42"/>
  <c r="P105" i="42"/>
  <c r="O105" i="42"/>
  <c r="Q104" i="42"/>
  <c r="P104" i="42"/>
  <c r="O104" i="42"/>
  <c r="Q103" i="42"/>
  <c r="P103" i="42"/>
  <c r="O103" i="42"/>
  <c r="Q102" i="42"/>
  <c r="P102" i="42"/>
  <c r="O102" i="42"/>
  <c r="Q101" i="42"/>
  <c r="P101" i="42"/>
  <c r="O101" i="42"/>
  <c r="Q100" i="42"/>
  <c r="P100" i="42"/>
  <c r="O100" i="42"/>
  <c r="Q99" i="42"/>
  <c r="P99" i="42"/>
  <c r="O99" i="42"/>
  <c r="P98" i="42"/>
  <c r="O98" i="42"/>
  <c r="P97" i="42"/>
  <c r="O97" i="42"/>
  <c r="P96" i="42"/>
  <c r="O96" i="42"/>
  <c r="P95" i="42"/>
  <c r="O95" i="42"/>
  <c r="P94" i="42"/>
  <c r="O94" i="42"/>
  <c r="P93" i="42"/>
  <c r="O93" i="42"/>
  <c r="P92" i="42"/>
  <c r="O92" i="42"/>
  <c r="P91" i="42"/>
  <c r="O91" i="42"/>
  <c r="P90" i="42"/>
  <c r="O90" i="42"/>
  <c r="P89" i="42"/>
  <c r="O89" i="42"/>
  <c r="P88" i="42"/>
  <c r="O88" i="42"/>
  <c r="P87" i="42"/>
  <c r="O87" i="42"/>
  <c r="P86" i="42"/>
  <c r="O86" i="42"/>
  <c r="N133" i="40"/>
  <c r="N132" i="40"/>
  <c r="N131" i="40"/>
  <c r="N130" i="40"/>
  <c r="N129" i="40"/>
  <c r="N128" i="40"/>
  <c r="N127" i="40"/>
  <c r="N126" i="40"/>
  <c r="N125" i="40"/>
  <c r="N124" i="40"/>
  <c r="N123" i="40"/>
  <c r="N122" i="40"/>
  <c r="N121" i="40"/>
  <c r="N120" i="40"/>
  <c r="N119" i="40"/>
  <c r="N118" i="40"/>
  <c r="N117" i="40"/>
  <c r="N116" i="40"/>
  <c r="N115" i="40"/>
  <c r="N114" i="40"/>
  <c r="N113" i="40"/>
  <c r="N112" i="40"/>
  <c r="N111" i="40"/>
  <c r="N110" i="40"/>
  <c r="N109" i="40"/>
  <c r="N108" i="40"/>
  <c r="N107" i="40"/>
  <c r="N106" i="40"/>
  <c r="N105" i="40"/>
  <c r="N104" i="40"/>
  <c r="N103" i="40"/>
  <c r="N102" i="40"/>
  <c r="N101" i="40"/>
  <c r="N100" i="40"/>
  <c r="N99" i="40"/>
  <c r="N98" i="40"/>
  <c r="N97" i="40"/>
  <c r="N96" i="40"/>
  <c r="N95" i="40"/>
  <c r="N94" i="40"/>
  <c r="N93" i="40"/>
  <c r="N92" i="40"/>
  <c r="N91" i="40"/>
  <c r="N90" i="40"/>
  <c r="N89" i="40"/>
  <c r="N88" i="40"/>
  <c r="N87" i="40"/>
  <c r="M121" i="40"/>
  <c r="M120" i="40"/>
  <c r="M119" i="40"/>
  <c r="M118" i="40"/>
  <c r="M117" i="40"/>
  <c r="M116" i="40"/>
  <c r="M115" i="40"/>
  <c r="M114" i="40"/>
  <c r="M113" i="40"/>
  <c r="M112" i="40"/>
  <c r="M111" i="40"/>
  <c r="M110" i="40"/>
  <c r="M109" i="40"/>
  <c r="M108" i="40"/>
  <c r="M107" i="40"/>
  <c r="M106" i="40"/>
  <c r="M105" i="40"/>
  <c r="M104" i="40"/>
  <c r="M103" i="40"/>
  <c r="M102" i="40"/>
  <c r="M101" i="40"/>
  <c r="M100" i="40"/>
  <c r="M99" i="40"/>
  <c r="M98" i="40"/>
  <c r="M97" i="40"/>
  <c r="M96" i="40"/>
  <c r="M95" i="40"/>
  <c r="M94" i="40"/>
  <c r="M93" i="40"/>
  <c r="M92" i="40"/>
  <c r="M91" i="40"/>
  <c r="M90" i="40"/>
  <c r="M89" i="40"/>
  <c r="M88" i="40"/>
  <c r="M87" i="40"/>
  <c r="M86" i="40"/>
  <c r="L109" i="40"/>
  <c r="L108" i="40"/>
  <c r="L107" i="40"/>
  <c r="L106" i="40"/>
  <c r="L105" i="40"/>
  <c r="L104" i="40"/>
  <c r="L103" i="40"/>
  <c r="L102" i="40"/>
  <c r="L101" i="40"/>
  <c r="L100" i="40"/>
  <c r="L99" i="40"/>
  <c r="L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K97" i="40"/>
  <c r="K96" i="40"/>
  <c r="K95" i="40"/>
  <c r="K94" i="40"/>
  <c r="K93" i="40"/>
  <c r="K92" i="40"/>
  <c r="K91" i="40"/>
  <c r="K90" i="40"/>
  <c r="K89" i="40"/>
  <c r="K88" i="40"/>
  <c r="K87" i="40"/>
  <c r="K86" i="40"/>
  <c r="T139" i="40"/>
  <c r="S139" i="40"/>
  <c r="R139" i="40"/>
  <c r="Q139" i="40"/>
  <c r="P139" i="40"/>
  <c r="O139" i="40"/>
  <c r="T138" i="40"/>
  <c r="S138" i="40"/>
  <c r="R138" i="40"/>
  <c r="Q138" i="40"/>
  <c r="P138" i="40"/>
  <c r="O138" i="40"/>
  <c r="T137" i="40"/>
  <c r="S137" i="40"/>
  <c r="R137" i="40"/>
  <c r="Q137" i="40"/>
  <c r="P137" i="40"/>
  <c r="O137" i="40"/>
  <c r="T136" i="40"/>
  <c r="S136" i="40"/>
  <c r="R136" i="40"/>
  <c r="Q136" i="40"/>
  <c r="P136" i="40"/>
  <c r="O136" i="40"/>
  <c r="T135" i="40"/>
  <c r="S135" i="40"/>
  <c r="R135" i="40"/>
  <c r="Q135" i="40"/>
  <c r="P135" i="40"/>
  <c r="O135" i="40"/>
  <c r="T134" i="40"/>
  <c r="S134" i="40"/>
  <c r="R134" i="40"/>
  <c r="Q134" i="40"/>
  <c r="P134" i="40"/>
  <c r="O134" i="40"/>
  <c r="S133" i="40"/>
  <c r="R133" i="40"/>
  <c r="Q133" i="40"/>
  <c r="P133" i="40"/>
  <c r="O133" i="40"/>
  <c r="Q132" i="40"/>
  <c r="P132" i="40"/>
  <c r="O132" i="40"/>
  <c r="Q131" i="40"/>
  <c r="P131" i="40"/>
  <c r="O131" i="40"/>
  <c r="Q130" i="40"/>
  <c r="P130" i="40"/>
  <c r="O130" i="40"/>
  <c r="Q129" i="40"/>
  <c r="P129" i="40"/>
  <c r="O129" i="40"/>
  <c r="Q128" i="40"/>
  <c r="P128" i="40"/>
  <c r="O128" i="40"/>
  <c r="Q127" i="40"/>
  <c r="P127" i="40"/>
  <c r="O127" i="40"/>
  <c r="Q126" i="40"/>
  <c r="P126" i="40"/>
  <c r="O126" i="40"/>
  <c r="Q125" i="40"/>
  <c r="P125" i="40"/>
  <c r="O125" i="40"/>
  <c r="Q124" i="40"/>
  <c r="P124" i="40"/>
  <c r="O124" i="40"/>
  <c r="Q123" i="40"/>
  <c r="P123" i="40"/>
  <c r="O123" i="40"/>
  <c r="P122" i="40"/>
  <c r="O122" i="40"/>
  <c r="P121" i="40"/>
  <c r="O121" i="40"/>
  <c r="P120" i="40"/>
  <c r="O120" i="40"/>
  <c r="P119" i="40"/>
  <c r="O119" i="40"/>
  <c r="P118" i="40"/>
  <c r="O118" i="40"/>
  <c r="P117" i="40"/>
  <c r="O117" i="40"/>
  <c r="P116" i="40"/>
  <c r="O116" i="40"/>
  <c r="P115" i="40"/>
  <c r="O115" i="40"/>
  <c r="P114" i="40"/>
  <c r="O114" i="40"/>
  <c r="P113" i="40"/>
  <c r="O113" i="40"/>
  <c r="R112" i="40"/>
  <c r="Q112" i="40"/>
  <c r="P112" i="40"/>
  <c r="O112" i="40"/>
  <c r="R111" i="40"/>
  <c r="Q111" i="40"/>
  <c r="P111" i="40"/>
  <c r="O111" i="40"/>
  <c r="Q110" i="40"/>
  <c r="P110" i="40"/>
  <c r="O110" i="40"/>
  <c r="Q109" i="40"/>
  <c r="P109" i="40"/>
  <c r="O109" i="40"/>
  <c r="Q108" i="40"/>
  <c r="P108" i="40"/>
  <c r="O108" i="40"/>
  <c r="Q107" i="40"/>
  <c r="P107" i="40"/>
  <c r="O107" i="40"/>
  <c r="Q106" i="40"/>
  <c r="P106" i="40"/>
  <c r="O106" i="40"/>
  <c r="Q105" i="40"/>
  <c r="P105" i="40"/>
  <c r="O105" i="40"/>
  <c r="Q104" i="40"/>
  <c r="P104" i="40"/>
  <c r="O104" i="40"/>
  <c r="Q103" i="40"/>
  <c r="P103" i="40"/>
  <c r="O103" i="40"/>
  <c r="Q102" i="40"/>
  <c r="P102" i="40"/>
  <c r="O102" i="40"/>
  <c r="Q101" i="40"/>
  <c r="P101" i="40"/>
  <c r="O101" i="40"/>
  <c r="Q100" i="40"/>
  <c r="P100" i="40"/>
  <c r="O100" i="40"/>
  <c r="Q99" i="40"/>
  <c r="P99" i="40"/>
  <c r="O99" i="40"/>
  <c r="P98" i="40"/>
  <c r="O98" i="40"/>
  <c r="P97" i="40"/>
  <c r="O97" i="40"/>
  <c r="P96" i="40"/>
  <c r="O96" i="40"/>
  <c r="P95" i="40"/>
  <c r="O95" i="40"/>
  <c r="P94" i="40"/>
  <c r="O94" i="40"/>
  <c r="P93" i="40"/>
  <c r="O93" i="40"/>
  <c r="P92" i="40"/>
  <c r="O92" i="40"/>
  <c r="P91" i="40"/>
  <c r="O91" i="40"/>
  <c r="P90" i="40"/>
  <c r="O90" i="40"/>
  <c r="P89" i="40"/>
  <c r="O89" i="40"/>
  <c r="P88" i="40"/>
  <c r="O88" i="40"/>
  <c r="P87" i="40"/>
  <c r="O87" i="40"/>
  <c r="P86" i="40"/>
  <c r="O86" i="40"/>
  <c r="B141" i="50"/>
  <c r="A141" i="50"/>
  <c r="B140" i="50"/>
  <c r="A140" i="50"/>
  <c r="U139" i="50"/>
  <c r="A139" i="50"/>
  <c r="U138" i="50"/>
  <c r="B138" i="50"/>
  <c r="A138" i="50"/>
  <c r="U137" i="50"/>
  <c r="B137" i="50"/>
  <c r="A137" i="50"/>
  <c r="U136" i="50"/>
  <c r="B136" i="50"/>
  <c r="A136" i="50"/>
  <c r="U135" i="50"/>
  <c r="B135" i="50"/>
  <c r="A135" i="50"/>
  <c r="AD134" i="50"/>
  <c r="AE134" i="50" s="1"/>
  <c r="AC134" i="50"/>
  <c r="AC135" i="50" s="1"/>
  <c r="AC136" i="50" s="1"/>
  <c r="AC137" i="50" s="1"/>
  <c r="AC138" i="50" s="1"/>
  <c r="AC139" i="50" s="1"/>
  <c r="AC140" i="50" s="1"/>
  <c r="AC141" i="50" s="1"/>
  <c r="AB134" i="50"/>
  <c r="AB135" i="50" s="1"/>
  <c r="AB136" i="50" s="1"/>
  <c r="AB137" i="50" s="1"/>
  <c r="AB138" i="50" s="1"/>
  <c r="AB139" i="50" s="1"/>
  <c r="AB140" i="50" s="1"/>
  <c r="AB141" i="50" s="1"/>
  <c r="AA134" i="50"/>
  <c r="AA135" i="50" s="1"/>
  <c r="AA136" i="50" s="1"/>
  <c r="AA137" i="50" s="1"/>
  <c r="AA138" i="50" s="1"/>
  <c r="AA139" i="50" s="1"/>
  <c r="AA140" i="50" s="1"/>
  <c r="AA141" i="50" s="1"/>
  <c r="U134" i="50"/>
  <c r="B134" i="50"/>
  <c r="A134" i="50"/>
  <c r="U133" i="50"/>
  <c r="B133" i="50"/>
  <c r="A133" i="50"/>
  <c r="U132" i="50"/>
  <c r="B132" i="50"/>
  <c r="A132" i="50"/>
  <c r="U131" i="50"/>
  <c r="B131" i="50"/>
  <c r="A131" i="50"/>
  <c r="U130" i="50"/>
  <c r="B130" i="50"/>
  <c r="A130" i="50"/>
  <c r="U129" i="50"/>
  <c r="B129" i="50"/>
  <c r="A129" i="50"/>
  <c r="U128" i="50"/>
  <c r="B128" i="50"/>
  <c r="A128" i="50"/>
  <c r="U127" i="50"/>
  <c r="B127" i="50"/>
  <c r="A127" i="50"/>
  <c r="U126" i="50"/>
  <c r="B126" i="50"/>
  <c r="A126" i="50"/>
  <c r="U125" i="50"/>
  <c r="B125" i="50"/>
  <c r="A125" i="50"/>
  <c r="U124" i="50"/>
  <c r="B124" i="50"/>
  <c r="A124" i="50"/>
  <c r="U123" i="50"/>
  <c r="B123" i="50"/>
  <c r="A123" i="50"/>
  <c r="AD122" i="50"/>
  <c r="AE122" i="50" s="1"/>
  <c r="AC122" i="50"/>
  <c r="AC123" i="50" s="1"/>
  <c r="AC124" i="50" s="1"/>
  <c r="AC125" i="50" s="1"/>
  <c r="AC126" i="50" s="1"/>
  <c r="AC127" i="50" s="1"/>
  <c r="AC128" i="50" s="1"/>
  <c r="AC129" i="50" s="1"/>
  <c r="AC130" i="50" s="1"/>
  <c r="AC131" i="50" s="1"/>
  <c r="AC132" i="50" s="1"/>
  <c r="AC133" i="50" s="1"/>
  <c r="AB122" i="50"/>
  <c r="AB123" i="50" s="1"/>
  <c r="AB124" i="50" s="1"/>
  <c r="AB125" i="50" s="1"/>
  <c r="AB126" i="50" s="1"/>
  <c r="AB127" i="50" s="1"/>
  <c r="AB128" i="50" s="1"/>
  <c r="AB129" i="50" s="1"/>
  <c r="AB130" i="50" s="1"/>
  <c r="AB131" i="50" s="1"/>
  <c r="AB132" i="50" s="1"/>
  <c r="AB133" i="50" s="1"/>
  <c r="AA122" i="50"/>
  <c r="AA123" i="50" s="1"/>
  <c r="AA124" i="50" s="1"/>
  <c r="AA125" i="50" s="1"/>
  <c r="AA126" i="50" s="1"/>
  <c r="AA127" i="50" s="1"/>
  <c r="AA128" i="50" s="1"/>
  <c r="AA129" i="50" s="1"/>
  <c r="AA130" i="50" s="1"/>
  <c r="AA131" i="50" s="1"/>
  <c r="AA132" i="50" s="1"/>
  <c r="AA133" i="50" s="1"/>
  <c r="U122" i="50"/>
  <c r="B122" i="50"/>
  <c r="A122" i="50"/>
  <c r="U121" i="50"/>
  <c r="B121" i="50"/>
  <c r="A121" i="50"/>
  <c r="U120" i="50"/>
  <c r="B120" i="50"/>
  <c r="A120" i="50"/>
  <c r="U119" i="50"/>
  <c r="B119" i="50"/>
  <c r="A119" i="50"/>
  <c r="U118" i="50"/>
  <c r="B118" i="50"/>
  <c r="A118" i="50"/>
  <c r="U117" i="50"/>
  <c r="B117" i="50"/>
  <c r="A117" i="50"/>
  <c r="U116" i="50"/>
  <c r="B116" i="50"/>
  <c r="A116" i="50"/>
  <c r="U115" i="50"/>
  <c r="B115" i="50"/>
  <c r="A115" i="50"/>
  <c r="U114" i="50"/>
  <c r="B114" i="50"/>
  <c r="A114" i="50"/>
  <c r="U113" i="50"/>
  <c r="B113" i="50"/>
  <c r="A113" i="50"/>
  <c r="U112" i="50"/>
  <c r="B112" i="50"/>
  <c r="A112" i="50"/>
  <c r="U111" i="50"/>
  <c r="B111" i="50"/>
  <c r="A111" i="50"/>
  <c r="AD110" i="50"/>
  <c r="AD111" i="50" s="1"/>
  <c r="AC110" i="50"/>
  <c r="AC111" i="50" s="1"/>
  <c r="AC112" i="50" s="1"/>
  <c r="AC113" i="50" s="1"/>
  <c r="AC114" i="50" s="1"/>
  <c r="AC115" i="50" s="1"/>
  <c r="AC116" i="50" s="1"/>
  <c r="AC117" i="50" s="1"/>
  <c r="AC118" i="50" s="1"/>
  <c r="AC119" i="50" s="1"/>
  <c r="AC120" i="50" s="1"/>
  <c r="AC121" i="50" s="1"/>
  <c r="AB110" i="50"/>
  <c r="AB111" i="50" s="1"/>
  <c r="AB112" i="50" s="1"/>
  <c r="AB113" i="50" s="1"/>
  <c r="AB114" i="50" s="1"/>
  <c r="AB115" i="50" s="1"/>
  <c r="AB116" i="50" s="1"/>
  <c r="AB117" i="50" s="1"/>
  <c r="AB118" i="50" s="1"/>
  <c r="AB119" i="50" s="1"/>
  <c r="AB120" i="50" s="1"/>
  <c r="AB121" i="50" s="1"/>
  <c r="AA110" i="50"/>
  <c r="AA111" i="50" s="1"/>
  <c r="AA112" i="50" s="1"/>
  <c r="AA113" i="50" s="1"/>
  <c r="AA114" i="50" s="1"/>
  <c r="AA115" i="50" s="1"/>
  <c r="AA116" i="50" s="1"/>
  <c r="AA117" i="50" s="1"/>
  <c r="AA118" i="50" s="1"/>
  <c r="AA119" i="50" s="1"/>
  <c r="AA120" i="50" s="1"/>
  <c r="AA121" i="50" s="1"/>
  <c r="U110" i="50"/>
  <c r="B110" i="50"/>
  <c r="A110" i="50"/>
  <c r="U109" i="50"/>
  <c r="B109" i="50"/>
  <c r="A109" i="50"/>
  <c r="U108" i="50"/>
  <c r="B108" i="50"/>
  <c r="A108" i="50"/>
  <c r="U107" i="50"/>
  <c r="B107" i="50"/>
  <c r="A107" i="50"/>
  <c r="U106" i="50"/>
  <c r="B106" i="50"/>
  <c r="A106" i="50"/>
  <c r="U105" i="50"/>
  <c r="B105" i="50"/>
  <c r="A105" i="50"/>
  <c r="U104" i="50"/>
  <c r="B104" i="50"/>
  <c r="A104" i="50"/>
  <c r="U103" i="50"/>
  <c r="B103" i="50"/>
  <c r="A103" i="50"/>
  <c r="U102" i="50"/>
  <c r="B102" i="50"/>
  <c r="A102" i="50"/>
  <c r="U101" i="50"/>
  <c r="B101" i="50"/>
  <c r="A101" i="50"/>
  <c r="U100" i="50"/>
  <c r="B100" i="50"/>
  <c r="A100" i="50"/>
  <c r="U99" i="50"/>
  <c r="B99" i="50"/>
  <c r="A99" i="50"/>
  <c r="AD98" i="50"/>
  <c r="AD99" i="50" s="1"/>
  <c r="AC98" i="50"/>
  <c r="AC99" i="50" s="1"/>
  <c r="AC100" i="50" s="1"/>
  <c r="AC101" i="50" s="1"/>
  <c r="AC102" i="50" s="1"/>
  <c r="AC103" i="50" s="1"/>
  <c r="AC104" i="50" s="1"/>
  <c r="AC105" i="50" s="1"/>
  <c r="AC106" i="50" s="1"/>
  <c r="AC107" i="50" s="1"/>
  <c r="AC108" i="50" s="1"/>
  <c r="AC109" i="50" s="1"/>
  <c r="AB98" i="50"/>
  <c r="AB99" i="50" s="1"/>
  <c r="AB100" i="50" s="1"/>
  <c r="AB101" i="50" s="1"/>
  <c r="AB102" i="50" s="1"/>
  <c r="AB103" i="50" s="1"/>
  <c r="AB104" i="50" s="1"/>
  <c r="AB105" i="50" s="1"/>
  <c r="AB106" i="50" s="1"/>
  <c r="AB107" i="50" s="1"/>
  <c r="AB108" i="50" s="1"/>
  <c r="AB109" i="50" s="1"/>
  <c r="AA98" i="50"/>
  <c r="AA99" i="50" s="1"/>
  <c r="AA100" i="50" s="1"/>
  <c r="AA101" i="50" s="1"/>
  <c r="AA102" i="50" s="1"/>
  <c r="AA103" i="50" s="1"/>
  <c r="AA104" i="50" s="1"/>
  <c r="AA105" i="50" s="1"/>
  <c r="AA106" i="50" s="1"/>
  <c r="AA107" i="50" s="1"/>
  <c r="AA108" i="50" s="1"/>
  <c r="AA109" i="50" s="1"/>
  <c r="U98" i="50"/>
  <c r="B98" i="50"/>
  <c r="A98" i="50"/>
  <c r="U97" i="50"/>
  <c r="B97" i="50"/>
  <c r="A97" i="50"/>
  <c r="U96" i="50"/>
  <c r="B96" i="50"/>
  <c r="A96" i="50"/>
  <c r="U95" i="50"/>
  <c r="B95" i="50"/>
  <c r="A95" i="50"/>
  <c r="U94" i="50"/>
  <c r="B94" i="50"/>
  <c r="A94" i="50"/>
  <c r="U93" i="50"/>
  <c r="B93" i="50"/>
  <c r="A93" i="50"/>
  <c r="U92" i="50"/>
  <c r="B92" i="50"/>
  <c r="A92" i="50"/>
  <c r="U91" i="50"/>
  <c r="B91" i="50"/>
  <c r="A91" i="50"/>
  <c r="U90" i="50"/>
  <c r="B90" i="50"/>
  <c r="A90" i="50"/>
  <c r="U89" i="50"/>
  <c r="B89" i="50"/>
  <c r="A89" i="50"/>
  <c r="U88" i="50"/>
  <c r="B88" i="50"/>
  <c r="A88" i="50"/>
  <c r="U87" i="50"/>
  <c r="B87" i="50"/>
  <c r="A87" i="50"/>
  <c r="AD86" i="50"/>
  <c r="AE86" i="50" s="1"/>
  <c r="AC86" i="50"/>
  <c r="AC87" i="50" s="1"/>
  <c r="AC88" i="50" s="1"/>
  <c r="AC89" i="50" s="1"/>
  <c r="AC90" i="50" s="1"/>
  <c r="AC91" i="50" s="1"/>
  <c r="AC92" i="50" s="1"/>
  <c r="AC93" i="50" s="1"/>
  <c r="AC94" i="50" s="1"/>
  <c r="AC95" i="50" s="1"/>
  <c r="AC96" i="50" s="1"/>
  <c r="AC97" i="50" s="1"/>
  <c r="AB86" i="50"/>
  <c r="AB87" i="50" s="1"/>
  <c r="AA86" i="50"/>
  <c r="AA87" i="50" s="1"/>
  <c r="U86" i="50"/>
  <c r="B86" i="50"/>
  <c r="A86" i="50"/>
  <c r="B141" i="49"/>
  <c r="AQ141" i="49" s="1"/>
  <c r="A141" i="49"/>
  <c r="B140" i="49"/>
  <c r="A140" i="49"/>
  <c r="B139" i="49"/>
  <c r="A139" i="49"/>
  <c r="B138" i="49"/>
  <c r="A138" i="49"/>
  <c r="B137" i="49"/>
  <c r="A137" i="49"/>
  <c r="B136" i="49"/>
  <c r="A136" i="49"/>
  <c r="B135" i="49"/>
  <c r="A135" i="49"/>
  <c r="B134" i="49"/>
  <c r="A134" i="49"/>
  <c r="B133" i="49"/>
  <c r="A133" i="49"/>
  <c r="B132" i="49"/>
  <c r="A132" i="49"/>
  <c r="B131" i="49"/>
  <c r="A131" i="49"/>
  <c r="B130" i="49"/>
  <c r="A130" i="49"/>
  <c r="B129" i="49"/>
  <c r="A129" i="49"/>
  <c r="B128" i="49"/>
  <c r="A128" i="49"/>
  <c r="B127" i="49"/>
  <c r="A127" i="49"/>
  <c r="B126" i="49"/>
  <c r="A126" i="49"/>
  <c r="B125" i="49"/>
  <c r="A125" i="49"/>
  <c r="B124" i="49"/>
  <c r="A124" i="49"/>
  <c r="B123" i="49"/>
  <c r="A123" i="49"/>
  <c r="B122" i="49"/>
  <c r="A122" i="49"/>
  <c r="B121" i="49"/>
  <c r="A121" i="49"/>
  <c r="B120" i="49"/>
  <c r="A120" i="49"/>
  <c r="B119" i="49"/>
  <c r="A119" i="49"/>
  <c r="B118" i="49"/>
  <c r="A118" i="49"/>
  <c r="B117" i="49"/>
  <c r="A117" i="49"/>
  <c r="B116" i="49"/>
  <c r="A116" i="49"/>
  <c r="B115" i="49"/>
  <c r="A115" i="49"/>
  <c r="B114" i="49"/>
  <c r="A114" i="49"/>
  <c r="B113" i="49"/>
  <c r="A113" i="49"/>
  <c r="B112" i="49"/>
  <c r="A112" i="49"/>
  <c r="B111" i="49"/>
  <c r="A111" i="49"/>
  <c r="B110" i="49"/>
  <c r="A110" i="49"/>
  <c r="B109" i="49"/>
  <c r="A109" i="49"/>
  <c r="B108" i="49"/>
  <c r="A108" i="49"/>
  <c r="B107" i="49"/>
  <c r="A107" i="49"/>
  <c r="B106" i="49"/>
  <c r="A106" i="49"/>
  <c r="B105" i="49"/>
  <c r="A105" i="49"/>
  <c r="B104" i="49"/>
  <c r="A104" i="49"/>
  <c r="B103" i="49"/>
  <c r="A103" i="49"/>
  <c r="B102" i="49"/>
  <c r="A102" i="49"/>
  <c r="B101" i="49"/>
  <c r="A101" i="49"/>
  <c r="B100" i="49"/>
  <c r="A100" i="49"/>
  <c r="B99" i="49"/>
  <c r="A99" i="49"/>
  <c r="B98" i="49"/>
  <c r="A98" i="49"/>
  <c r="B97" i="49"/>
  <c r="A97" i="49"/>
  <c r="B96" i="49"/>
  <c r="A96" i="49"/>
  <c r="B95" i="49"/>
  <c r="A95" i="49"/>
  <c r="B94" i="49"/>
  <c r="A94" i="49"/>
  <c r="B93" i="49"/>
  <c r="A93" i="49"/>
  <c r="B92" i="49"/>
  <c r="A92" i="49"/>
  <c r="B91" i="49"/>
  <c r="A91" i="49"/>
  <c r="B90" i="49"/>
  <c r="A90" i="49"/>
  <c r="B89" i="49"/>
  <c r="A89" i="49"/>
  <c r="B88" i="49"/>
  <c r="A88" i="49"/>
  <c r="B87" i="49"/>
  <c r="A87" i="49"/>
  <c r="B86" i="49"/>
  <c r="A86" i="49"/>
  <c r="B141" i="48"/>
  <c r="A141" i="48"/>
  <c r="B140" i="48"/>
  <c r="A140" i="48"/>
  <c r="U139" i="48"/>
  <c r="B139" i="48"/>
  <c r="A139" i="48"/>
  <c r="U138" i="48"/>
  <c r="B138" i="48"/>
  <c r="A138" i="48"/>
  <c r="U137" i="48"/>
  <c r="B137" i="48"/>
  <c r="A137" i="48"/>
  <c r="U136" i="48"/>
  <c r="B136" i="48"/>
  <c r="A136" i="48"/>
  <c r="U135" i="48"/>
  <c r="B135" i="48"/>
  <c r="A135" i="48"/>
  <c r="AD134" i="48"/>
  <c r="AC134" i="48"/>
  <c r="AC135" i="48" s="1"/>
  <c r="AC136" i="48" s="1"/>
  <c r="AC137" i="48" s="1"/>
  <c r="AC138" i="48" s="1"/>
  <c r="AC139" i="48" s="1"/>
  <c r="AC140" i="48" s="1"/>
  <c r="AC141" i="48" s="1"/>
  <c r="AB134" i="48"/>
  <c r="AB135" i="48" s="1"/>
  <c r="AB136" i="48" s="1"/>
  <c r="AB137" i="48" s="1"/>
  <c r="AB138" i="48" s="1"/>
  <c r="AB139" i="48" s="1"/>
  <c r="AB140" i="48" s="1"/>
  <c r="AB141" i="48" s="1"/>
  <c r="AA134" i="48"/>
  <c r="AA135" i="48" s="1"/>
  <c r="AA136" i="48" s="1"/>
  <c r="AA137" i="48" s="1"/>
  <c r="AA138" i="48" s="1"/>
  <c r="AA139" i="48" s="1"/>
  <c r="AA140" i="48" s="1"/>
  <c r="AA141" i="48" s="1"/>
  <c r="U134" i="48"/>
  <c r="B134" i="48"/>
  <c r="A134" i="48"/>
  <c r="U133" i="48"/>
  <c r="B133" i="48"/>
  <c r="A133" i="48"/>
  <c r="U132" i="48"/>
  <c r="B132" i="48"/>
  <c r="A132" i="48"/>
  <c r="U131" i="48"/>
  <c r="B131" i="48"/>
  <c r="A131" i="48"/>
  <c r="U130" i="48"/>
  <c r="B130" i="48"/>
  <c r="A130" i="48"/>
  <c r="U129" i="48"/>
  <c r="B129" i="48"/>
  <c r="A129" i="48"/>
  <c r="U128" i="48"/>
  <c r="B128" i="48"/>
  <c r="A128" i="48"/>
  <c r="U127" i="48"/>
  <c r="B127" i="48"/>
  <c r="A127" i="48"/>
  <c r="U126" i="48"/>
  <c r="B126" i="48"/>
  <c r="A126" i="48"/>
  <c r="U125" i="48"/>
  <c r="B125" i="48"/>
  <c r="A125" i="48"/>
  <c r="U124" i="48"/>
  <c r="B124" i="48"/>
  <c r="A124" i="48"/>
  <c r="U123" i="48"/>
  <c r="B123" i="48"/>
  <c r="A123" i="48"/>
  <c r="AD122" i="48"/>
  <c r="AE122" i="48" s="1"/>
  <c r="AC122" i="48"/>
  <c r="AC123" i="48" s="1"/>
  <c r="AC124" i="48" s="1"/>
  <c r="AC125" i="48" s="1"/>
  <c r="AC126" i="48" s="1"/>
  <c r="AC127" i="48" s="1"/>
  <c r="AC128" i="48" s="1"/>
  <c r="AC129" i="48" s="1"/>
  <c r="AC130" i="48" s="1"/>
  <c r="AC131" i="48" s="1"/>
  <c r="AC132" i="48" s="1"/>
  <c r="AC133" i="48" s="1"/>
  <c r="AB122" i="48"/>
  <c r="AB123" i="48" s="1"/>
  <c r="AB124" i="48" s="1"/>
  <c r="AB125" i="48" s="1"/>
  <c r="AB126" i="48" s="1"/>
  <c r="AB127" i="48" s="1"/>
  <c r="AB128" i="48" s="1"/>
  <c r="AB129" i="48" s="1"/>
  <c r="AB130" i="48" s="1"/>
  <c r="AB131" i="48" s="1"/>
  <c r="AB132" i="48" s="1"/>
  <c r="AB133" i="48" s="1"/>
  <c r="AA122" i="48"/>
  <c r="AA123" i="48" s="1"/>
  <c r="AA124" i="48" s="1"/>
  <c r="AA125" i="48" s="1"/>
  <c r="AA126" i="48" s="1"/>
  <c r="AA127" i="48" s="1"/>
  <c r="AA128" i="48" s="1"/>
  <c r="AA129" i="48" s="1"/>
  <c r="AA130" i="48" s="1"/>
  <c r="AA131" i="48" s="1"/>
  <c r="AA132" i="48" s="1"/>
  <c r="AA133" i="48" s="1"/>
  <c r="U122" i="48"/>
  <c r="B122" i="48"/>
  <c r="A122" i="48"/>
  <c r="U121" i="48"/>
  <c r="B121" i="48"/>
  <c r="A121" i="48"/>
  <c r="U120" i="48"/>
  <c r="B120" i="48"/>
  <c r="A120" i="48"/>
  <c r="U119" i="48"/>
  <c r="B119" i="48"/>
  <c r="A119" i="48"/>
  <c r="U118" i="48"/>
  <c r="B118" i="48"/>
  <c r="A118" i="48"/>
  <c r="U117" i="48"/>
  <c r="B117" i="48"/>
  <c r="A117" i="48"/>
  <c r="U116" i="48"/>
  <c r="B116" i="48"/>
  <c r="A116" i="48"/>
  <c r="U115" i="48"/>
  <c r="B115" i="48"/>
  <c r="A115" i="48"/>
  <c r="U114" i="48"/>
  <c r="B114" i="48"/>
  <c r="A114" i="48"/>
  <c r="U113" i="48"/>
  <c r="B113" i="48"/>
  <c r="A113" i="48"/>
  <c r="U112" i="48"/>
  <c r="B112" i="48"/>
  <c r="A112" i="48"/>
  <c r="U111" i="48"/>
  <c r="B111" i="48"/>
  <c r="A111" i="48"/>
  <c r="AD110" i="48"/>
  <c r="AD111" i="48" s="1"/>
  <c r="AD112" i="48" s="1"/>
  <c r="AD113" i="48" s="1"/>
  <c r="AD114" i="48" s="1"/>
  <c r="AC110" i="48"/>
  <c r="AC111" i="48" s="1"/>
  <c r="AC112" i="48" s="1"/>
  <c r="AC113" i="48" s="1"/>
  <c r="AC114" i="48" s="1"/>
  <c r="AC115" i="48" s="1"/>
  <c r="AC116" i="48" s="1"/>
  <c r="AC117" i="48" s="1"/>
  <c r="AC118" i="48" s="1"/>
  <c r="AC119" i="48" s="1"/>
  <c r="AC120" i="48" s="1"/>
  <c r="AC121" i="48" s="1"/>
  <c r="AB110" i="48"/>
  <c r="AB111" i="48" s="1"/>
  <c r="AB112" i="48" s="1"/>
  <c r="AB113" i="48" s="1"/>
  <c r="AB114" i="48" s="1"/>
  <c r="AB115" i="48" s="1"/>
  <c r="AB116" i="48" s="1"/>
  <c r="AB117" i="48" s="1"/>
  <c r="AB118" i="48" s="1"/>
  <c r="AB119" i="48" s="1"/>
  <c r="AB120" i="48" s="1"/>
  <c r="AB121" i="48" s="1"/>
  <c r="AA110" i="48"/>
  <c r="AA111" i="48" s="1"/>
  <c r="AA112" i="48" s="1"/>
  <c r="AA113" i="48" s="1"/>
  <c r="AA114" i="48" s="1"/>
  <c r="AA115" i="48" s="1"/>
  <c r="AA116" i="48" s="1"/>
  <c r="AA117" i="48" s="1"/>
  <c r="AA118" i="48" s="1"/>
  <c r="AA119" i="48" s="1"/>
  <c r="AA120" i="48" s="1"/>
  <c r="AA121" i="48" s="1"/>
  <c r="U110" i="48"/>
  <c r="B110" i="48"/>
  <c r="A110" i="48"/>
  <c r="U109" i="48"/>
  <c r="B109" i="48"/>
  <c r="A109" i="48"/>
  <c r="U108" i="48"/>
  <c r="B108" i="48"/>
  <c r="A108" i="48"/>
  <c r="U107" i="48"/>
  <c r="B107" i="48"/>
  <c r="A107" i="48"/>
  <c r="U106" i="48"/>
  <c r="B106" i="48"/>
  <c r="A106" i="48"/>
  <c r="U105" i="48"/>
  <c r="B105" i="48"/>
  <c r="A105" i="48"/>
  <c r="U104" i="48"/>
  <c r="B104" i="48"/>
  <c r="A104" i="48"/>
  <c r="U103" i="48"/>
  <c r="B103" i="48"/>
  <c r="A103" i="48"/>
  <c r="U102" i="48"/>
  <c r="B102" i="48"/>
  <c r="A102" i="48"/>
  <c r="U101" i="48"/>
  <c r="B101" i="48"/>
  <c r="A101" i="48"/>
  <c r="U100" i="48"/>
  <c r="B100" i="48"/>
  <c r="A100" i="48"/>
  <c r="U99" i="48"/>
  <c r="B99" i="48"/>
  <c r="A99" i="48"/>
  <c r="AD98" i="48"/>
  <c r="AC98" i="48"/>
  <c r="AC99" i="48" s="1"/>
  <c r="AC100" i="48" s="1"/>
  <c r="AC101" i="48" s="1"/>
  <c r="AC102" i="48" s="1"/>
  <c r="AC103" i="48" s="1"/>
  <c r="AC104" i="48" s="1"/>
  <c r="AC105" i="48" s="1"/>
  <c r="AC106" i="48" s="1"/>
  <c r="AC107" i="48" s="1"/>
  <c r="AC108" i="48" s="1"/>
  <c r="AC109" i="48" s="1"/>
  <c r="AB98" i="48"/>
  <c r="AB99" i="48" s="1"/>
  <c r="AB100" i="48" s="1"/>
  <c r="AB101" i="48" s="1"/>
  <c r="AB102" i="48" s="1"/>
  <c r="AB103" i="48" s="1"/>
  <c r="AB104" i="48" s="1"/>
  <c r="AB105" i="48" s="1"/>
  <c r="AB106" i="48" s="1"/>
  <c r="AB107" i="48" s="1"/>
  <c r="AB108" i="48" s="1"/>
  <c r="AB109" i="48" s="1"/>
  <c r="AA98" i="48"/>
  <c r="AA99" i="48" s="1"/>
  <c r="AA100" i="48" s="1"/>
  <c r="AA101" i="48" s="1"/>
  <c r="AA102" i="48" s="1"/>
  <c r="AA103" i="48" s="1"/>
  <c r="AA104" i="48" s="1"/>
  <c r="AA105" i="48" s="1"/>
  <c r="AA106" i="48" s="1"/>
  <c r="AA107" i="48" s="1"/>
  <c r="AA108" i="48" s="1"/>
  <c r="AA109" i="48" s="1"/>
  <c r="U98" i="48"/>
  <c r="B98" i="48"/>
  <c r="A98" i="48"/>
  <c r="U97" i="48"/>
  <c r="B97" i="48"/>
  <c r="A97" i="48"/>
  <c r="U96" i="48"/>
  <c r="B96" i="48"/>
  <c r="A96" i="48"/>
  <c r="U95" i="48"/>
  <c r="B95" i="48"/>
  <c r="A95" i="48"/>
  <c r="U94" i="48"/>
  <c r="B94" i="48"/>
  <c r="A94" i="48"/>
  <c r="U93" i="48"/>
  <c r="B93" i="48"/>
  <c r="A93" i="48"/>
  <c r="U92" i="48"/>
  <c r="B92" i="48"/>
  <c r="A92" i="48"/>
  <c r="U91" i="48"/>
  <c r="B91" i="48"/>
  <c r="A91" i="48"/>
  <c r="U90" i="48"/>
  <c r="B90" i="48"/>
  <c r="A90" i="48"/>
  <c r="U89" i="48"/>
  <c r="B89" i="48"/>
  <c r="A89" i="48"/>
  <c r="U88" i="48"/>
  <c r="B88" i="48"/>
  <c r="A88" i="48"/>
  <c r="U87" i="48"/>
  <c r="B87" i="48"/>
  <c r="A87" i="48"/>
  <c r="AD86" i="48"/>
  <c r="AD87" i="48" s="1"/>
  <c r="AD88" i="48" s="1"/>
  <c r="AC86" i="48"/>
  <c r="AC87" i="48" s="1"/>
  <c r="AC88" i="48" s="1"/>
  <c r="AC89" i="48" s="1"/>
  <c r="AC90" i="48" s="1"/>
  <c r="AC91" i="48" s="1"/>
  <c r="AC92" i="48" s="1"/>
  <c r="AC93" i="48" s="1"/>
  <c r="AC94" i="48" s="1"/>
  <c r="AC95" i="48" s="1"/>
  <c r="AC96" i="48" s="1"/>
  <c r="AC97" i="48" s="1"/>
  <c r="AB86" i="48"/>
  <c r="AB87" i="48" s="1"/>
  <c r="AB88" i="48" s="1"/>
  <c r="AB89" i="48" s="1"/>
  <c r="AB90" i="48" s="1"/>
  <c r="AB91" i="48" s="1"/>
  <c r="AB92" i="48" s="1"/>
  <c r="AB93" i="48" s="1"/>
  <c r="AB94" i="48" s="1"/>
  <c r="AB95" i="48" s="1"/>
  <c r="AB96" i="48" s="1"/>
  <c r="AB97" i="48" s="1"/>
  <c r="AA86" i="48"/>
  <c r="AA87" i="48" s="1"/>
  <c r="AA88" i="48" s="1"/>
  <c r="AA89" i="48" s="1"/>
  <c r="AA90" i="48" s="1"/>
  <c r="AA91" i="48" s="1"/>
  <c r="AA92" i="48" s="1"/>
  <c r="AA93" i="48" s="1"/>
  <c r="AA94" i="48" s="1"/>
  <c r="AA95" i="48" s="1"/>
  <c r="AA96" i="48" s="1"/>
  <c r="AA97" i="48" s="1"/>
  <c r="U86" i="48"/>
  <c r="B86" i="48"/>
  <c r="A86" i="48"/>
  <c r="B141" i="47"/>
  <c r="P141" i="47" s="1"/>
  <c r="A141" i="47"/>
  <c r="B140" i="47"/>
  <c r="A140" i="47"/>
  <c r="B139" i="47"/>
  <c r="A139" i="47"/>
  <c r="B138" i="47"/>
  <c r="A138" i="47"/>
  <c r="B137" i="47"/>
  <c r="A137" i="47"/>
  <c r="B136" i="47"/>
  <c r="A136" i="47"/>
  <c r="B135" i="47"/>
  <c r="A135" i="47"/>
  <c r="B134" i="47"/>
  <c r="A134" i="47"/>
  <c r="B133" i="47"/>
  <c r="A133" i="47"/>
  <c r="B132" i="47"/>
  <c r="A132" i="47"/>
  <c r="B131" i="47"/>
  <c r="A131" i="47"/>
  <c r="B130" i="47"/>
  <c r="A130" i="47"/>
  <c r="B129" i="47"/>
  <c r="A129" i="47"/>
  <c r="B128" i="47"/>
  <c r="A128" i="47"/>
  <c r="B127" i="47"/>
  <c r="A127" i="47"/>
  <c r="B126" i="47"/>
  <c r="A126" i="47"/>
  <c r="B125" i="47"/>
  <c r="A125" i="47"/>
  <c r="B124" i="47"/>
  <c r="A124" i="47"/>
  <c r="B123" i="47"/>
  <c r="A123" i="47"/>
  <c r="B122" i="47"/>
  <c r="A122" i="47"/>
  <c r="B121" i="47"/>
  <c r="A121" i="47"/>
  <c r="B120" i="47"/>
  <c r="A120" i="47"/>
  <c r="B119" i="47"/>
  <c r="A119" i="47"/>
  <c r="B118" i="47"/>
  <c r="A118" i="47"/>
  <c r="B117" i="47"/>
  <c r="A117" i="47"/>
  <c r="B116" i="47"/>
  <c r="A116" i="47"/>
  <c r="B115" i="47"/>
  <c r="A115" i="47"/>
  <c r="B114" i="47"/>
  <c r="A114" i="47"/>
  <c r="B113" i="47"/>
  <c r="A113" i="47"/>
  <c r="B112" i="47"/>
  <c r="A112" i="47"/>
  <c r="B111" i="47"/>
  <c r="A111" i="47"/>
  <c r="B110" i="47"/>
  <c r="A110" i="47"/>
  <c r="B109" i="47"/>
  <c r="A109" i="47"/>
  <c r="B108" i="47"/>
  <c r="A108" i="47"/>
  <c r="B107" i="47"/>
  <c r="A107" i="47"/>
  <c r="B106" i="47"/>
  <c r="A106" i="47"/>
  <c r="B105" i="47"/>
  <c r="A105" i="47"/>
  <c r="B104" i="47"/>
  <c r="A104" i="47"/>
  <c r="B103" i="47"/>
  <c r="A103" i="47"/>
  <c r="B102" i="47"/>
  <c r="A102" i="47"/>
  <c r="B101" i="47"/>
  <c r="A101" i="47"/>
  <c r="B100" i="47"/>
  <c r="A100" i="47"/>
  <c r="B99" i="47"/>
  <c r="A99" i="47"/>
  <c r="B98" i="47"/>
  <c r="A98" i="47"/>
  <c r="B97" i="47"/>
  <c r="A97" i="47"/>
  <c r="B96" i="47"/>
  <c r="A96" i="47"/>
  <c r="B95" i="47"/>
  <c r="A95" i="47"/>
  <c r="B94" i="47"/>
  <c r="A94" i="47"/>
  <c r="B93" i="47"/>
  <c r="A93" i="47"/>
  <c r="B92" i="47"/>
  <c r="A92" i="47"/>
  <c r="B91" i="47"/>
  <c r="A91" i="47"/>
  <c r="B90" i="47"/>
  <c r="A90" i="47"/>
  <c r="B89" i="47"/>
  <c r="A89" i="47"/>
  <c r="B88" i="47"/>
  <c r="A88" i="47"/>
  <c r="B87" i="47"/>
  <c r="A87" i="47"/>
  <c r="B86" i="47"/>
  <c r="A86" i="47"/>
  <c r="B141" i="46"/>
  <c r="A141" i="46"/>
  <c r="B140" i="46"/>
  <c r="A140" i="46"/>
  <c r="U139" i="46"/>
  <c r="B139" i="46"/>
  <c r="A139" i="46"/>
  <c r="U138" i="46"/>
  <c r="B138" i="46"/>
  <c r="A138" i="46"/>
  <c r="U137" i="46"/>
  <c r="B137" i="46"/>
  <c r="A137" i="46"/>
  <c r="U136" i="46"/>
  <c r="B136" i="46"/>
  <c r="A136" i="46"/>
  <c r="U135" i="46"/>
  <c r="B135" i="46"/>
  <c r="A135" i="46"/>
  <c r="AD134" i="46"/>
  <c r="AD135" i="46" s="1"/>
  <c r="AC134" i="46"/>
  <c r="AC135" i="46" s="1"/>
  <c r="AC136" i="46" s="1"/>
  <c r="AC137" i="46" s="1"/>
  <c r="AC138" i="46" s="1"/>
  <c r="AC139" i="46" s="1"/>
  <c r="AC140" i="46" s="1"/>
  <c r="AC141" i="46" s="1"/>
  <c r="AB134" i="46"/>
  <c r="AB135" i="46" s="1"/>
  <c r="AB136" i="46" s="1"/>
  <c r="AB137" i="46" s="1"/>
  <c r="AB138" i="46" s="1"/>
  <c r="AB139" i="46" s="1"/>
  <c r="AB140" i="46" s="1"/>
  <c r="AB141" i="46" s="1"/>
  <c r="AA134" i="46"/>
  <c r="AA135" i="46" s="1"/>
  <c r="AA136" i="46" s="1"/>
  <c r="AA137" i="46" s="1"/>
  <c r="AA138" i="46" s="1"/>
  <c r="AA139" i="46" s="1"/>
  <c r="AA140" i="46" s="1"/>
  <c r="U134" i="46"/>
  <c r="B134" i="46"/>
  <c r="A134" i="46"/>
  <c r="U133" i="46"/>
  <c r="B133" i="46"/>
  <c r="A133" i="46"/>
  <c r="U132" i="46"/>
  <c r="B132" i="46"/>
  <c r="A132" i="46"/>
  <c r="U131" i="46"/>
  <c r="B131" i="46"/>
  <c r="A131" i="46"/>
  <c r="U130" i="46"/>
  <c r="B130" i="46"/>
  <c r="A130" i="46"/>
  <c r="U129" i="46"/>
  <c r="B129" i="46"/>
  <c r="A129" i="46"/>
  <c r="U128" i="46"/>
  <c r="B128" i="46"/>
  <c r="A128" i="46"/>
  <c r="U127" i="46"/>
  <c r="B127" i="46"/>
  <c r="A127" i="46"/>
  <c r="U126" i="46"/>
  <c r="B126" i="46"/>
  <c r="A126" i="46"/>
  <c r="U125" i="46"/>
  <c r="B125" i="46"/>
  <c r="A125" i="46"/>
  <c r="U124" i="46"/>
  <c r="B124" i="46"/>
  <c r="A124" i="46"/>
  <c r="U123" i="46"/>
  <c r="B123" i="46"/>
  <c r="A123" i="46"/>
  <c r="AD122" i="46"/>
  <c r="AE122" i="46" s="1"/>
  <c r="AC122" i="46"/>
  <c r="AC123" i="46" s="1"/>
  <c r="AC124" i="46" s="1"/>
  <c r="AC125" i="46" s="1"/>
  <c r="AC126" i="46" s="1"/>
  <c r="AC127" i="46" s="1"/>
  <c r="AC128" i="46" s="1"/>
  <c r="AC129" i="46" s="1"/>
  <c r="AC130" i="46" s="1"/>
  <c r="AC131" i="46" s="1"/>
  <c r="AC132" i="46" s="1"/>
  <c r="AC133" i="46" s="1"/>
  <c r="AB122" i="46"/>
  <c r="AB123" i="46" s="1"/>
  <c r="AB124" i="46" s="1"/>
  <c r="AB125" i="46" s="1"/>
  <c r="AB126" i="46" s="1"/>
  <c r="AB127" i="46" s="1"/>
  <c r="AB128" i="46" s="1"/>
  <c r="AB129" i="46" s="1"/>
  <c r="AB130" i="46" s="1"/>
  <c r="AB131" i="46" s="1"/>
  <c r="AB132" i="46" s="1"/>
  <c r="AB133" i="46" s="1"/>
  <c r="AA122" i="46"/>
  <c r="AA123" i="46" s="1"/>
  <c r="AA124" i="46" s="1"/>
  <c r="AA125" i="46" s="1"/>
  <c r="AA126" i="46" s="1"/>
  <c r="AA127" i="46" s="1"/>
  <c r="AA128" i="46" s="1"/>
  <c r="AA129" i="46" s="1"/>
  <c r="AA130" i="46" s="1"/>
  <c r="AA131" i="46" s="1"/>
  <c r="AA132" i="46" s="1"/>
  <c r="AA133" i="46" s="1"/>
  <c r="U122" i="46"/>
  <c r="B122" i="46"/>
  <c r="A122" i="46"/>
  <c r="U121" i="46"/>
  <c r="B121" i="46"/>
  <c r="A121" i="46"/>
  <c r="U120" i="46"/>
  <c r="B120" i="46"/>
  <c r="A120" i="46"/>
  <c r="U119" i="46"/>
  <c r="B119" i="46"/>
  <c r="A119" i="46"/>
  <c r="U118" i="46"/>
  <c r="B118" i="46"/>
  <c r="A118" i="46"/>
  <c r="U117" i="46"/>
  <c r="B117" i="46"/>
  <c r="A117" i="46"/>
  <c r="U116" i="46"/>
  <c r="B116" i="46"/>
  <c r="A116" i="46"/>
  <c r="U115" i="46"/>
  <c r="B115" i="46"/>
  <c r="A115" i="46"/>
  <c r="U114" i="46"/>
  <c r="B114" i="46"/>
  <c r="A114" i="46"/>
  <c r="U113" i="46"/>
  <c r="B113" i="46"/>
  <c r="A113" i="46"/>
  <c r="U112" i="46"/>
  <c r="B112" i="46"/>
  <c r="A112" i="46"/>
  <c r="U111" i="46"/>
  <c r="B111" i="46"/>
  <c r="A111" i="46"/>
  <c r="AD110" i="46"/>
  <c r="AD111" i="46" s="1"/>
  <c r="AC110" i="46"/>
  <c r="AC111" i="46" s="1"/>
  <c r="AC112" i="46" s="1"/>
  <c r="AC113" i="46" s="1"/>
  <c r="AC114" i="46" s="1"/>
  <c r="AC115" i="46" s="1"/>
  <c r="AC116" i="46" s="1"/>
  <c r="AC117" i="46" s="1"/>
  <c r="AC118" i="46" s="1"/>
  <c r="AC119" i="46" s="1"/>
  <c r="AC120" i="46" s="1"/>
  <c r="AC121" i="46" s="1"/>
  <c r="AB110" i="46"/>
  <c r="AB111" i="46" s="1"/>
  <c r="AB112" i="46" s="1"/>
  <c r="AB113" i="46" s="1"/>
  <c r="AB114" i="46" s="1"/>
  <c r="AB115" i="46" s="1"/>
  <c r="AB116" i="46" s="1"/>
  <c r="AB117" i="46" s="1"/>
  <c r="AB118" i="46" s="1"/>
  <c r="AB119" i="46" s="1"/>
  <c r="AB120" i="46" s="1"/>
  <c r="AB121" i="46" s="1"/>
  <c r="AA110" i="46"/>
  <c r="AA111" i="46" s="1"/>
  <c r="AA112" i="46" s="1"/>
  <c r="AA113" i="46" s="1"/>
  <c r="AA114" i="46" s="1"/>
  <c r="AA115" i="46" s="1"/>
  <c r="AA116" i="46" s="1"/>
  <c r="AA117" i="46" s="1"/>
  <c r="AA118" i="46" s="1"/>
  <c r="AA119" i="46" s="1"/>
  <c r="AA120" i="46" s="1"/>
  <c r="AA121" i="46" s="1"/>
  <c r="U110" i="46"/>
  <c r="B110" i="46"/>
  <c r="A110" i="46"/>
  <c r="U109" i="46"/>
  <c r="B109" i="46"/>
  <c r="A109" i="46"/>
  <c r="U108" i="46"/>
  <c r="B108" i="46"/>
  <c r="A108" i="46"/>
  <c r="U107" i="46"/>
  <c r="B107" i="46"/>
  <c r="A107" i="46"/>
  <c r="U106" i="46"/>
  <c r="B106" i="46"/>
  <c r="A106" i="46"/>
  <c r="U105" i="46"/>
  <c r="B105" i="46"/>
  <c r="A105" i="46"/>
  <c r="U104" i="46"/>
  <c r="B104" i="46"/>
  <c r="A104" i="46"/>
  <c r="U103" i="46"/>
  <c r="B103" i="46"/>
  <c r="A103" i="46"/>
  <c r="U102" i="46"/>
  <c r="B102" i="46"/>
  <c r="A102" i="46"/>
  <c r="U101" i="46"/>
  <c r="B101" i="46"/>
  <c r="A101" i="46"/>
  <c r="U100" i="46"/>
  <c r="B100" i="46"/>
  <c r="A100" i="46"/>
  <c r="U99" i="46"/>
  <c r="B99" i="46"/>
  <c r="A99" i="46"/>
  <c r="AD98" i="46"/>
  <c r="AE98" i="46" s="1"/>
  <c r="AC98" i="46"/>
  <c r="AC99" i="46" s="1"/>
  <c r="AC100" i="46" s="1"/>
  <c r="AC101" i="46" s="1"/>
  <c r="AC102" i="46" s="1"/>
  <c r="AC103" i="46" s="1"/>
  <c r="AC104" i="46" s="1"/>
  <c r="AC105" i="46" s="1"/>
  <c r="AC106" i="46" s="1"/>
  <c r="AC107" i="46" s="1"/>
  <c r="AC108" i="46" s="1"/>
  <c r="AC109" i="46" s="1"/>
  <c r="AB98" i="46"/>
  <c r="AB99" i="46" s="1"/>
  <c r="AB100" i="46" s="1"/>
  <c r="AB101" i="46" s="1"/>
  <c r="AB102" i="46" s="1"/>
  <c r="AB103" i="46" s="1"/>
  <c r="AB104" i="46" s="1"/>
  <c r="AB105" i="46" s="1"/>
  <c r="AB106" i="46" s="1"/>
  <c r="AB107" i="46" s="1"/>
  <c r="AB108" i="46" s="1"/>
  <c r="AB109" i="46" s="1"/>
  <c r="AA98" i="46"/>
  <c r="AA99" i="46" s="1"/>
  <c r="AA100" i="46" s="1"/>
  <c r="AA101" i="46" s="1"/>
  <c r="AA102" i="46" s="1"/>
  <c r="AA103" i="46" s="1"/>
  <c r="AA104" i="46" s="1"/>
  <c r="AA105" i="46" s="1"/>
  <c r="AA106" i="46" s="1"/>
  <c r="AA107" i="46" s="1"/>
  <c r="AA108" i="46" s="1"/>
  <c r="AA109" i="46" s="1"/>
  <c r="U98" i="46"/>
  <c r="B98" i="46"/>
  <c r="A98" i="46"/>
  <c r="U97" i="46"/>
  <c r="B97" i="46"/>
  <c r="A97" i="46"/>
  <c r="U96" i="46"/>
  <c r="B96" i="46"/>
  <c r="A96" i="46"/>
  <c r="U95" i="46"/>
  <c r="B95" i="46"/>
  <c r="A95" i="46"/>
  <c r="U94" i="46"/>
  <c r="B94" i="46"/>
  <c r="A94" i="46"/>
  <c r="U93" i="46"/>
  <c r="B93" i="46"/>
  <c r="A93" i="46"/>
  <c r="U92" i="46"/>
  <c r="B92" i="46"/>
  <c r="A92" i="46"/>
  <c r="U91" i="46"/>
  <c r="B91" i="46"/>
  <c r="A91" i="46"/>
  <c r="U90" i="46"/>
  <c r="B90" i="46"/>
  <c r="A90" i="46"/>
  <c r="U89" i="46"/>
  <c r="B89" i="46"/>
  <c r="A89" i="46"/>
  <c r="U88" i="46"/>
  <c r="B88" i="46"/>
  <c r="A88" i="46"/>
  <c r="U87" i="46"/>
  <c r="B87" i="46"/>
  <c r="A87" i="46"/>
  <c r="AD86" i="46"/>
  <c r="AD87" i="46" s="1"/>
  <c r="AC86" i="46"/>
  <c r="AC87" i="46" s="1"/>
  <c r="AC88" i="46" s="1"/>
  <c r="AC89" i="46" s="1"/>
  <c r="AC90" i="46" s="1"/>
  <c r="AC91" i="46" s="1"/>
  <c r="AC92" i="46" s="1"/>
  <c r="AC93" i="46" s="1"/>
  <c r="AC94" i="46" s="1"/>
  <c r="AC95" i="46" s="1"/>
  <c r="AC96" i="46" s="1"/>
  <c r="AC97" i="46" s="1"/>
  <c r="AB86" i="46"/>
  <c r="AB87" i="46" s="1"/>
  <c r="AB88" i="46" s="1"/>
  <c r="AB89" i="46" s="1"/>
  <c r="AB90" i="46" s="1"/>
  <c r="AB91" i="46" s="1"/>
  <c r="AB92" i="46" s="1"/>
  <c r="AB93" i="46" s="1"/>
  <c r="AB94" i="46" s="1"/>
  <c r="AB95" i="46" s="1"/>
  <c r="AB96" i="46" s="1"/>
  <c r="AB97" i="46" s="1"/>
  <c r="AA86" i="46"/>
  <c r="AA87" i="46" s="1"/>
  <c r="AA88" i="46" s="1"/>
  <c r="AA89" i="46" s="1"/>
  <c r="AA90" i="46" s="1"/>
  <c r="AA91" i="46" s="1"/>
  <c r="AA92" i="46" s="1"/>
  <c r="AA93" i="46" s="1"/>
  <c r="AA94" i="46" s="1"/>
  <c r="AA95" i="46" s="1"/>
  <c r="AA96" i="46" s="1"/>
  <c r="AA97" i="46" s="1"/>
  <c r="U86" i="46"/>
  <c r="B86" i="46"/>
  <c r="A86" i="46"/>
  <c r="B141" i="45"/>
  <c r="A141" i="45"/>
  <c r="B140" i="45"/>
  <c r="A140" i="45"/>
  <c r="B139" i="45"/>
  <c r="A139" i="45"/>
  <c r="B138" i="45"/>
  <c r="A138" i="45"/>
  <c r="B137" i="45"/>
  <c r="A137" i="45"/>
  <c r="B136" i="45"/>
  <c r="A136" i="45"/>
  <c r="B135" i="45"/>
  <c r="A135" i="45"/>
  <c r="B134" i="45"/>
  <c r="A134" i="45"/>
  <c r="B133" i="45"/>
  <c r="A133" i="45"/>
  <c r="B132" i="45"/>
  <c r="A132" i="45"/>
  <c r="B131" i="45"/>
  <c r="A131" i="45"/>
  <c r="B130" i="45"/>
  <c r="A130" i="45"/>
  <c r="B129" i="45"/>
  <c r="A129" i="45"/>
  <c r="B128" i="45"/>
  <c r="A128" i="45"/>
  <c r="B127" i="45"/>
  <c r="A127" i="45"/>
  <c r="B126" i="45"/>
  <c r="A126" i="45"/>
  <c r="B125" i="45"/>
  <c r="A125" i="45"/>
  <c r="B124" i="45"/>
  <c r="A124" i="45"/>
  <c r="B123" i="45"/>
  <c r="A123" i="45"/>
  <c r="B122" i="45"/>
  <c r="A122" i="45"/>
  <c r="B121" i="45"/>
  <c r="A121" i="45"/>
  <c r="B120" i="45"/>
  <c r="A120" i="45"/>
  <c r="B119" i="45"/>
  <c r="A119" i="45"/>
  <c r="B118" i="45"/>
  <c r="A118" i="45"/>
  <c r="B117" i="45"/>
  <c r="A117" i="45"/>
  <c r="B116" i="45"/>
  <c r="A116" i="45"/>
  <c r="B115" i="45"/>
  <c r="A115" i="45"/>
  <c r="B114" i="45"/>
  <c r="A114" i="45"/>
  <c r="B113" i="45"/>
  <c r="A113" i="45"/>
  <c r="B112" i="45"/>
  <c r="A112" i="45"/>
  <c r="B111" i="45"/>
  <c r="A111" i="45"/>
  <c r="B110" i="45"/>
  <c r="A110" i="45"/>
  <c r="B109" i="45"/>
  <c r="A109" i="45"/>
  <c r="B108" i="45"/>
  <c r="A108" i="45"/>
  <c r="B107" i="45"/>
  <c r="A107" i="45"/>
  <c r="B106" i="45"/>
  <c r="A106" i="45"/>
  <c r="B105" i="45"/>
  <c r="A105" i="45"/>
  <c r="B104" i="45"/>
  <c r="A104" i="45"/>
  <c r="B103" i="45"/>
  <c r="A103" i="45"/>
  <c r="B102" i="45"/>
  <c r="A102" i="45"/>
  <c r="B101" i="45"/>
  <c r="A101" i="45"/>
  <c r="B100" i="45"/>
  <c r="A100" i="45"/>
  <c r="B99" i="45"/>
  <c r="A99" i="45"/>
  <c r="B98" i="45"/>
  <c r="A98" i="45"/>
  <c r="B97" i="45"/>
  <c r="A97" i="45"/>
  <c r="B96" i="45"/>
  <c r="A96" i="45"/>
  <c r="B95" i="45"/>
  <c r="A95" i="45"/>
  <c r="B94" i="45"/>
  <c r="A94" i="45"/>
  <c r="B93" i="45"/>
  <c r="A93" i="45"/>
  <c r="B92" i="45"/>
  <c r="A92" i="45"/>
  <c r="B91" i="45"/>
  <c r="A91" i="45"/>
  <c r="B90" i="45"/>
  <c r="A90" i="45"/>
  <c r="B89" i="45"/>
  <c r="A89" i="45"/>
  <c r="B88" i="45"/>
  <c r="A88" i="45"/>
  <c r="B87" i="45"/>
  <c r="A87" i="45"/>
  <c r="B86" i="45"/>
  <c r="A86" i="45"/>
  <c r="B141" i="44"/>
  <c r="A141" i="44"/>
  <c r="B140" i="44"/>
  <c r="A140" i="44"/>
  <c r="U139" i="44"/>
  <c r="B139" i="44"/>
  <c r="U138" i="44"/>
  <c r="B138" i="44"/>
  <c r="A138" i="44"/>
  <c r="U137" i="44"/>
  <c r="B137" i="44"/>
  <c r="A137" i="44"/>
  <c r="U136" i="44"/>
  <c r="B136" i="44"/>
  <c r="A136" i="44"/>
  <c r="U135" i="44"/>
  <c r="B135" i="44"/>
  <c r="A135" i="44"/>
  <c r="AD134" i="44"/>
  <c r="AD135" i="44" s="1"/>
  <c r="AC134" i="44"/>
  <c r="AC135" i="44" s="1"/>
  <c r="AC136" i="44" s="1"/>
  <c r="AC137" i="44" s="1"/>
  <c r="AC138" i="44" s="1"/>
  <c r="AC139" i="44" s="1"/>
  <c r="AC140" i="44" s="1"/>
  <c r="AC141" i="44" s="1"/>
  <c r="AB134" i="44"/>
  <c r="AB135" i="44" s="1"/>
  <c r="AB136" i="44" s="1"/>
  <c r="AB137" i="44" s="1"/>
  <c r="AB138" i="44" s="1"/>
  <c r="AB139" i="44" s="1"/>
  <c r="AB140" i="44" s="1"/>
  <c r="AA134" i="44"/>
  <c r="AA135" i="44" s="1"/>
  <c r="AA136" i="44" s="1"/>
  <c r="AA137" i="44" s="1"/>
  <c r="AA138" i="44" s="1"/>
  <c r="AA139" i="44" s="1"/>
  <c r="AA140" i="44" s="1"/>
  <c r="U134" i="44"/>
  <c r="B134" i="44"/>
  <c r="A134" i="44"/>
  <c r="U133" i="44"/>
  <c r="B133" i="44"/>
  <c r="A133" i="44"/>
  <c r="U132" i="44"/>
  <c r="B132" i="44"/>
  <c r="A132" i="44"/>
  <c r="U131" i="44"/>
  <c r="B131" i="44"/>
  <c r="A131" i="44"/>
  <c r="U130" i="44"/>
  <c r="B130" i="44"/>
  <c r="A130" i="44"/>
  <c r="U129" i="44"/>
  <c r="B129" i="44"/>
  <c r="A129" i="44"/>
  <c r="U128" i="44"/>
  <c r="B128" i="44"/>
  <c r="A128" i="44"/>
  <c r="U127" i="44"/>
  <c r="B127" i="44"/>
  <c r="A127" i="44"/>
  <c r="U126" i="44"/>
  <c r="B126" i="44"/>
  <c r="A126" i="44"/>
  <c r="U125" i="44"/>
  <c r="B125" i="44"/>
  <c r="A125" i="44"/>
  <c r="U124" i="44"/>
  <c r="B124" i="44"/>
  <c r="A124" i="44"/>
  <c r="U123" i="44"/>
  <c r="B123" i="44"/>
  <c r="A123" i="44"/>
  <c r="AD122" i="44"/>
  <c r="AE122" i="44" s="1"/>
  <c r="AC122" i="44"/>
  <c r="AC123" i="44" s="1"/>
  <c r="AC124" i="44" s="1"/>
  <c r="AC125" i="44" s="1"/>
  <c r="AC126" i="44" s="1"/>
  <c r="AC127" i="44" s="1"/>
  <c r="AC128" i="44" s="1"/>
  <c r="AC129" i="44" s="1"/>
  <c r="AC130" i="44" s="1"/>
  <c r="AC131" i="44" s="1"/>
  <c r="AC132" i="44" s="1"/>
  <c r="AC133" i="44" s="1"/>
  <c r="AB122" i="44"/>
  <c r="AB123" i="44" s="1"/>
  <c r="AB124" i="44" s="1"/>
  <c r="AB125" i="44" s="1"/>
  <c r="AB126" i="44" s="1"/>
  <c r="AB127" i="44" s="1"/>
  <c r="AB128" i="44" s="1"/>
  <c r="AB129" i="44" s="1"/>
  <c r="AB130" i="44" s="1"/>
  <c r="AB131" i="44" s="1"/>
  <c r="AB132" i="44" s="1"/>
  <c r="AB133" i="44" s="1"/>
  <c r="AA122" i="44"/>
  <c r="AA123" i="44" s="1"/>
  <c r="AA124" i="44" s="1"/>
  <c r="AA125" i="44" s="1"/>
  <c r="AA126" i="44" s="1"/>
  <c r="AA127" i="44" s="1"/>
  <c r="AA128" i="44" s="1"/>
  <c r="AA129" i="44" s="1"/>
  <c r="AA130" i="44" s="1"/>
  <c r="AA131" i="44" s="1"/>
  <c r="AA132" i="44" s="1"/>
  <c r="AA133" i="44" s="1"/>
  <c r="U122" i="44"/>
  <c r="B122" i="44"/>
  <c r="A122" i="44"/>
  <c r="U121" i="44"/>
  <c r="B121" i="44"/>
  <c r="A121" i="44"/>
  <c r="U120" i="44"/>
  <c r="B120" i="44"/>
  <c r="A120" i="44"/>
  <c r="U119" i="44"/>
  <c r="B119" i="44"/>
  <c r="A119" i="44"/>
  <c r="U118" i="44"/>
  <c r="B118" i="44"/>
  <c r="A118" i="44"/>
  <c r="U117" i="44"/>
  <c r="B117" i="44"/>
  <c r="A117" i="44"/>
  <c r="U116" i="44"/>
  <c r="B116" i="44"/>
  <c r="A116" i="44"/>
  <c r="U115" i="44"/>
  <c r="B115" i="44"/>
  <c r="A115" i="44"/>
  <c r="U114" i="44"/>
  <c r="B114" i="44"/>
  <c r="A114" i="44"/>
  <c r="U113" i="44"/>
  <c r="B113" i="44"/>
  <c r="A113" i="44"/>
  <c r="U112" i="44"/>
  <c r="B112" i="44"/>
  <c r="A112" i="44"/>
  <c r="U111" i="44"/>
  <c r="B111" i="44"/>
  <c r="A111" i="44"/>
  <c r="AD110" i="44"/>
  <c r="AD111" i="44" s="1"/>
  <c r="AD112" i="44" s="1"/>
  <c r="AD113" i="44" s="1"/>
  <c r="AD114" i="44" s="1"/>
  <c r="AD115" i="44" s="1"/>
  <c r="AD116" i="44" s="1"/>
  <c r="AD117" i="44" s="1"/>
  <c r="AD118" i="44" s="1"/>
  <c r="AD119" i="44" s="1"/>
  <c r="AD120" i="44" s="1"/>
  <c r="AC110" i="44"/>
  <c r="AC111" i="44" s="1"/>
  <c r="AC112" i="44" s="1"/>
  <c r="AC113" i="44" s="1"/>
  <c r="AC114" i="44" s="1"/>
  <c r="AC115" i="44" s="1"/>
  <c r="AC116" i="44" s="1"/>
  <c r="AC117" i="44" s="1"/>
  <c r="AC118" i="44" s="1"/>
  <c r="AC119" i="44" s="1"/>
  <c r="AC120" i="44" s="1"/>
  <c r="AC121" i="44" s="1"/>
  <c r="AB110" i="44"/>
  <c r="AB111" i="44" s="1"/>
  <c r="AB112" i="44" s="1"/>
  <c r="AB113" i="44" s="1"/>
  <c r="AB114" i="44" s="1"/>
  <c r="AB115" i="44" s="1"/>
  <c r="AB116" i="44" s="1"/>
  <c r="AB117" i="44" s="1"/>
  <c r="AB118" i="44" s="1"/>
  <c r="AB119" i="44" s="1"/>
  <c r="AB120" i="44" s="1"/>
  <c r="AB121" i="44" s="1"/>
  <c r="AA110" i="44"/>
  <c r="AA111" i="44" s="1"/>
  <c r="AA112" i="44" s="1"/>
  <c r="AA113" i="44" s="1"/>
  <c r="AA114" i="44" s="1"/>
  <c r="AA115" i="44" s="1"/>
  <c r="AA116" i="44" s="1"/>
  <c r="AA117" i="44" s="1"/>
  <c r="AA118" i="44" s="1"/>
  <c r="AA119" i="44" s="1"/>
  <c r="AA120" i="44" s="1"/>
  <c r="AA121" i="44" s="1"/>
  <c r="U110" i="44"/>
  <c r="B110" i="44"/>
  <c r="A110" i="44"/>
  <c r="U109" i="44"/>
  <c r="B109" i="44"/>
  <c r="A109" i="44"/>
  <c r="U108" i="44"/>
  <c r="B108" i="44"/>
  <c r="A108" i="44"/>
  <c r="U107" i="44"/>
  <c r="B107" i="44"/>
  <c r="A107" i="44"/>
  <c r="U106" i="44"/>
  <c r="B106" i="44"/>
  <c r="A106" i="44"/>
  <c r="U105" i="44"/>
  <c r="B105" i="44"/>
  <c r="A105" i="44"/>
  <c r="U104" i="44"/>
  <c r="B104" i="44"/>
  <c r="A104" i="44"/>
  <c r="U103" i="44"/>
  <c r="B103" i="44"/>
  <c r="A103" i="44"/>
  <c r="U102" i="44"/>
  <c r="B102" i="44"/>
  <c r="A102" i="44"/>
  <c r="U101" i="44"/>
  <c r="B101" i="44"/>
  <c r="A101" i="44"/>
  <c r="U100" i="44"/>
  <c r="B100" i="44"/>
  <c r="A100" i="44"/>
  <c r="U99" i="44"/>
  <c r="B99" i="44"/>
  <c r="A99" i="44"/>
  <c r="AD98" i="44"/>
  <c r="AE98" i="44" s="1"/>
  <c r="AC98" i="44"/>
  <c r="AC99" i="44" s="1"/>
  <c r="AC100" i="44" s="1"/>
  <c r="AC101" i="44" s="1"/>
  <c r="AC102" i="44" s="1"/>
  <c r="AC103" i="44" s="1"/>
  <c r="AC104" i="44" s="1"/>
  <c r="AC105" i="44" s="1"/>
  <c r="AC106" i="44" s="1"/>
  <c r="AC107" i="44" s="1"/>
  <c r="AC108" i="44" s="1"/>
  <c r="AC109" i="44" s="1"/>
  <c r="AB98" i="44"/>
  <c r="AB99" i="44" s="1"/>
  <c r="AB100" i="44" s="1"/>
  <c r="AB101" i="44" s="1"/>
  <c r="AB102" i="44" s="1"/>
  <c r="AB103" i="44" s="1"/>
  <c r="AB104" i="44" s="1"/>
  <c r="AB105" i="44" s="1"/>
  <c r="AB106" i="44" s="1"/>
  <c r="AB107" i="44" s="1"/>
  <c r="AB108" i="44" s="1"/>
  <c r="AB109" i="44" s="1"/>
  <c r="AA98" i="44"/>
  <c r="AA99" i="44" s="1"/>
  <c r="AA100" i="44" s="1"/>
  <c r="AA101" i="44" s="1"/>
  <c r="AA102" i="44" s="1"/>
  <c r="AA103" i="44" s="1"/>
  <c r="AA104" i="44" s="1"/>
  <c r="AA105" i="44" s="1"/>
  <c r="AA106" i="44" s="1"/>
  <c r="AA107" i="44" s="1"/>
  <c r="AA108" i="44" s="1"/>
  <c r="AA109" i="44" s="1"/>
  <c r="U98" i="44"/>
  <c r="B98" i="44"/>
  <c r="A98" i="44"/>
  <c r="U97" i="44"/>
  <c r="B97" i="44"/>
  <c r="A97" i="44"/>
  <c r="U96" i="44"/>
  <c r="B96" i="44"/>
  <c r="A96" i="44"/>
  <c r="U95" i="44"/>
  <c r="B95" i="44"/>
  <c r="A95" i="44"/>
  <c r="U94" i="44"/>
  <c r="B94" i="44"/>
  <c r="A94" i="44"/>
  <c r="U93" i="44"/>
  <c r="B93" i="44"/>
  <c r="A93" i="44"/>
  <c r="U92" i="44"/>
  <c r="B92" i="44"/>
  <c r="A92" i="44"/>
  <c r="U91" i="44"/>
  <c r="B91" i="44"/>
  <c r="A91" i="44"/>
  <c r="U90" i="44"/>
  <c r="B90" i="44"/>
  <c r="A90" i="44"/>
  <c r="U89" i="44"/>
  <c r="B89" i="44"/>
  <c r="A89" i="44"/>
  <c r="U88" i="44"/>
  <c r="B88" i="44"/>
  <c r="A88" i="44"/>
  <c r="U87" i="44"/>
  <c r="B87" i="44"/>
  <c r="A87" i="44"/>
  <c r="AD86" i="44"/>
  <c r="AE86" i="44" s="1"/>
  <c r="AC86" i="44"/>
  <c r="AC87" i="44" s="1"/>
  <c r="AC88" i="44" s="1"/>
  <c r="AC89" i="44" s="1"/>
  <c r="AC90" i="44" s="1"/>
  <c r="AC91" i="44" s="1"/>
  <c r="AC92" i="44" s="1"/>
  <c r="AC93" i="44" s="1"/>
  <c r="AC94" i="44" s="1"/>
  <c r="AC95" i="44" s="1"/>
  <c r="AC96" i="44" s="1"/>
  <c r="AC97" i="44" s="1"/>
  <c r="AB86" i="44"/>
  <c r="AB87" i="44" s="1"/>
  <c r="AB88" i="44" s="1"/>
  <c r="AB89" i="44" s="1"/>
  <c r="AB90" i="44" s="1"/>
  <c r="AB91" i="44" s="1"/>
  <c r="AB92" i="44" s="1"/>
  <c r="AB93" i="44" s="1"/>
  <c r="AB94" i="44" s="1"/>
  <c r="AB95" i="44" s="1"/>
  <c r="AB96" i="44" s="1"/>
  <c r="AB97" i="44" s="1"/>
  <c r="AA86" i="44"/>
  <c r="AA87" i="44" s="1"/>
  <c r="AA88" i="44" s="1"/>
  <c r="AA89" i="44" s="1"/>
  <c r="AA90" i="44" s="1"/>
  <c r="AA91" i="44" s="1"/>
  <c r="AA92" i="44" s="1"/>
  <c r="AA93" i="44" s="1"/>
  <c r="AA94" i="44" s="1"/>
  <c r="AA95" i="44" s="1"/>
  <c r="AA96" i="44" s="1"/>
  <c r="AA97" i="44" s="1"/>
  <c r="U86" i="44"/>
  <c r="B86" i="44"/>
  <c r="A86" i="44"/>
  <c r="B141" i="43"/>
  <c r="P141" i="43" s="1"/>
  <c r="A141" i="43"/>
  <c r="B140" i="43"/>
  <c r="A140" i="43"/>
  <c r="B139" i="43"/>
  <c r="A139" i="43"/>
  <c r="B138" i="43"/>
  <c r="A138" i="43"/>
  <c r="B137" i="43"/>
  <c r="A137" i="43"/>
  <c r="B136" i="43"/>
  <c r="A136" i="43"/>
  <c r="B135" i="43"/>
  <c r="A135" i="43"/>
  <c r="B134" i="43"/>
  <c r="A134" i="43"/>
  <c r="B133" i="43"/>
  <c r="A133" i="43"/>
  <c r="B132" i="43"/>
  <c r="A132" i="43"/>
  <c r="B131" i="43"/>
  <c r="A131" i="43"/>
  <c r="B130" i="43"/>
  <c r="A130" i="43"/>
  <c r="B129" i="43"/>
  <c r="A129" i="43"/>
  <c r="B128" i="43"/>
  <c r="A128" i="43"/>
  <c r="B127" i="43"/>
  <c r="A127" i="43"/>
  <c r="B126" i="43"/>
  <c r="A126" i="43"/>
  <c r="B125" i="43"/>
  <c r="A125" i="43"/>
  <c r="B124" i="43"/>
  <c r="A124" i="43"/>
  <c r="B123" i="43"/>
  <c r="A123" i="43"/>
  <c r="B122" i="43"/>
  <c r="A122" i="43"/>
  <c r="B121" i="43"/>
  <c r="A121" i="43"/>
  <c r="B120" i="43"/>
  <c r="A120" i="43"/>
  <c r="B119" i="43"/>
  <c r="A119" i="43"/>
  <c r="B118" i="43"/>
  <c r="A118" i="43"/>
  <c r="B117" i="43"/>
  <c r="A117" i="43"/>
  <c r="B116" i="43"/>
  <c r="A116" i="43"/>
  <c r="B115" i="43"/>
  <c r="A115" i="43"/>
  <c r="B114" i="43"/>
  <c r="A114" i="43"/>
  <c r="B113" i="43"/>
  <c r="A113" i="43"/>
  <c r="B112" i="43"/>
  <c r="A112" i="43"/>
  <c r="B111" i="43"/>
  <c r="A111" i="43"/>
  <c r="B110" i="43"/>
  <c r="A110" i="43"/>
  <c r="B109" i="43"/>
  <c r="A109" i="43"/>
  <c r="B108" i="43"/>
  <c r="A108" i="43"/>
  <c r="B107" i="43"/>
  <c r="A107" i="43"/>
  <c r="B106" i="43"/>
  <c r="A106" i="43"/>
  <c r="B105" i="43"/>
  <c r="A105" i="43"/>
  <c r="B104" i="43"/>
  <c r="A104" i="43"/>
  <c r="B103" i="43"/>
  <c r="A103" i="43"/>
  <c r="B102" i="43"/>
  <c r="A102" i="43"/>
  <c r="B101" i="43"/>
  <c r="A101" i="43"/>
  <c r="B100" i="43"/>
  <c r="A100" i="43"/>
  <c r="B99" i="43"/>
  <c r="A99" i="43"/>
  <c r="B98" i="43"/>
  <c r="A98" i="43"/>
  <c r="B97" i="43"/>
  <c r="A97" i="43"/>
  <c r="B96" i="43"/>
  <c r="A96" i="43"/>
  <c r="B95" i="43"/>
  <c r="A95" i="43"/>
  <c r="B94" i="43"/>
  <c r="A94" i="43"/>
  <c r="B93" i="43"/>
  <c r="A93" i="43"/>
  <c r="B92" i="43"/>
  <c r="A92" i="43"/>
  <c r="B91" i="43"/>
  <c r="A91" i="43"/>
  <c r="B90" i="43"/>
  <c r="A90" i="43"/>
  <c r="B89" i="43"/>
  <c r="A89" i="43"/>
  <c r="B88" i="43"/>
  <c r="A88" i="43"/>
  <c r="B87" i="43"/>
  <c r="A87" i="43"/>
  <c r="B86" i="43"/>
  <c r="A86" i="43"/>
  <c r="B141" i="42"/>
  <c r="A141" i="42"/>
  <c r="B140" i="42"/>
  <c r="A140" i="42"/>
  <c r="U139" i="42"/>
  <c r="B139" i="42"/>
  <c r="A139" i="42"/>
  <c r="U138" i="42"/>
  <c r="B138" i="42"/>
  <c r="A138" i="42"/>
  <c r="U137" i="42"/>
  <c r="B137" i="42"/>
  <c r="A137" i="42"/>
  <c r="U136" i="42"/>
  <c r="B136" i="42"/>
  <c r="A136" i="42"/>
  <c r="U135" i="42"/>
  <c r="B135" i="42"/>
  <c r="A135" i="42"/>
  <c r="AD134" i="42"/>
  <c r="AC134" i="42"/>
  <c r="AC135" i="42" s="1"/>
  <c r="AC136" i="42" s="1"/>
  <c r="AC137" i="42" s="1"/>
  <c r="AC138" i="42" s="1"/>
  <c r="AC139" i="42" s="1"/>
  <c r="AB134" i="42"/>
  <c r="AB135" i="42" s="1"/>
  <c r="AB136" i="42" s="1"/>
  <c r="AB137" i="42" s="1"/>
  <c r="AB138" i="42" s="1"/>
  <c r="AB139" i="42" s="1"/>
  <c r="AA134" i="42"/>
  <c r="AA135" i="42" s="1"/>
  <c r="AA136" i="42" s="1"/>
  <c r="AA137" i="42" s="1"/>
  <c r="AA138" i="42" s="1"/>
  <c r="AA139" i="42" s="1"/>
  <c r="AA140" i="42" s="1"/>
  <c r="AA141" i="42" s="1"/>
  <c r="U134" i="42"/>
  <c r="B134" i="42"/>
  <c r="A134" i="42"/>
  <c r="U133" i="42"/>
  <c r="B133" i="42"/>
  <c r="A133" i="42"/>
  <c r="U132" i="42"/>
  <c r="B132" i="42"/>
  <c r="A132" i="42"/>
  <c r="U131" i="42"/>
  <c r="B131" i="42"/>
  <c r="A131" i="42"/>
  <c r="U130" i="42"/>
  <c r="B130" i="42"/>
  <c r="A130" i="42"/>
  <c r="U129" i="42"/>
  <c r="B129" i="42"/>
  <c r="A129" i="42"/>
  <c r="U128" i="42"/>
  <c r="B128" i="42"/>
  <c r="A128" i="42"/>
  <c r="U127" i="42"/>
  <c r="B127" i="42"/>
  <c r="A127" i="42"/>
  <c r="U126" i="42"/>
  <c r="B126" i="42"/>
  <c r="A126" i="42"/>
  <c r="U125" i="42"/>
  <c r="B125" i="42"/>
  <c r="A125" i="42"/>
  <c r="U124" i="42"/>
  <c r="B124" i="42"/>
  <c r="A124" i="42"/>
  <c r="U123" i="42"/>
  <c r="B123" i="42"/>
  <c r="A123" i="42"/>
  <c r="AD122" i="42"/>
  <c r="AE122" i="42" s="1"/>
  <c r="AC122" i="42"/>
  <c r="AC123" i="42" s="1"/>
  <c r="AC124" i="42" s="1"/>
  <c r="AC125" i="42" s="1"/>
  <c r="AC126" i="42" s="1"/>
  <c r="AC127" i="42" s="1"/>
  <c r="AC128" i="42" s="1"/>
  <c r="AC129" i="42" s="1"/>
  <c r="AC130" i="42" s="1"/>
  <c r="AC131" i="42" s="1"/>
  <c r="AC132" i="42" s="1"/>
  <c r="AC133" i="42" s="1"/>
  <c r="AB122" i="42"/>
  <c r="AB123" i="42" s="1"/>
  <c r="AB124" i="42" s="1"/>
  <c r="AB125" i="42" s="1"/>
  <c r="AB126" i="42" s="1"/>
  <c r="AB127" i="42" s="1"/>
  <c r="AB128" i="42" s="1"/>
  <c r="AB129" i="42" s="1"/>
  <c r="AB130" i="42" s="1"/>
  <c r="AB131" i="42" s="1"/>
  <c r="AB132" i="42" s="1"/>
  <c r="AB133" i="42" s="1"/>
  <c r="AA122" i="42"/>
  <c r="AA123" i="42" s="1"/>
  <c r="AA124" i="42" s="1"/>
  <c r="AA125" i="42" s="1"/>
  <c r="AA126" i="42" s="1"/>
  <c r="AA127" i="42" s="1"/>
  <c r="AA128" i="42" s="1"/>
  <c r="AA129" i="42" s="1"/>
  <c r="AA130" i="42" s="1"/>
  <c r="AA131" i="42" s="1"/>
  <c r="AA132" i="42" s="1"/>
  <c r="AA133" i="42" s="1"/>
  <c r="U122" i="42"/>
  <c r="B122" i="42"/>
  <c r="A122" i="42"/>
  <c r="U121" i="42"/>
  <c r="B121" i="42"/>
  <c r="A121" i="42"/>
  <c r="U120" i="42"/>
  <c r="B120" i="42"/>
  <c r="A120" i="42"/>
  <c r="U119" i="42"/>
  <c r="B119" i="42"/>
  <c r="A119" i="42"/>
  <c r="U118" i="42"/>
  <c r="B118" i="42"/>
  <c r="A118" i="42"/>
  <c r="U117" i="42"/>
  <c r="B117" i="42"/>
  <c r="A117" i="42"/>
  <c r="U116" i="42"/>
  <c r="B116" i="42"/>
  <c r="A116" i="42"/>
  <c r="U115" i="42"/>
  <c r="B115" i="42"/>
  <c r="A115" i="42"/>
  <c r="U114" i="42"/>
  <c r="B114" i="42"/>
  <c r="A114" i="42"/>
  <c r="U113" i="42"/>
  <c r="B113" i="42"/>
  <c r="A113" i="42"/>
  <c r="U112" i="42"/>
  <c r="B112" i="42"/>
  <c r="A112" i="42"/>
  <c r="U111" i="42"/>
  <c r="B111" i="42"/>
  <c r="A111" i="42"/>
  <c r="AD110" i="42"/>
  <c r="AD111" i="42" s="1"/>
  <c r="AC110" i="42"/>
  <c r="AC111" i="42" s="1"/>
  <c r="AC112" i="42" s="1"/>
  <c r="AC113" i="42" s="1"/>
  <c r="AC114" i="42" s="1"/>
  <c r="AC115" i="42" s="1"/>
  <c r="AC116" i="42" s="1"/>
  <c r="AC117" i="42" s="1"/>
  <c r="AC118" i="42" s="1"/>
  <c r="AC119" i="42" s="1"/>
  <c r="AC120" i="42" s="1"/>
  <c r="AC121" i="42" s="1"/>
  <c r="AB110" i="42"/>
  <c r="AB111" i="42" s="1"/>
  <c r="AB112" i="42" s="1"/>
  <c r="AB113" i="42" s="1"/>
  <c r="AB114" i="42" s="1"/>
  <c r="AB115" i="42" s="1"/>
  <c r="AB116" i="42" s="1"/>
  <c r="AB117" i="42" s="1"/>
  <c r="AB118" i="42" s="1"/>
  <c r="AB119" i="42" s="1"/>
  <c r="AB120" i="42" s="1"/>
  <c r="AB121" i="42" s="1"/>
  <c r="AA110" i="42"/>
  <c r="AA111" i="42" s="1"/>
  <c r="AA112" i="42" s="1"/>
  <c r="AA113" i="42" s="1"/>
  <c r="AA114" i="42" s="1"/>
  <c r="AA115" i="42" s="1"/>
  <c r="AA116" i="42" s="1"/>
  <c r="AA117" i="42" s="1"/>
  <c r="AA118" i="42" s="1"/>
  <c r="AA119" i="42" s="1"/>
  <c r="AA120" i="42" s="1"/>
  <c r="AA121" i="42" s="1"/>
  <c r="U110" i="42"/>
  <c r="B110" i="42"/>
  <c r="A110" i="42"/>
  <c r="U109" i="42"/>
  <c r="B109" i="42"/>
  <c r="A109" i="42"/>
  <c r="U108" i="42"/>
  <c r="B108" i="42"/>
  <c r="A108" i="42"/>
  <c r="U107" i="42"/>
  <c r="B107" i="42"/>
  <c r="A107" i="42"/>
  <c r="U106" i="42"/>
  <c r="B106" i="42"/>
  <c r="A106" i="42"/>
  <c r="U105" i="42"/>
  <c r="B105" i="42"/>
  <c r="A105" i="42"/>
  <c r="U104" i="42"/>
  <c r="B104" i="42"/>
  <c r="A104" i="42"/>
  <c r="U103" i="42"/>
  <c r="B103" i="42"/>
  <c r="A103" i="42"/>
  <c r="U102" i="42"/>
  <c r="B102" i="42"/>
  <c r="A102" i="42"/>
  <c r="U101" i="42"/>
  <c r="B101" i="42"/>
  <c r="A101" i="42"/>
  <c r="U100" i="42"/>
  <c r="B100" i="42"/>
  <c r="A100" i="42"/>
  <c r="U99" i="42"/>
  <c r="B99" i="42"/>
  <c r="A99" i="42"/>
  <c r="AD98" i="42"/>
  <c r="AC98" i="42"/>
  <c r="AC99" i="42" s="1"/>
  <c r="AC100" i="42" s="1"/>
  <c r="AC101" i="42" s="1"/>
  <c r="AC102" i="42" s="1"/>
  <c r="AC103" i="42" s="1"/>
  <c r="AC104" i="42" s="1"/>
  <c r="AC105" i="42" s="1"/>
  <c r="AC106" i="42" s="1"/>
  <c r="AC107" i="42" s="1"/>
  <c r="AC108" i="42" s="1"/>
  <c r="AC109" i="42" s="1"/>
  <c r="AB98" i="42"/>
  <c r="AB99" i="42" s="1"/>
  <c r="AB100" i="42" s="1"/>
  <c r="AB101" i="42" s="1"/>
  <c r="AB102" i="42" s="1"/>
  <c r="AB103" i="42" s="1"/>
  <c r="AB104" i="42" s="1"/>
  <c r="AB105" i="42" s="1"/>
  <c r="AB106" i="42" s="1"/>
  <c r="AB107" i="42" s="1"/>
  <c r="AB108" i="42" s="1"/>
  <c r="AB109" i="42" s="1"/>
  <c r="AA98" i="42"/>
  <c r="AA99" i="42" s="1"/>
  <c r="AA100" i="42" s="1"/>
  <c r="AA101" i="42" s="1"/>
  <c r="AA102" i="42" s="1"/>
  <c r="AA103" i="42" s="1"/>
  <c r="AA104" i="42" s="1"/>
  <c r="AA105" i="42" s="1"/>
  <c r="AA106" i="42" s="1"/>
  <c r="AA107" i="42" s="1"/>
  <c r="AA108" i="42" s="1"/>
  <c r="AA109" i="42" s="1"/>
  <c r="U98" i="42"/>
  <c r="B98" i="42"/>
  <c r="A98" i="42"/>
  <c r="U97" i="42"/>
  <c r="B97" i="42"/>
  <c r="A97" i="42"/>
  <c r="U96" i="42"/>
  <c r="B96" i="42"/>
  <c r="A96" i="42"/>
  <c r="U95" i="42"/>
  <c r="B95" i="42"/>
  <c r="A95" i="42"/>
  <c r="U94" i="42"/>
  <c r="B94" i="42"/>
  <c r="A94" i="42"/>
  <c r="U93" i="42"/>
  <c r="B93" i="42"/>
  <c r="A93" i="42"/>
  <c r="U92" i="42"/>
  <c r="B92" i="42"/>
  <c r="A92" i="42"/>
  <c r="U91" i="42"/>
  <c r="B91" i="42"/>
  <c r="A91" i="42"/>
  <c r="U90" i="42"/>
  <c r="B90" i="42"/>
  <c r="A90" i="42"/>
  <c r="U89" i="42"/>
  <c r="B89" i="42"/>
  <c r="A89" i="42"/>
  <c r="U88" i="42"/>
  <c r="B88" i="42"/>
  <c r="A88" i="42"/>
  <c r="U87" i="42"/>
  <c r="B87" i="42"/>
  <c r="A87" i="42"/>
  <c r="AD86" i="42"/>
  <c r="AE86" i="42" s="1"/>
  <c r="AC86" i="42"/>
  <c r="AC87" i="42" s="1"/>
  <c r="AC88" i="42" s="1"/>
  <c r="AC89" i="42" s="1"/>
  <c r="AC90" i="42" s="1"/>
  <c r="AC91" i="42" s="1"/>
  <c r="AC92" i="42" s="1"/>
  <c r="AC93" i="42" s="1"/>
  <c r="AC94" i="42" s="1"/>
  <c r="AC95" i="42" s="1"/>
  <c r="AC96" i="42" s="1"/>
  <c r="AC97" i="42" s="1"/>
  <c r="AB86" i="42"/>
  <c r="AB87" i="42" s="1"/>
  <c r="AB88" i="42" s="1"/>
  <c r="AB89" i="42" s="1"/>
  <c r="AB90" i="42" s="1"/>
  <c r="AB91" i="42" s="1"/>
  <c r="AB92" i="42" s="1"/>
  <c r="AB93" i="42" s="1"/>
  <c r="AB94" i="42" s="1"/>
  <c r="AB95" i="42" s="1"/>
  <c r="AB96" i="42" s="1"/>
  <c r="AB97" i="42" s="1"/>
  <c r="AA86" i="42"/>
  <c r="AA87" i="42" s="1"/>
  <c r="AA88" i="42" s="1"/>
  <c r="AA89" i="42" s="1"/>
  <c r="AA90" i="42" s="1"/>
  <c r="AA91" i="42" s="1"/>
  <c r="AA92" i="42" s="1"/>
  <c r="AA93" i="42" s="1"/>
  <c r="AA94" i="42" s="1"/>
  <c r="AA95" i="42" s="1"/>
  <c r="AA96" i="42" s="1"/>
  <c r="AA97" i="42" s="1"/>
  <c r="U86" i="42"/>
  <c r="B86" i="42"/>
  <c r="A86" i="42"/>
  <c r="B141" i="41"/>
  <c r="T141" i="41" s="1"/>
  <c r="A141" i="41"/>
  <c r="B140" i="41"/>
  <c r="A140" i="41"/>
  <c r="B139" i="41"/>
  <c r="A139" i="41"/>
  <c r="B138" i="41"/>
  <c r="A138" i="41"/>
  <c r="B137" i="41"/>
  <c r="A137" i="41"/>
  <c r="B136" i="41"/>
  <c r="A136" i="41"/>
  <c r="B135" i="41"/>
  <c r="A135" i="41"/>
  <c r="B134" i="41"/>
  <c r="A134" i="41"/>
  <c r="B133" i="41"/>
  <c r="A133" i="41"/>
  <c r="B132" i="41"/>
  <c r="A132" i="41"/>
  <c r="B131" i="41"/>
  <c r="A131" i="41"/>
  <c r="B130" i="41"/>
  <c r="A130" i="41"/>
  <c r="B129" i="41"/>
  <c r="A129" i="41"/>
  <c r="B128" i="41"/>
  <c r="A128" i="41"/>
  <c r="B127" i="41"/>
  <c r="A127" i="41"/>
  <c r="B126" i="41"/>
  <c r="A126" i="41"/>
  <c r="B125" i="41"/>
  <c r="A125" i="41"/>
  <c r="B124" i="41"/>
  <c r="A124" i="41"/>
  <c r="B123" i="41"/>
  <c r="A123" i="41"/>
  <c r="B122" i="41"/>
  <c r="A122" i="41"/>
  <c r="B121" i="41"/>
  <c r="A121" i="41"/>
  <c r="B120" i="41"/>
  <c r="A120" i="41"/>
  <c r="B119" i="41"/>
  <c r="A119" i="41"/>
  <c r="B118" i="41"/>
  <c r="A118" i="41"/>
  <c r="B117" i="41"/>
  <c r="A117" i="41"/>
  <c r="B116" i="41"/>
  <c r="A116" i="41"/>
  <c r="B115" i="41"/>
  <c r="A115" i="41"/>
  <c r="B114" i="41"/>
  <c r="A114" i="41"/>
  <c r="B113" i="41"/>
  <c r="A113" i="41"/>
  <c r="B112" i="41"/>
  <c r="A112" i="41"/>
  <c r="B111" i="41"/>
  <c r="A111" i="41"/>
  <c r="B110" i="41"/>
  <c r="A110" i="41"/>
  <c r="B109" i="41"/>
  <c r="A109" i="41"/>
  <c r="B108" i="41"/>
  <c r="A108" i="41"/>
  <c r="B107" i="41"/>
  <c r="A107" i="41"/>
  <c r="B106" i="41"/>
  <c r="A106" i="41"/>
  <c r="B105" i="41"/>
  <c r="A105" i="41"/>
  <c r="B104" i="41"/>
  <c r="A104" i="41"/>
  <c r="B103" i="41"/>
  <c r="A103" i="41"/>
  <c r="B102" i="41"/>
  <c r="A102" i="41"/>
  <c r="B101" i="41"/>
  <c r="A101" i="41"/>
  <c r="B100" i="41"/>
  <c r="A100" i="41"/>
  <c r="B99" i="41"/>
  <c r="A99" i="41"/>
  <c r="B98" i="41"/>
  <c r="A98" i="41"/>
  <c r="B97" i="41"/>
  <c r="A97" i="41"/>
  <c r="B96" i="41"/>
  <c r="A96" i="41"/>
  <c r="B95" i="41"/>
  <c r="A95" i="41"/>
  <c r="B94" i="41"/>
  <c r="A94" i="41"/>
  <c r="B93" i="41"/>
  <c r="A93" i="41"/>
  <c r="B92" i="41"/>
  <c r="A92" i="41"/>
  <c r="B91" i="41"/>
  <c r="A91" i="41"/>
  <c r="B90" i="41"/>
  <c r="A90" i="41"/>
  <c r="B89" i="41"/>
  <c r="A89" i="41"/>
  <c r="B88" i="41"/>
  <c r="A88" i="41"/>
  <c r="B87" i="41"/>
  <c r="A87" i="41"/>
  <c r="B86" i="41"/>
  <c r="A86" i="41"/>
  <c r="B141" i="40"/>
  <c r="A141" i="40"/>
  <c r="B140" i="40"/>
  <c r="A140" i="40"/>
  <c r="U139" i="40"/>
  <c r="B139" i="40"/>
  <c r="A139" i="40"/>
  <c r="U138" i="40"/>
  <c r="B138" i="40"/>
  <c r="A138" i="40"/>
  <c r="U137" i="40"/>
  <c r="B137" i="40"/>
  <c r="A137" i="40"/>
  <c r="U136" i="40"/>
  <c r="B136" i="40"/>
  <c r="A136" i="40"/>
  <c r="U135" i="40"/>
  <c r="B135" i="40"/>
  <c r="A135" i="40"/>
  <c r="AD134" i="40"/>
  <c r="AD135" i="40" s="1"/>
  <c r="AC134" i="40"/>
  <c r="AC135" i="40" s="1"/>
  <c r="AC136" i="40" s="1"/>
  <c r="AC137" i="40" s="1"/>
  <c r="AC138" i="40" s="1"/>
  <c r="AC139" i="40" s="1"/>
  <c r="AC140" i="40" s="1"/>
  <c r="AC141" i="40" s="1"/>
  <c r="AB134" i="40"/>
  <c r="AB135" i="40" s="1"/>
  <c r="AB136" i="40" s="1"/>
  <c r="AB137" i="40" s="1"/>
  <c r="AB138" i="40" s="1"/>
  <c r="AB139" i="40" s="1"/>
  <c r="AB140" i="40" s="1"/>
  <c r="AB141" i="40" s="1"/>
  <c r="AA134" i="40"/>
  <c r="AA135" i="40" s="1"/>
  <c r="AA136" i="40" s="1"/>
  <c r="AA137" i="40" s="1"/>
  <c r="AA138" i="40" s="1"/>
  <c r="AA139" i="40" s="1"/>
  <c r="AA140" i="40" s="1"/>
  <c r="AA141" i="40" s="1"/>
  <c r="U134" i="40"/>
  <c r="B134" i="40"/>
  <c r="A134" i="40"/>
  <c r="U133" i="40"/>
  <c r="B133" i="40"/>
  <c r="A133" i="40"/>
  <c r="U132" i="40"/>
  <c r="B132" i="40"/>
  <c r="A132" i="40"/>
  <c r="U131" i="40"/>
  <c r="B131" i="40"/>
  <c r="A131" i="40"/>
  <c r="U130" i="40"/>
  <c r="B130" i="40"/>
  <c r="A130" i="40"/>
  <c r="U129" i="40"/>
  <c r="B129" i="40"/>
  <c r="A129" i="40"/>
  <c r="U128" i="40"/>
  <c r="B128" i="40"/>
  <c r="A128" i="40"/>
  <c r="U127" i="40"/>
  <c r="B127" i="40"/>
  <c r="A127" i="40"/>
  <c r="U126" i="40"/>
  <c r="B126" i="40"/>
  <c r="A126" i="40"/>
  <c r="U125" i="40"/>
  <c r="B125" i="40"/>
  <c r="A125" i="40"/>
  <c r="U124" i="40"/>
  <c r="B124" i="40"/>
  <c r="A124" i="40"/>
  <c r="U123" i="40"/>
  <c r="B123" i="40"/>
  <c r="A123" i="40"/>
  <c r="AD122" i="40"/>
  <c r="AE122" i="40" s="1"/>
  <c r="AC122" i="40"/>
  <c r="AC123" i="40" s="1"/>
  <c r="AC124" i="40" s="1"/>
  <c r="AC125" i="40" s="1"/>
  <c r="AC126" i="40" s="1"/>
  <c r="AC127" i="40" s="1"/>
  <c r="AC128" i="40" s="1"/>
  <c r="AC129" i="40" s="1"/>
  <c r="AC130" i="40" s="1"/>
  <c r="AC131" i="40" s="1"/>
  <c r="AC132" i="40" s="1"/>
  <c r="AC133" i="40" s="1"/>
  <c r="AB122" i="40"/>
  <c r="AB123" i="40" s="1"/>
  <c r="AB124" i="40" s="1"/>
  <c r="AB125" i="40" s="1"/>
  <c r="AB126" i="40" s="1"/>
  <c r="AB127" i="40" s="1"/>
  <c r="AB128" i="40" s="1"/>
  <c r="AB129" i="40" s="1"/>
  <c r="AB130" i="40" s="1"/>
  <c r="AB131" i="40" s="1"/>
  <c r="AB132" i="40" s="1"/>
  <c r="AB133" i="40" s="1"/>
  <c r="AA122" i="40"/>
  <c r="AA123" i="40" s="1"/>
  <c r="AA124" i="40" s="1"/>
  <c r="AA125" i="40" s="1"/>
  <c r="AA126" i="40" s="1"/>
  <c r="AA127" i="40" s="1"/>
  <c r="AA128" i="40" s="1"/>
  <c r="AA129" i="40" s="1"/>
  <c r="AA130" i="40" s="1"/>
  <c r="AA131" i="40" s="1"/>
  <c r="AA132" i="40" s="1"/>
  <c r="AA133" i="40" s="1"/>
  <c r="U122" i="40"/>
  <c r="B122" i="40"/>
  <c r="A122" i="40"/>
  <c r="U121" i="40"/>
  <c r="B121" i="40"/>
  <c r="A121" i="40"/>
  <c r="U120" i="40"/>
  <c r="B120" i="40"/>
  <c r="A120" i="40"/>
  <c r="U119" i="40"/>
  <c r="B119" i="40"/>
  <c r="A119" i="40"/>
  <c r="U118" i="40"/>
  <c r="B118" i="40"/>
  <c r="A118" i="40"/>
  <c r="U117" i="40"/>
  <c r="B117" i="40"/>
  <c r="A117" i="40"/>
  <c r="U116" i="40"/>
  <c r="B116" i="40"/>
  <c r="A116" i="40"/>
  <c r="U115" i="40"/>
  <c r="B115" i="40"/>
  <c r="A115" i="40"/>
  <c r="U114" i="40"/>
  <c r="B114" i="40"/>
  <c r="A114" i="40"/>
  <c r="U113" i="40"/>
  <c r="B113" i="40"/>
  <c r="A113" i="40"/>
  <c r="U112" i="40"/>
  <c r="B112" i="40"/>
  <c r="A112" i="40"/>
  <c r="U111" i="40"/>
  <c r="B111" i="40"/>
  <c r="A111" i="40"/>
  <c r="AD110" i="40"/>
  <c r="AC110" i="40"/>
  <c r="AC111" i="40" s="1"/>
  <c r="AC112" i="40" s="1"/>
  <c r="AC113" i="40" s="1"/>
  <c r="AC114" i="40" s="1"/>
  <c r="AC115" i="40" s="1"/>
  <c r="AC116" i="40" s="1"/>
  <c r="AC117" i="40" s="1"/>
  <c r="AC118" i="40" s="1"/>
  <c r="AC119" i="40" s="1"/>
  <c r="AC120" i="40" s="1"/>
  <c r="AC121" i="40" s="1"/>
  <c r="AB110" i="40"/>
  <c r="AB111" i="40" s="1"/>
  <c r="AB112" i="40" s="1"/>
  <c r="AB113" i="40" s="1"/>
  <c r="AB114" i="40" s="1"/>
  <c r="AB115" i="40" s="1"/>
  <c r="AB116" i="40" s="1"/>
  <c r="AB117" i="40" s="1"/>
  <c r="AB118" i="40" s="1"/>
  <c r="AB119" i="40" s="1"/>
  <c r="AB120" i="40" s="1"/>
  <c r="AB121" i="40" s="1"/>
  <c r="AA110" i="40"/>
  <c r="AA111" i="40" s="1"/>
  <c r="AA112" i="40" s="1"/>
  <c r="AA113" i="40" s="1"/>
  <c r="AA114" i="40" s="1"/>
  <c r="AA115" i="40" s="1"/>
  <c r="AA116" i="40" s="1"/>
  <c r="AA117" i="40" s="1"/>
  <c r="AA118" i="40" s="1"/>
  <c r="AA119" i="40" s="1"/>
  <c r="AA120" i="40" s="1"/>
  <c r="AA121" i="40" s="1"/>
  <c r="U110" i="40"/>
  <c r="B110" i="40"/>
  <c r="A110" i="40"/>
  <c r="U109" i="40"/>
  <c r="B109" i="40"/>
  <c r="A109" i="40"/>
  <c r="U108" i="40"/>
  <c r="B108" i="40"/>
  <c r="A108" i="40"/>
  <c r="U107" i="40"/>
  <c r="B107" i="40"/>
  <c r="A107" i="40"/>
  <c r="U106" i="40"/>
  <c r="B106" i="40"/>
  <c r="A106" i="40"/>
  <c r="U105" i="40"/>
  <c r="B105" i="40"/>
  <c r="A105" i="40"/>
  <c r="U104" i="40"/>
  <c r="B104" i="40"/>
  <c r="A104" i="40"/>
  <c r="U103" i="40"/>
  <c r="B103" i="40"/>
  <c r="A103" i="40"/>
  <c r="U102" i="40"/>
  <c r="B102" i="40"/>
  <c r="A102" i="40"/>
  <c r="U101" i="40"/>
  <c r="B101" i="40"/>
  <c r="A101" i="40"/>
  <c r="U100" i="40"/>
  <c r="B100" i="40"/>
  <c r="A100" i="40"/>
  <c r="U99" i="40"/>
  <c r="B99" i="40"/>
  <c r="A99" i="40"/>
  <c r="AD98" i="40"/>
  <c r="AD99" i="40" s="1"/>
  <c r="AC98" i="40"/>
  <c r="AC99" i="40" s="1"/>
  <c r="AC100" i="40" s="1"/>
  <c r="AC101" i="40" s="1"/>
  <c r="AC102" i="40" s="1"/>
  <c r="AC103" i="40" s="1"/>
  <c r="AC104" i="40" s="1"/>
  <c r="AC105" i="40" s="1"/>
  <c r="AC106" i="40" s="1"/>
  <c r="AC107" i="40" s="1"/>
  <c r="AC108" i="40" s="1"/>
  <c r="AC109" i="40" s="1"/>
  <c r="AB98" i="40"/>
  <c r="AB99" i="40" s="1"/>
  <c r="AB100" i="40" s="1"/>
  <c r="AB101" i="40" s="1"/>
  <c r="AB102" i="40" s="1"/>
  <c r="AB103" i="40" s="1"/>
  <c r="AB104" i="40" s="1"/>
  <c r="AB105" i="40" s="1"/>
  <c r="AB106" i="40" s="1"/>
  <c r="AB107" i="40" s="1"/>
  <c r="AB108" i="40" s="1"/>
  <c r="AB109" i="40" s="1"/>
  <c r="AA98" i="40"/>
  <c r="AA99" i="40" s="1"/>
  <c r="AA100" i="40" s="1"/>
  <c r="AA101" i="40" s="1"/>
  <c r="AA102" i="40" s="1"/>
  <c r="AA103" i="40" s="1"/>
  <c r="AA104" i="40" s="1"/>
  <c r="AA105" i="40" s="1"/>
  <c r="AA106" i="40" s="1"/>
  <c r="AA107" i="40" s="1"/>
  <c r="AA108" i="40" s="1"/>
  <c r="AA109" i="40" s="1"/>
  <c r="U98" i="40"/>
  <c r="B98" i="40"/>
  <c r="A98" i="40"/>
  <c r="U97" i="40"/>
  <c r="B97" i="40"/>
  <c r="A97" i="40"/>
  <c r="U96" i="40"/>
  <c r="B96" i="40"/>
  <c r="A96" i="40"/>
  <c r="U95" i="40"/>
  <c r="B95" i="40"/>
  <c r="A95" i="40"/>
  <c r="U94" i="40"/>
  <c r="B94" i="40"/>
  <c r="A94" i="40"/>
  <c r="U93" i="40"/>
  <c r="B93" i="40"/>
  <c r="A93" i="40"/>
  <c r="U92" i="40"/>
  <c r="B92" i="40"/>
  <c r="A92" i="40"/>
  <c r="U91" i="40"/>
  <c r="B91" i="40"/>
  <c r="A91" i="40"/>
  <c r="U90" i="40"/>
  <c r="B90" i="40"/>
  <c r="A90" i="40"/>
  <c r="U89" i="40"/>
  <c r="B89" i="40"/>
  <c r="A89" i="40"/>
  <c r="U88" i="40"/>
  <c r="B88" i="40"/>
  <c r="A88" i="40"/>
  <c r="U87" i="40"/>
  <c r="B87" i="40"/>
  <c r="A87" i="40"/>
  <c r="AD86" i="40"/>
  <c r="AD87" i="40" s="1"/>
  <c r="AC86" i="40"/>
  <c r="AC87" i="40" s="1"/>
  <c r="AC88" i="40" s="1"/>
  <c r="AC89" i="40" s="1"/>
  <c r="AC90" i="40" s="1"/>
  <c r="AC91" i="40" s="1"/>
  <c r="AC92" i="40" s="1"/>
  <c r="AC93" i="40" s="1"/>
  <c r="AC94" i="40" s="1"/>
  <c r="AC95" i="40" s="1"/>
  <c r="AC96" i="40" s="1"/>
  <c r="AC97" i="40" s="1"/>
  <c r="AB86" i="40"/>
  <c r="AB87" i="40" s="1"/>
  <c r="AB88" i="40" s="1"/>
  <c r="AB89" i="40" s="1"/>
  <c r="AB90" i="40" s="1"/>
  <c r="AB91" i="40" s="1"/>
  <c r="AB92" i="40" s="1"/>
  <c r="AB93" i="40" s="1"/>
  <c r="AB94" i="40" s="1"/>
  <c r="AB95" i="40" s="1"/>
  <c r="AB96" i="40" s="1"/>
  <c r="AB97" i="40" s="1"/>
  <c r="AA86" i="40"/>
  <c r="AA87" i="40" s="1"/>
  <c r="AA88" i="40" s="1"/>
  <c r="AA89" i="40" s="1"/>
  <c r="AA90" i="40" s="1"/>
  <c r="AA91" i="40" s="1"/>
  <c r="AA92" i="40" s="1"/>
  <c r="AA93" i="40" s="1"/>
  <c r="AA94" i="40" s="1"/>
  <c r="AA95" i="40" s="1"/>
  <c r="AA96" i="40" s="1"/>
  <c r="AA97" i="40" s="1"/>
  <c r="U86" i="40"/>
  <c r="B86" i="40"/>
  <c r="A86" i="40"/>
  <c r="B141" i="39"/>
  <c r="P141" i="39" s="1"/>
  <c r="A141" i="39"/>
  <c r="B140" i="39"/>
  <c r="A140" i="39"/>
  <c r="B139" i="39"/>
  <c r="A139" i="39"/>
  <c r="B138" i="39"/>
  <c r="A138" i="39"/>
  <c r="B137" i="39"/>
  <c r="A137" i="39"/>
  <c r="B136" i="39"/>
  <c r="A136" i="39"/>
  <c r="B135" i="39"/>
  <c r="A135" i="39"/>
  <c r="B134" i="39"/>
  <c r="A134" i="39"/>
  <c r="B133" i="39"/>
  <c r="A133" i="39"/>
  <c r="B132" i="39"/>
  <c r="A132" i="39"/>
  <c r="B131" i="39"/>
  <c r="A131" i="39"/>
  <c r="B130" i="39"/>
  <c r="A130" i="39"/>
  <c r="B129" i="39"/>
  <c r="A129" i="39"/>
  <c r="B128" i="39"/>
  <c r="A128" i="39"/>
  <c r="B127" i="39"/>
  <c r="A127" i="39"/>
  <c r="B126" i="39"/>
  <c r="A126" i="39"/>
  <c r="B125" i="39"/>
  <c r="A125" i="39"/>
  <c r="B124" i="39"/>
  <c r="A124" i="39"/>
  <c r="B123" i="39"/>
  <c r="A123" i="39"/>
  <c r="B122" i="39"/>
  <c r="A122" i="39"/>
  <c r="B121" i="39"/>
  <c r="A121" i="39"/>
  <c r="B120" i="39"/>
  <c r="A120" i="39"/>
  <c r="B119" i="39"/>
  <c r="A119" i="39"/>
  <c r="B118" i="39"/>
  <c r="A118" i="39"/>
  <c r="B117" i="39"/>
  <c r="A117" i="39"/>
  <c r="B116" i="39"/>
  <c r="A116" i="39"/>
  <c r="B115" i="39"/>
  <c r="A115" i="39"/>
  <c r="B114" i="39"/>
  <c r="A114" i="39"/>
  <c r="B113" i="39"/>
  <c r="A113" i="39"/>
  <c r="B112" i="39"/>
  <c r="A112" i="39"/>
  <c r="B111" i="39"/>
  <c r="A111" i="39"/>
  <c r="B110" i="39"/>
  <c r="A110" i="39"/>
  <c r="B109" i="39"/>
  <c r="A109" i="39"/>
  <c r="B108" i="39"/>
  <c r="A108" i="39"/>
  <c r="B107" i="39"/>
  <c r="A107" i="39"/>
  <c r="B106" i="39"/>
  <c r="A106" i="39"/>
  <c r="B105" i="39"/>
  <c r="A105" i="39"/>
  <c r="B104" i="39"/>
  <c r="A104" i="39"/>
  <c r="B103" i="39"/>
  <c r="A103" i="39"/>
  <c r="B102" i="39"/>
  <c r="A102" i="39"/>
  <c r="B101" i="39"/>
  <c r="A101" i="39"/>
  <c r="B100" i="39"/>
  <c r="A100" i="39"/>
  <c r="B99" i="39"/>
  <c r="A99" i="39"/>
  <c r="B98" i="39"/>
  <c r="A98" i="39"/>
  <c r="B97" i="39"/>
  <c r="A97" i="39"/>
  <c r="B96" i="39"/>
  <c r="A96" i="39"/>
  <c r="B95" i="39"/>
  <c r="A95" i="39"/>
  <c r="B94" i="39"/>
  <c r="A94" i="39"/>
  <c r="B93" i="39"/>
  <c r="A93" i="39"/>
  <c r="B92" i="39"/>
  <c r="A92" i="39"/>
  <c r="B91" i="39"/>
  <c r="A91" i="39"/>
  <c r="B90" i="39"/>
  <c r="A90" i="39"/>
  <c r="B89" i="39"/>
  <c r="A89" i="39"/>
  <c r="B88" i="39"/>
  <c r="A88" i="39"/>
  <c r="B87" i="39"/>
  <c r="A87" i="39"/>
  <c r="B86" i="39"/>
  <c r="A86" i="39"/>
  <c r="R112" i="38"/>
  <c r="R111" i="38"/>
  <c r="P92" i="38"/>
  <c r="P91" i="38"/>
  <c r="P90" i="38"/>
  <c r="P89" i="38"/>
  <c r="P88" i="38"/>
  <c r="P87" i="38"/>
  <c r="P86" i="38"/>
  <c r="R112" i="37"/>
  <c r="R111" i="37"/>
  <c r="P92" i="37"/>
  <c r="P91" i="37"/>
  <c r="P90" i="37"/>
  <c r="P89" i="37"/>
  <c r="P88" i="37"/>
  <c r="P87" i="37"/>
  <c r="P86" i="37"/>
  <c r="R112" i="36"/>
  <c r="R111" i="36"/>
  <c r="P92" i="36"/>
  <c r="P91" i="36"/>
  <c r="P90" i="36"/>
  <c r="P89" i="36"/>
  <c r="P88" i="36"/>
  <c r="P87" i="36"/>
  <c r="P86" i="36"/>
  <c r="R112" i="32"/>
  <c r="R111" i="32"/>
  <c r="P92" i="32"/>
  <c r="P91" i="32"/>
  <c r="P90" i="32"/>
  <c r="P89" i="32"/>
  <c r="P88" i="32"/>
  <c r="P87" i="32"/>
  <c r="P86" i="32"/>
  <c r="R112" i="31"/>
  <c r="R111" i="31"/>
  <c r="P92" i="31"/>
  <c r="P91" i="31"/>
  <c r="P90" i="31"/>
  <c r="P89" i="31"/>
  <c r="P88" i="31"/>
  <c r="P87" i="31"/>
  <c r="P86" i="31"/>
  <c r="R112" i="28"/>
  <c r="R111" i="28"/>
  <c r="P92" i="28"/>
  <c r="P91" i="28"/>
  <c r="P90" i="28"/>
  <c r="P89" i="28"/>
  <c r="P88" i="28"/>
  <c r="P87" i="28"/>
  <c r="P86" i="28"/>
  <c r="R112" i="35"/>
  <c r="R111" i="35"/>
  <c r="P92" i="35"/>
  <c r="P91" i="35"/>
  <c r="P90" i="35"/>
  <c r="P89" i="35"/>
  <c r="P88" i="35"/>
  <c r="P87" i="35"/>
  <c r="P86" i="35"/>
  <c r="R112" i="34"/>
  <c r="R111" i="34"/>
  <c r="P92" i="34"/>
  <c r="P91" i="34"/>
  <c r="P90" i="34"/>
  <c r="P89" i="34"/>
  <c r="P88" i="34"/>
  <c r="P87" i="34"/>
  <c r="P86" i="34"/>
  <c r="R112" i="33"/>
  <c r="R111" i="33"/>
  <c r="P92" i="33"/>
  <c r="P91" i="33"/>
  <c r="P90" i="33"/>
  <c r="P89" i="33"/>
  <c r="P88" i="33"/>
  <c r="P87" i="33"/>
  <c r="P86" i="33"/>
  <c r="R112" i="30"/>
  <c r="R111" i="30"/>
  <c r="P92" i="30"/>
  <c r="P91" i="30"/>
  <c r="P90" i="30"/>
  <c r="P89" i="30"/>
  <c r="P88" i="30"/>
  <c r="P87" i="30"/>
  <c r="P86" i="30"/>
  <c r="R112" i="29"/>
  <c r="R111" i="29"/>
  <c r="P92" i="29"/>
  <c r="P91" i="29"/>
  <c r="P90" i="29"/>
  <c r="P89" i="29"/>
  <c r="P88" i="29"/>
  <c r="P87" i="29"/>
  <c r="P86" i="29"/>
  <c r="U139" i="38"/>
  <c r="T139" i="38"/>
  <c r="S139" i="38"/>
  <c r="R139" i="38"/>
  <c r="Q139" i="38"/>
  <c r="P139" i="38"/>
  <c r="O139" i="38"/>
  <c r="U138" i="38"/>
  <c r="T138" i="38"/>
  <c r="S138" i="38"/>
  <c r="R138" i="38"/>
  <c r="Q138" i="38"/>
  <c r="P138" i="38"/>
  <c r="O138" i="38"/>
  <c r="U137" i="38"/>
  <c r="T137" i="38"/>
  <c r="S137" i="38"/>
  <c r="R137" i="38"/>
  <c r="Q137" i="38"/>
  <c r="P137" i="38"/>
  <c r="O137" i="38"/>
  <c r="U136" i="38"/>
  <c r="T136" i="38"/>
  <c r="S136" i="38"/>
  <c r="R136" i="38"/>
  <c r="Q136" i="38"/>
  <c r="P136" i="38"/>
  <c r="O136" i="38"/>
  <c r="U135" i="38"/>
  <c r="T135" i="38"/>
  <c r="S135" i="38"/>
  <c r="R135" i="38"/>
  <c r="Q135" i="38"/>
  <c r="P135" i="38"/>
  <c r="O135" i="38"/>
  <c r="AD134" i="38"/>
  <c r="AD135" i="38" s="1"/>
  <c r="AD136" i="38" s="1"/>
  <c r="AD137" i="38" s="1"/>
  <c r="AD138" i="38" s="1"/>
  <c r="AD139" i="38" s="1"/>
  <c r="AD140" i="38" s="1"/>
  <c r="AE140" i="38" s="1"/>
  <c r="AC134" i="38"/>
  <c r="AC135" i="38" s="1"/>
  <c r="AC136" i="38" s="1"/>
  <c r="AC137" i="38" s="1"/>
  <c r="AC138" i="38" s="1"/>
  <c r="AC139" i="38" s="1"/>
  <c r="AC140" i="38" s="1"/>
  <c r="AC141" i="38" s="1"/>
  <c r="AB134" i="38"/>
  <c r="AB135" i="38" s="1"/>
  <c r="AB136" i="38" s="1"/>
  <c r="AB137" i="38" s="1"/>
  <c r="AB138" i="38" s="1"/>
  <c r="AB139" i="38" s="1"/>
  <c r="AA134" i="38"/>
  <c r="AA135" i="38" s="1"/>
  <c r="AA136" i="38" s="1"/>
  <c r="AA137" i="38" s="1"/>
  <c r="AA138" i="38" s="1"/>
  <c r="AA139" i="38" s="1"/>
  <c r="U134" i="38"/>
  <c r="T134" i="38"/>
  <c r="S134" i="38"/>
  <c r="R134" i="38"/>
  <c r="Q134" i="38"/>
  <c r="P134" i="38"/>
  <c r="O134" i="38"/>
  <c r="U133" i="38"/>
  <c r="S133" i="38"/>
  <c r="R133" i="38"/>
  <c r="Q133" i="38"/>
  <c r="P133" i="38"/>
  <c r="O133" i="38"/>
  <c r="N133" i="38"/>
  <c r="U132" i="38"/>
  <c r="Q132" i="38"/>
  <c r="P132" i="38"/>
  <c r="O132" i="38"/>
  <c r="N132" i="38"/>
  <c r="U131" i="38"/>
  <c r="Q131" i="38"/>
  <c r="P131" i="38"/>
  <c r="O131" i="38"/>
  <c r="N131" i="38"/>
  <c r="U130" i="38"/>
  <c r="Q130" i="38"/>
  <c r="P130" i="38"/>
  <c r="O130" i="38"/>
  <c r="N130" i="38"/>
  <c r="U129" i="38"/>
  <c r="Q129" i="38"/>
  <c r="P129" i="38"/>
  <c r="O129" i="38"/>
  <c r="N129" i="38"/>
  <c r="U128" i="38"/>
  <c r="Q128" i="38"/>
  <c r="P128" i="38"/>
  <c r="O128" i="38"/>
  <c r="N128" i="38"/>
  <c r="U127" i="38"/>
  <c r="Q127" i="38"/>
  <c r="P127" i="38"/>
  <c r="O127" i="38"/>
  <c r="N127" i="38"/>
  <c r="U126" i="38"/>
  <c r="Q126" i="38"/>
  <c r="P126" i="38"/>
  <c r="O126" i="38"/>
  <c r="N126" i="38"/>
  <c r="U125" i="38"/>
  <c r="Q125" i="38"/>
  <c r="P125" i="38"/>
  <c r="O125" i="38"/>
  <c r="N125" i="38"/>
  <c r="U124" i="38"/>
  <c r="Q124" i="38"/>
  <c r="P124" i="38"/>
  <c r="O124" i="38"/>
  <c r="N124" i="38"/>
  <c r="U123" i="38"/>
  <c r="Q123" i="38"/>
  <c r="P123" i="38"/>
  <c r="O123" i="38"/>
  <c r="N123" i="38"/>
  <c r="AD122" i="38"/>
  <c r="AD123" i="38" s="1"/>
  <c r="AD124" i="38" s="1"/>
  <c r="AD125" i="38" s="1"/>
  <c r="AD126" i="38" s="1"/>
  <c r="AD127" i="38" s="1"/>
  <c r="AD128" i="38" s="1"/>
  <c r="AD129" i="38" s="1"/>
  <c r="AD130" i="38" s="1"/>
  <c r="AD131" i="38" s="1"/>
  <c r="AD132" i="38" s="1"/>
  <c r="AD133" i="38" s="1"/>
  <c r="AC122" i="38"/>
  <c r="AC123" i="38" s="1"/>
  <c r="AC124" i="38" s="1"/>
  <c r="AC125" i="38" s="1"/>
  <c r="AC126" i="38" s="1"/>
  <c r="AC127" i="38" s="1"/>
  <c r="AC128" i="38" s="1"/>
  <c r="AC129" i="38" s="1"/>
  <c r="AC130" i="38" s="1"/>
  <c r="AC131" i="38" s="1"/>
  <c r="AC132" i="38" s="1"/>
  <c r="AC133" i="38" s="1"/>
  <c r="AB122" i="38"/>
  <c r="AB123" i="38" s="1"/>
  <c r="AB124" i="38" s="1"/>
  <c r="AB125" i="38" s="1"/>
  <c r="AB126" i="38" s="1"/>
  <c r="AB127" i="38" s="1"/>
  <c r="AB128" i="38" s="1"/>
  <c r="AB129" i="38" s="1"/>
  <c r="AB130" i="38" s="1"/>
  <c r="AB131" i="38" s="1"/>
  <c r="AB132" i="38" s="1"/>
  <c r="AB133" i="38" s="1"/>
  <c r="AA122" i="38"/>
  <c r="AA123" i="38" s="1"/>
  <c r="AA124" i="38" s="1"/>
  <c r="AA125" i="38" s="1"/>
  <c r="AA126" i="38" s="1"/>
  <c r="AA127" i="38" s="1"/>
  <c r="AA128" i="38" s="1"/>
  <c r="AA129" i="38" s="1"/>
  <c r="AA130" i="38" s="1"/>
  <c r="AA131" i="38" s="1"/>
  <c r="AA132" i="38" s="1"/>
  <c r="AA133" i="38" s="1"/>
  <c r="U122" i="38"/>
  <c r="P122" i="38"/>
  <c r="O122" i="38"/>
  <c r="N122" i="38"/>
  <c r="U121" i="38"/>
  <c r="P121" i="38"/>
  <c r="O121" i="38"/>
  <c r="N121" i="38"/>
  <c r="M121" i="38"/>
  <c r="U120" i="38"/>
  <c r="P120" i="38"/>
  <c r="O120" i="38"/>
  <c r="N120" i="38"/>
  <c r="M120" i="38"/>
  <c r="U119" i="38"/>
  <c r="P119" i="38"/>
  <c r="O119" i="38"/>
  <c r="N119" i="38"/>
  <c r="M119" i="38"/>
  <c r="U118" i="38"/>
  <c r="P118" i="38"/>
  <c r="O118" i="38"/>
  <c r="N118" i="38"/>
  <c r="M118" i="38"/>
  <c r="U117" i="38"/>
  <c r="P117" i="38"/>
  <c r="O117" i="38"/>
  <c r="N117" i="38"/>
  <c r="M117" i="38"/>
  <c r="U116" i="38"/>
  <c r="P116" i="38"/>
  <c r="O116" i="38"/>
  <c r="N116" i="38"/>
  <c r="M116" i="38"/>
  <c r="U115" i="38"/>
  <c r="P115" i="38"/>
  <c r="O115" i="38"/>
  <c r="N115" i="38"/>
  <c r="M115" i="38"/>
  <c r="U114" i="38"/>
  <c r="P114" i="38"/>
  <c r="O114" i="38"/>
  <c r="N114" i="38"/>
  <c r="M114" i="38"/>
  <c r="U113" i="38"/>
  <c r="P113" i="38"/>
  <c r="O113" i="38"/>
  <c r="N113" i="38"/>
  <c r="M113" i="38"/>
  <c r="U112" i="38"/>
  <c r="Q112" i="38"/>
  <c r="P112" i="38"/>
  <c r="O112" i="38"/>
  <c r="N112" i="38"/>
  <c r="M112" i="38"/>
  <c r="U111" i="38"/>
  <c r="Q111" i="38"/>
  <c r="P111" i="38"/>
  <c r="O111" i="38"/>
  <c r="N111" i="38"/>
  <c r="M111" i="38"/>
  <c r="AD110" i="38"/>
  <c r="AD111" i="38" s="1"/>
  <c r="AD112" i="38" s="1"/>
  <c r="AD113" i="38" s="1"/>
  <c r="AD114" i="38" s="1"/>
  <c r="AD115" i="38" s="1"/>
  <c r="AD116" i="38" s="1"/>
  <c r="AD117" i="38" s="1"/>
  <c r="AD118" i="38" s="1"/>
  <c r="AD119" i="38" s="1"/>
  <c r="AD120" i="38" s="1"/>
  <c r="AD121" i="38" s="1"/>
  <c r="AC110" i="38"/>
  <c r="AC111" i="38" s="1"/>
  <c r="AC112" i="38" s="1"/>
  <c r="AC113" i="38" s="1"/>
  <c r="AC114" i="38" s="1"/>
  <c r="AC115" i="38" s="1"/>
  <c r="AC116" i="38" s="1"/>
  <c r="AC117" i="38" s="1"/>
  <c r="AC118" i="38" s="1"/>
  <c r="AC119" i="38" s="1"/>
  <c r="AC120" i="38" s="1"/>
  <c r="AC121" i="38" s="1"/>
  <c r="AB110" i="38"/>
  <c r="AB111" i="38" s="1"/>
  <c r="AB112" i="38" s="1"/>
  <c r="AB113" i="38" s="1"/>
  <c r="AB114" i="38" s="1"/>
  <c r="AB115" i="38" s="1"/>
  <c r="AB116" i="38" s="1"/>
  <c r="AB117" i="38" s="1"/>
  <c r="AB118" i="38" s="1"/>
  <c r="AB119" i="38" s="1"/>
  <c r="AB120" i="38" s="1"/>
  <c r="AB121" i="38" s="1"/>
  <c r="AA110" i="38"/>
  <c r="AA111" i="38" s="1"/>
  <c r="AA112" i="38" s="1"/>
  <c r="AA113" i="38" s="1"/>
  <c r="AA114" i="38" s="1"/>
  <c r="AA115" i="38" s="1"/>
  <c r="AA116" i="38" s="1"/>
  <c r="AA117" i="38" s="1"/>
  <c r="AA118" i="38" s="1"/>
  <c r="AA119" i="38" s="1"/>
  <c r="AA120" i="38" s="1"/>
  <c r="AA121" i="38" s="1"/>
  <c r="U110" i="38"/>
  <c r="Q110" i="38"/>
  <c r="P110" i="38"/>
  <c r="O110" i="38"/>
  <c r="N110" i="38"/>
  <c r="M110" i="38"/>
  <c r="U109" i="38"/>
  <c r="Q109" i="38"/>
  <c r="P109" i="38"/>
  <c r="O109" i="38"/>
  <c r="N109" i="38"/>
  <c r="M109" i="38"/>
  <c r="L109" i="38"/>
  <c r="U108" i="38"/>
  <c r="Q108" i="38"/>
  <c r="P108" i="38"/>
  <c r="O108" i="38"/>
  <c r="N108" i="38"/>
  <c r="M108" i="38"/>
  <c r="L108" i="38"/>
  <c r="U107" i="38"/>
  <c r="Q107" i="38"/>
  <c r="P107" i="38"/>
  <c r="O107" i="38"/>
  <c r="N107" i="38"/>
  <c r="M107" i="38"/>
  <c r="L107" i="38"/>
  <c r="U106" i="38"/>
  <c r="Q106" i="38"/>
  <c r="P106" i="38"/>
  <c r="O106" i="38"/>
  <c r="N106" i="38"/>
  <c r="M106" i="38"/>
  <c r="L106" i="38"/>
  <c r="U105" i="38"/>
  <c r="Q105" i="38"/>
  <c r="P105" i="38"/>
  <c r="O105" i="38"/>
  <c r="N105" i="38"/>
  <c r="M105" i="38"/>
  <c r="L105" i="38"/>
  <c r="U104" i="38"/>
  <c r="Q104" i="38"/>
  <c r="P104" i="38"/>
  <c r="O104" i="38"/>
  <c r="N104" i="38"/>
  <c r="M104" i="38"/>
  <c r="L104" i="38"/>
  <c r="U103" i="38"/>
  <c r="Q103" i="38"/>
  <c r="P103" i="38"/>
  <c r="O103" i="38"/>
  <c r="N103" i="38"/>
  <c r="M103" i="38"/>
  <c r="L103" i="38"/>
  <c r="U102" i="38"/>
  <c r="Q102" i="38"/>
  <c r="P102" i="38"/>
  <c r="O102" i="38"/>
  <c r="N102" i="38"/>
  <c r="M102" i="38"/>
  <c r="L102" i="38"/>
  <c r="U101" i="38"/>
  <c r="Q101" i="38"/>
  <c r="P101" i="38"/>
  <c r="O101" i="38"/>
  <c r="N101" i="38"/>
  <c r="M101" i="38"/>
  <c r="L101" i="38"/>
  <c r="U100" i="38"/>
  <c r="Q100" i="38"/>
  <c r="P100" i="38"/>
  <c r="O100" i="38"/>
  <c r="N100" i="38"/>
  <c r="M100" i="38"/>
  <c r="L100" i="38"/>
  <c r="U99" i="38"/>
  <c r="Q99" i="38"/>
  <c r="P99" i="38"/>
  <c r="O99" i="38"/>
  <c r="N99" i="38"/>
  <c r="M99" i="38"/>
  <c r="L99" i="38"/>
  <c r="AD98" i="38"/>
  <c r="AD99" i="38" s="1"/>
  <c r="AD100" i="38" s="1"/>
  <c r="AD101" i="38" s="1"/>
  <c r="AD102" i="38" s="1"/>
  <c r="AD103" i="38" s="1"/>
  <c r="AD104" i="38" s="1"/>
  <c r="AD105" i="38" s="1"/>
  <c r="AD106" i="38" s="1"/>
  <c r="AD107" i="38" s="1"/>
  <c r="AD108" i="38" s="1"/>
  <c r="AD109" i="38" s="1"/>
  <c r="AC98" i="38"/>
  <c r="AC99" i="38" s="1"/>
  <c r="AC100" i="38" s="1"/>
  <c r="AC101" i="38" s="1"/>
  <c r="AC102" i="38" s="1"/>
  <c r="AC103" i="38" s="1"/>
  <c r="AC104" i="38" s="1"/>
  <c r="AC105" i="38" s="1"/>
  <c r="AC106" i="38" s="1"/>
  <c r="AC107" i="38" s="1"/>
  <c r="AC108" i="38" s="1"/>
  <c r="AC109" i="38" s="1"/>
  <c r="AB98" i="38"/>
  <c r="AB99" i="38" s="1"/>
  <c r="AB100" i="38" s="1"/>
  <c r="AB101" i="38" s="1"/>
  <c r="AB102" i="38" s="1"/>
  <c r="AB103" i="38" s="1"/>
  <c r="AB104" i="38" s="1"/>
  <c r="AB105" i="38" s="1"/>
  <c r="AB106" i="38" s="1"/>
  <c r="AB107" i="38" s="1"/>
  <c r="AB108" i="38" s="1"/>
  <c r="AB109" i="38" s="1"/>
  <c r="AA98" i="38"/>
  <c r="AA99" i="38" s="1"/>
  <c r="AA100" i="38" s="1"/>
  <c r="AA101" i="38" s="1"/>
  <c r="AA102" i="38" s="1"/>
  <c r="AA103" i="38" s="1"/>
  <c r="AA104" i="38" s="1"/>
  <c r="AA105" i="38" s="1"/>
  <c r="AA106" i="38" s="1"/>
  <c r="AA107" i="38" s="1"/>
  <c r="AA108" i="38" s="1"/>
  <c r="AA109" i="38" s="1"/>
  <c r="U98" i="38"/>
  <c r="P98" i="38"/>
  <c r="O98" i="38"/>
  <c r="N98" i="38"/>
  <c r="M98" i="38"/>
  <c r="L98" i="38"/>
  <c r="U97" i="38"/>
  <c r="P97" i="38"/>
  <c r="O97" i="38"/>
  <c r="N97" i="38"/>
  <c r="M97" i="38"/>
  <c r="L97" i="38"/>
  <c r="K97" i="38"/>
  <c r="U96" i="38"/>
  <c r="P96" i="38"/>
  <c r="O96" i="38"/>
  <c r="N96" i="38"/>
  <c r="M96" i="38"/>
  <c r="L96" i="38"/>
  <c r="K96" i="38"/>
  <c r="U95" i="38"/>
  <c r="P95" i="38"/>
  <c r="O95" i="38"/>
  <c r="N95" i="38"/>
  <c r="M95" i="38"/>
  <c r="L95" i="38"/>
  <c r="K95" i="38"/>
  <c r="U94" i="38"/>
  <c r="P94" i="38"/>
  <c r="O94" i="38"/>
  <c r="N94" i="38"/>
  <c r="M94" i="38"/>
  <c r="L94" i="38"/>
  <c r="K94" i="38"/>
  <c r="U93" i="38"/>
  <c r="P93" i="38"/>
  <c r="O93" i="38"/>
  <c r="N93" i="38"/>
  <c r="M93" i="38"/>
  <c r="L93" i="38"/>
  <c r="K93" i="38"/>
  <c r="U92" i="38"/>
  <c r="O92" i="38"/>
  <c r="N92" i="38"/>
  <c r="M92" i="38"/>
  <c r="L92" i="38"/>
  <c r="K92" i="38"/>
  <c r="U91" i="38"/>
  <c r="O91" i="38"/>
  <c r="N91" i="38"/>
  <c r="M91" i="38"/>
  <c r="L91" i="38"/>
  <c r="K91" i="38"/>
  <c r="U90" i="38"/>
  <c r="O90" i="38"/>
  <c r="N90" i="38"/>
  <c r="M90" i="38"/>
  <c r="L90" i="38"/>
  <c r="K90" i="38"/>
  <c r="U89" i="38"/>
  <c r="O89" i="38"/>
  <c r="N89" i="38"/>
  <c r="M89" i="38"/>
  <c r="L89" i="38"/>
  <c r="K89" i="38"/>
  <c r="U88" i="38"/>
  <c r="O88" i="38"/>
  <c r="N88" i="38"/>
  <c r="M88" i="38"/>
  <c r="L88" i="38"/>
  <c r="K88" i="38"/>
  <c r="U87" i="38"/>
  <c r="O87" i="38"/>
  <c r="N87" i="38"/>
  <c r="M87" i="38"/>
  <c r="L87" i="38"/>
  <c r="K87" i="38"/>
  <c r="AD86" i="38"/>
  <c r="AD87" i="38" s="1"/>
  <c r="AD88" i="38" s="1"/>
  <c r="AD89" i="38" s="1"/>
  <c r="AD90" i="38" s="1"/>
  <c r="AD91" i="38" s="1"/>
  <c r="AD92" i="38" s="1"/>
  <c r="AD93" i="38" s="1"/>
  <c r="AD94" i="38" s="1"/>
  <c r="AD95" i="38" s="1"/>
  <c r="AD96" i="38" s="1"/>
  <c r="AD97" i="38" s="1"/>
  <c r="AC86" i="38"/>
  <c r="AC87" i="38" s="1"/>
  <c r="AC88" i="38" s="1"/>
  <c r="AC89" i="38" s="1"/>
  <c r="AC90" i="38" s="1"/>
  <c r="AC91" i="38" s="1"/>
  <c r="AC92" i="38" s="1"/>
  <c r="AC93" i="38" s="1"/>
  <c r="AC94" i="38" s="1"/>
  <c r="AC95" i="38" s="1"/>
  <c r="AC96" i="38" s="1"/>
  <c r="AC97" i="38" s="1"/>
  <c r="AB86" i="38"/>
  <c r="AB87" i="38" s="1"/>
  <c r="AB88" i="38" s="1"/>
  <c r="AB89" i="38" s="1"/>
  <c r="AB90" i="38" s="1"/>
  <c r="AB91" i="38" s="1"/>
  <c r="AB92" i="38" s="1"/>
  <c r="AB93" i="38" s="1"/>
  <c r="AB94" i="38" s="1"/>
  <c r="AB95" i="38" s="1"/>
  <c r="AB96" i="38" s="1"/>
  <c r="AB97" i="38" s="1"/>
  <c r="AA86" i="38"/>
  <c r="AA87" i="38" s="1"/>
  <c r="AA88" i="38" s="1"/>
  <c r="AA89" i="38" s="1"/>
  <c r="AA90" i="38" s="1"/>
  <c r="AA91" i="38" s="1"/>
  <c r="AA92" i="38" s="1"/>
  <c r="AA93" i="38" s="1"/>
  <c r="AA94" i="38" s="1"/>
  <c r="AA95" i="38" s="1"/>
  <c r="AA96" i="38" s="1"/>
  <c r="AA97" i="38" s="1"/>
  <c r="U86" i="38"/>
  <c r="O86" i="38"/>
  <c r="M86" i="38"/>
  <c r="L86" i="38"/>
  <c r="K86" i="38"/>
  <c r="B141" i="38"/>
  <c r="A141" i="38"/>
  <c r="B140" i="38"/>
  <c r="A140" i="38"/>
  <c r="B139" i="38"/>
  <c r="A139" i="38"/>
  <c r="B138" i="38"/>
  <c r="A138" i="38"/>
  <c r="B137" i="38"/>
  <c r="A137" i="38"/>
  <c r="B136" i="38"/>
  <c r="A136" i="38"/>
  <c r="B135" i="38"/>
  <c r="A135" i="38"/>
  <c r="B134" i="38"/>
  <c r="A134" i="38"/>
  <c r="B133" i="38"/>
  <c r="A133" i="38"/>
  <c r="B132" i="38"/>
  <c r="A132" i="38"/>
  <c r="B131" i="38"/>
  <c r="A131" i="38"/>
  <c r="B130" i="38"/>
  <c r="A130" i="38"/>
  <c r="B129" i="38"/>
  <c r="A129" i="38"/>
  <c r="B128" i="38"/>
  <c r="A128" i="38"/>
  <c r="B127" i="38"/>
  <c r="A127" i="38"/>
  <c r="B126" i="38"/>
  <c r="A126" i="38"/>
  <c r="B125" i="38"/>
  <c r="A125" i="38"/>
  <c r="B124" i="38"/>
  <c r="A124" i="38"/>
  <c r="B123" i="38"/>
  <c r="A123" i="38"/>
  <c r="B122" i="38"/>
  <c r="A122" i="38"/>
  <c r="B121" i="38"/>
  <c r="A121" i="38"/>
  <c r="B120" i="38"/>
  <c r="A120" i="38"/>
  <c r="B119" i="38"/>
  <c r="A119" i="38"/>
  <c r="B118" i="38"/>
  <c r="A118" i="38"/>
  <c r="B117" i="38"/>
  <c r="A117" i="38"/>
  <c r="B116" i="38"/>
  <c r="A116" i="38"/>
  <c r="B115" i="38"/>
  <c r="A115" i="38"/>
  <c r="B114" i="38"/>
  <c r="A114" i="38"/>
  <c r="B113" i="38"/>
  <c r="A113" i="38"/>
  <c r="B112" i="38"/>
  <c r="A112" i="38"/>
  <c r="B111" i="38"/>
  <c r="A111" i="38"/>
  <c r="B110" i="38"/>
  <c r="A110" i="38"/>
  <c r="B109" i="38"/>
  <c r="A109" i="38"/>
  <c r="B108" i="38"/>
  <c r="A108" i="38"/>
  <c r="B107" i="38"/>
  <c r="A107" i="38"/>
  <c r="B106" i="38"/>
  <c r="A106" i="38"/>
  <c r="B105" i="38"/>
  <c r="A105" i="38"/>
  <c r="B104" i="38"/>
  <c r="A104" i="38"/>
  <c r="B103" i="38"/>
  <c r="A103" i="38"/>
  <c r="B102" i="38"/>
  <c r="A102" i="38"/>
  <c r="B101" i="38"/>
  <c r="A101" i="38"/>
  <c r="B100" i="38"/>
  <c r="A100" i="38"/>
  <c r="B99" i="38"/>
  <c r="A99" i="38"/>
  <c r="B98" i="38"/>
  <c r="A98" i="38"/>
  <c r="B97" i="38"/>
  <c r="A97" i="38"/>
  <c r="B96" i="38"/>
  <c r="A96" i="38"/>
  <c r="B95" i="38"/>
  <c r="A95" i="38"/>
  <c r="B94" i="38"/>
  <c r="A94" i="38"/>
  <c r="B93" i="38"/>
  <c r="A93" i="38"/>
  <c r="B92" i="38"/>
  <c r="A92" i="38"/>
  <c r="B91" i="38"/>
  <c r="A91" i="38"/>
  <c r="B90" i="38"/>
  <c r="A90" i="38"/>
  <c r="B89" i="38"/>
  <c r="A89" i="38"/>
  <c r="B88" i="38"/>
  <c r="A88" i="38"/>
  <c r="B87" i="38"/>
  <c r="A87" i="38"/>
  <c r="B86" i="38"/>
  <c r="A86" i="38"/>
  <c r="U139" i="37"/>
  <c r="T139" i="37"/>
  <c r="S139" i="37"/>
  <c r="R139" i="37"/>
  <c r="Q139" i="37"/>
  <c r="P139" i="37"/>
  <c r="O139" i="37"/>
  <c r="U138" i="37"/>
  <c r="T138" i="37"/>
  <c r="S138" i="37"/>
  <c r="R138" i="37"/>
  <c r="Q138" i="37"/>
  <c r="P138" i="37"/>
  <c r="O138" i="37"/>
  <c r="U137" i="37"/>
  <c r="T137" i="37"/>
  <c r="S137" i="37"/>
  <c r="R137" i="37"/>
  <c r="Q137" i="37"/>
  <c r="P137" i="37"/>
  <c r="O137" i="37"/>
  <c r="U136" i="37"/>
  <c r="T136" i="37"/>
  <c r="S136" i="37"/>
  <c r="R136" i="37"/>
  <c r="Q136" i="37"/>
  <c r="P136" i="37"/>
  <c r="O136" i="37"/>
  <c r="U135" i="37"/>
  <c r="T135" i="37"/>
  <c r="S135" i="37"/>
  <c r="R135" i="37"/>
  <c r="Q135" i="37"/>
  <c r="P135" i="37"/>
  <c r="O135" i="37"/>
  <c r="AD134" i="37"/>
  <c r="AD135" i="37" s="1"/>
  <c r="AD136" i="37" s="1"/>
  <c r="AD137" i="37" s="1"/>
  <c r="AD138" i="37" s="1"/>
  <c r="AD139" i="37" s="1"/>
  <c r="AD140" i="37" s="1"/>
  <c r="AE140" i="37" s="1"/>
  <c r="AC134" i="37"/>
  <c r="AC135" i="37" s="1"/>
  <c r="AC136" i="37" s="1"/>
  <c r="AC137" i="37" s="1"/>
  <c r="AC138" i="37" s="1"/>
  <c r="AC139" i="37" s="1"/>
  <c r="AC140" i="37" s="1"/>
  <c r="AC141" i="37" s="1"/>
  <c r="AB134" i="37"/>
  <c r="AB135" i="37" s="1"/>
  <c r="AB136" i="37" s="1"/>
  <c r="AB137" i="37" s="1"/>
  <c r="AB138" i="37" s="1"/>
  <c r="AB139" i="37" s="1"/>
  <c r="AB140" i="37" s="1"/>
  <c r="AA134" i="37"/>
  <c r="AA135" i="37" s="1"/>
  <c r="AA136" i="37" s="1"/>
  <c r="AA137" i="37" s="1"/>
  <c r="AA138" i="37" s="1"/>
  <c r="AA139" i="37" s="1"/>
  <c r="AA140" i="37" s="1"/>
  <c r="U134" i="37"/>
  <c r="T134" i="37"/>
  <c r="S134" i="37"/>
  <c r="R134" i="37"/>
  <c r="Q134" i="37"/>
  <c r="P134" i="37"/>
  <c r="O134" i="37"/>
  <c r="U133" i="37"/>
  <c r="S133" i="37"/>
  <c r="R133" i="37"/>
  <c r="Q133" i="37"/>
  <c r="P133" i="37"/>
  <c r="O133" i="37"/>
  <c r="N133" i="37"/>
  <c r="U132" i="37"/>
  <c r="Q132" i="37"/>
  <c r="P132" i="37"/>
  <c r="O132" i="37"/>
  <c r="N132" i="37"/>
  <c r="U131" i="37"/>
  <c r="Q131" i="37"/>
  <c r="P131" i="37"/>
  <c r="O131" i="37"/>
  <c r="N131" i="37"/>
  <c r="U130" i="37"/>
  <c r="Q130" i="37"/>
  <c r="P130" i="37"/>
  <c r="O130" i="37"/>
  <c r="N130" i="37"/>
  <c r="U129" i="37"/>
  <c r="Q129" i="37"/>
  <c r="P129" i="37"/>
  <c r="O129" i="37"/>
  <c r="N129" i="37"/>
  <c r="U128" i="37"/>
  <c r="Q128" i="37"/>
  <c r="P128" i="37"/>
  <c r="O128" i="37"/>
  <c r="N128" i="37"/>
  <c r="U127" i="37"/>
  <c r="Q127" i="37"/>
  <c r="P127" i="37"/>
  <c r="O127" i="37"/>
  <c r="N127" i="37"/>
  <c r="U126" i="37"/>
  <c r="Q126" i="37"/>
  <c r="P126" i="37"/>
  <c r="O126" i="37"/>
  <c r="N126" i="37"/>
  <c r="U125" i="37"/>
  <c r="Q125" i="37"/>
  <c r="P125" i="37"/>
  <c r="O125" i="37"/>
  <c r="N125" i="37"/>
  <c r="U124" i="37"/>
  <c r="Q124" i="37"/>
  <c r="P124" i="37"/>
  <c r="O124" i="37"/>
  <c r="N124" i="37"/>
  <c r="U123" i="37"/>
  <c r="Q123" i="37"/>
  <c r="P123" i="37"/>
  <c r="O123" i="37"/>
  <c r="N123" i="37"/>
  <c r="AD122" i="37"/>
  <c r="AD123" i="37" s="1"/>
  <c r="AD124" i="37" s="1"/>
  <c r="AD125" i="37" s="1"/>
  <c r="AD126" i="37" s="1"/>
  <c r="AD127" i="37" s="1"/>
  <c r="AD128" i="37" s="1"/>
  <c r="AD129" i="37" s="1"/>
  <c r="AD130" i="37" s="1"/>
  <c r="AD131" i="37" s="1"/>
  <c r="AD132" i="37" s="1"/>
  <c r="AD133" i="37" s="1"/>
  <c r="AC122" i="37"/>
  <c r="AC123" i="37" s="1"/>
  <c r="AC124" i="37" s="1"/>
  <c r="AC125" i="37" s="1"/>
  <c r="AC126" i="37" s="1"/>
  <c r="AC127" i="37" s="1"/>
  <c r="AC128" i="37" s="1"/>
  <c r="AC129" i="37" s="1"/>
  <c r="AC130" i="37" s="1"/>
  <c r="AC131" i="37" s="1"/>
  <c r="AC132" i="37" s="1"/>
  <c r="AC133" i="37" s="1"/>
  <c r="AB122" i="37"/>
  <c r="AB123" i="37" s="1"/>
  <c r="AB124" i="37" s="1"/>
  <c r="AB125" i="37" s="1"/>
  <c r="AB126" i="37" s="1"/>
  <c r="AB127" i="37" s="1"/>
  <c r="AB128" i="37" s="1"/>
  <c r="AB129" i="37" s="1"/>
  <c r="AB130" i="37" s="1"/>
  <c r="AB131" i="37" s="1"/>
  <c r="AB132" i="37" s="1"/>
  <c r="AB133" i="37" s="1"/>
  <c r="AA122" i="37"/>
  <c r="AA123" i="37" s="1"/>
  <c r="AA124" i="37" s="1"/>
  <c r="AA125" i="37" s="1"/>
  <c r="AA126" i="37" s="1"/>
  <c r="AA127" i="37" s="1"/>
  <c r="AA128" i="37" s="1"/>
  <c r="AA129" i="37" s="1"/>
  <c r="AA130" i="37" s="1"/>
  <c r="AA131" i="37" s="1"/>
  <c r="AA132" i="37" s="1"/>
  <c r="AA133" i="37" s="1"/>
  <c r="U122" i="37"/>
  <c r="P122" i="37"/>
  <c r="O122" i="37"/>
  <c r="N122" i="37"/>
  <c r="U121" i="37"/>
  <c r="P121" i="37"/>
  <c r="O121" i="37"/>
  <c r="N121" i="37"/>
  <c r="M121" i="37"/>
  <c r="U120" i="37"/>
  <c r="P120" i="37"/>
  <c r="O120" i="37"/>
  <c r="N120" i="37"/>
  <c r="M120" i="37"/>
  <c r="U119" i="37"/>
  <c r="P119" i="37"/>
  <c r="O119" i="37"/>
  <c r="N119" i="37"/>
  <c r="M119" i="37"/>
  <c r="U118" i="37"/>
  <c r="P118" i="37"/>
  <c r="O118" i="37"/>
  <c r="N118" i="37"/>
  <c r="M118" i="37"/>
  <c r="U117" i="37"/>
  <c r="P117" i="37"/>
  <c r="O117" i="37"/>
  <c r="N117" i="37"/>
  <c r="M117" i="37"/>
  <c r="U116" i="37"/>
  <c r="P116" i="37"/>
  <c r="O116" i="37"/>
  <c r="N116" i="37"/>
  <c r="M116" i="37"/>
  <c r="U115" i="37"/>
  <c r="P115" i="37"/>
  <c r="O115" i="37"/>
  <c r="N115" i="37"/>
  <c r="M115" i="37"/>
  <c r="U114" i="37"/>
  <c r="P114" i="37"/>
  <c r="O114" i="37"/>
  <c r="N114" i="37"/>
  <c r="M114" i="37"/>
  <c r="U113" i="37"/>
  <c r="P113" i="37"/>
  <c r="O113" i="37"/>
  <c r="N113" i="37"/>
  <c r="M113" i="37"/>
  <c r="U112" i="37"/>
  <c r="Q112" i="37"/>
  <c r="P112" i="37"/>
  <c r="O112" i="37"/>
  <c r="N112" i="37"/>
  <c r="M112" i="37"/>
  <c r="U111" i="37"/>
  <c r="Q111" i="37"/>
  <c r="P111" i="37"/>
  <c r="O111" i="37"/>
  <c r="N111" i="37"/>
  <c r="M111" i="37"/>
  <c r="AD110" i="37"/>
  <c r="AD111" i="37" s="1"/>
  <c r="AD112" i="37" s="1"/>
  <c r="AD113" i="37" s="1"/>
  <c r="AD114" i="37" s="1"/>
  <c r="AD115" i="37" s="1"/>
  <c r="AD116" i="37" s="1"/>
  <c r="AD117" i="37" s="1"/>
  <c r="AD118" i="37" s="1"/>
  <c r="AD119" i="37" s="1"/>
  <c r="AD120" i="37" s="1"/>
  <c r="AD121" i="37" s="1"/>
  <c r="AC110" i="37"/>
  <c r="AC111" i="37" s="1"/>
  <c r="AC112" i="37" s="1"/>
  <c r="AC113" i="37" s="1"/>
  <c r="AC114" i="37" s="1"/>
  <c r="AC115" i="37" s="1"/>
  <c r="AC116" i="37" s="1"/>
  <c r="AC117" i="37" s="1"/>
  <c r="AC118" i="37" s="1"/>
  <c r="AC119" i="37" s="1"/>
  <c r="AC120" i="37" s="1"/>
  <c r="AC121" i="37" s="1"/>
  <c r="AB110" i="37"/>
  <c r="AB111" i="37" s="1"/>
  <c r="AB112" i="37" s="1"/>
  <c r="AB113" i="37" s="1"/>
  <c r="AB114" i="37" s="1"/>
  <c r="AB115" i="37" s="1"/>
  <c r="AB116" i="37" s="1"/>
  <c r="AB117" i="37" s="1"/>
  <c r="AB118" i="37" s="1"/>
  <c r="AB119" i="37" s="1"/>
  <c r="AB120" i="37" s="1"/>
  <c r="AB121" i="37" s="1"/>
  <c r="AA110" i="37"/>
  <c r="AA111" i="37" s="1"/>
  <c r="AA112" i="37" s="1"/>
  <c r="AA113" i="37" s="1"/>
  <c r="AA114" i="37" s="1"/>
  <c r="AA115" i="37" s="1"/>
  <c r="AA116" i="37" s="1"/>
  <c r="AA117" i="37" s="1"/>
  <c r="AA118" i="37" s="1"/>
  <c r="AA119" i="37" s="1"/>
  <c r="AA120" i="37" s="1"/>
  <c r="AA121" i="37" s="1"/>
  <c r="U110" i="37"/>
  <c r="Q110" i="37"/>
  <c r="P110" i="37"/>
  <c r="O110" i="37"/>
  <c r="N110" i="37"/>
  <c r="M110" i="37"/>
  <c r="U109" i="37"/>
  <c r="Q109" i="37"/>
  <c r="P109" i="37"/>
  <c r="O109" i="37"/>
  <c r="N109" i="37"/>
  <c r="M109" i="37"/>
  <c r="L109" i="37"/>
  <c r="U108" i="37"/>
  <c r="Q108" i="37"/>
  <c r="P108" i="37"/>
  <c r="O108" i="37"/>
  <c r="N108" i="37"/>
  <c r="M108" i="37"/>
  <c r="L108" i="37"/>
  <c r="U107" i="37"/>
  <c r="Q107" i="37"/>
  <c r="P107" i="37"/>
  <c r="O107" i="37"/>
  <c r="N107" i="37"/>
  <c r="M107" i="37"/>
  <c r="L107" i="37"/>
  <c r="U106" i="37"/>
  <c r="Q106" i="37"/>
  <c r="P106" i="37"/>
  <c r="O106" i="37"/>
  <c r="N106" i="37"/>
  <c r="M106" i="37"/>
  <c r="L106" i="37"/>
  <c r="U105" i="37"/>
  <c r="Q105" i="37"/>
  <c r="P105" i="37"/>
  <c r="O105" i="37"/>
  <c r="N105" i="37"/>
  <c r="M105" i="37"/>
  <c r="L105" i="37"/>
  <c r="U104" i="37"/>
  <c r="Q104" i="37"/>
  <c r="P104" i="37"/>
  <c r="O104" i="37"/>
  <c r="N104" i="37"/>
  <c r="M104" i="37"/>
  <c r="L104" i="37"/>
  <c r="U103" i="37"/>
  <c r="Q103" i="37"/>
  <c r="P103" i="37"/>
  <c r="O103" i="37"/>
  <c r="N103" i="37"/>
  <c r="M103" i="37"/>
  <c r="L103" i="37"/>
  <c r="U102" i="37"/>
  <c r="Q102" i="37"/>
  <c r="P102" i="37"/>
  <c r="O102" i="37"/>
  <c r="N102" i="37"/>
  <c r="M102" i="37"/>
  <c r="L102" i="37"/>
  <c r="U101" i="37"/>
  <c r="Q101" i="37"/>
  <c r="P101" i="37"/>
  <c r="O101" i="37"/>
  <c r="N101" i="37"/>
  <c r="M101" i="37"/>
  <c r="L101" i="37"/>
  <c r="U100" i="37"/>
  <c r="Q100" i="37"/>
  <c r="P100" i="37"/>
  <c r="O100" i="37"/>
  <c r="N100" i="37"/>
  <c r="M100" i="37"/>
  <c r="L100" i="37"/>
  <c r="U99" i="37"/>
  <c r="Q99" i="37"/>
  <c r="P99" i="37"/>
  <c r="O99" i="37"/>
  <c r="N99" i="37"/>
  <c r="M99" i="37"/>
  <c r="L99" i="37"/>
  <c r="AD98" i="37"/>
  <c r="AD99" i="37" s="1"/>
  <c r="AD100" i="37" s="1"/>
  <c r="AD101" i="37" s="1"/>
  <c r="AD102" i="37" s="1"/>
  <c r="AD103" i="37" s="1"/>
  <c r="AD104" i="37" s="1"/>
  <c r="AD105" i="37" s="1"/>
  <c r="AD106" i="37" s="1"/>
  <c r="AD107" i="37" s="1"/>
  <c r="AD108" i="37" s="1"/>
  <c r="AD109" i="37" s="1"/>
  <c r="AC98" i="37"/>
  <c r="AC99" i="37" s="1"/>
  <c r="AC100" i="37" s="1"/>
  <c r="AC101" i="37" s="1"/>
  <c r="AC102" i="37" s="1"/>
  <c r="AC103" i="37" s="1"/>
  <c r="AC104" i="37" s="1"/>
  <c r="AC105" i="37" s="1"/>
  <c r="AC106" i="37" s="1"/>
  <c r="AC107" i="37" s="1"/>
  <c r="AC108" i="37" s="1"/>
  <c r="AC109" i="37" s="1"/>
  <c r="AB98" i="37"/>
  <c r="AB99" i="37" s="1"/>
  <c r="AB100" i="37" s="1"/>
  <c r="AB101" i="37" s="1"/>
  <c r="AB102" i="37" s="1"/>
  <c r="AB103" i="37" s="1"/>
  <c r="AB104" i="37" s="1"/>
  <c r="AB105" i="37" s="1"/>
  <c r="AB106" i="37" s="1"/>
  <c r="AB107" i="37" s="1"/>
  <c r="AB108" i="37" s="1"/>
  <c r="AB109" i="37" s="1"/>
  <c r="AA98" i="37"/>
  <c r="AA99" i="37" s="1"/>
  <c r="AA100" i="37" s="1"/>
  <c r="AA101" i="37" s="1"/>
  <c r="AA102" i="37" s="1"/>
  <c r="AA103" i="37" s="1"/>
  <c r="AA104" i="37" s="1"/>
  <c r="AA105" i="37" s="1"/>
  <c r="AA106" i="37" s="1"/>
  <c r="AA107" i="37" s="1"/>
  <c r="AA108" i="37" s="1"/>
  <c r="AA109" i="37" s="1"/>
  <c r="U98" i="37"/>
  <c r="P98" i="37"/>
  <c r="O98" i="37"/>
  <c r="N98" i="37"/>
  <c r="M98" i="37"/>
  <c r="L98" i="37"/>
  <c r="U97" i="37"/>
  <c r="P97" i="37"/>
  <c r="O97" i="37"/>
  <c r="N97" i="37"/>
  <c r="M97" i="37"/>
  <c r="L97" i="37"/>
  <c r="K97" i="37"/>
  <c r="U96" i="37"/>
  <c r="P96" i="37"/>
  <c r="O96" i="37"/>
  <c r="N96" i="37"/>
  <c r="M96" i="37"/>
  <c r="L96" i="37"/>
  <c r="K96" i="37"/>
  <c r="U95" i="37"/>
  <c r="P95" i="37"/>
  <c r="O95" i="37"/>
  <c r="N95" i="37"/>
  <c r="M95" i="37"/>
  <c r="L95" i="37"/>
  <c r="K95" i="37"/>
  <c r="U94" i="37"/>
  <c r="P94" i="37"/>
  <c r="O94" i="37"/>
  <c r="N94" i="37"/>
  <c r="M94" i="37"/>
  <c r="L94" i="37"/>
  <c r="K94" i="37"/>
  <c r="U93" i="37"/>
  <c r="P93" i="37"/>
  <c r="O93" i="37"/>
  <c r="N93" i="37"/>
  <c r="M93" i="37"/>
  <c r="L93" i="37"/>
  <c r="K93" i="37"/>
  <c r="U92" i="37"/>
  <c r="O92" i="37"/>
  <c r="N92" i="37"/>
  <c r="M92" i="37"/>
  <c r="L92" i="37"/>
  <c r="K92" i="37"/>
  <c r="U91" i="37"/>
  <c r="O91" i="37"/>
  <c r="N91" i="37"/>
  <c r="M91" i="37"/>
  <c r="L91" i="37"/>
  <c r="K91" i="37"/>
  <c r="U90" i="37"/>
  <c r="O90" i="37"/>
  <c r="N90" i="37"/>
  <c r="M90" i="37"/>
  <c r="L90" i="37"/>
  <c r="K90" i="37"/>
  <c r="U89" i="37"/>
  <c r="O89" i="37"/>
  <c r="N89" i="37"/>
  <c r="M89" i="37"/>
  <c r="L89" i="37"/>
  <c r="K89" i="37"/>
  <c r="U88" i="37"/>
  <c r="O88" i="37"/>
  <c r="N88" i="37"/>
  <c r="M88" i="37"/>
  <c r="L88" i="37"/>
  <c r="K88" i="37"/>
  <c r="U87" i="37"/>
  <c r="O87" i="37"/>
  <c r="N87" i="37"/>
  <c r="M87" i="37"/>
  <c r="L87" i="37"/>
  <c r="K87" i="37"/>
  <c r="AD86" i="37"/>
  <c r="AD87" i="37" s="1"/>
  <c r="AD88" i="37" s="1"/>
  <c r="AD89" i="37" s="1"/>
  <c r="AD90" i="37" s="1"/>
  <c r="AD91" i="37" s="1"/>
  <c r="AD92" i="37" s="1"/>
  <c r="AD93" i="37" s="1"/>
  <c r="AD94" i="37" s="1"/>
  <c r="AD95" i="37" s="1"/>
  <c r="AD96" i="37" s="1"/>
  <c r="AD97" i="37" s="1"/>
  <c r="AC86" i="37"/>
  <c r="AC87" i="37" s="1"/>
  <c r="AC88" i="37" s="1"/>
  <c r="AC89" i="37" s="1"/>
  <c r="AC90" i="37" s="1"/>
  <c r="AC91" i="37" s="1"/>
  <c r="AC92" i="37" s="1"/>
  <c r="AC93" i="37" s="1"/>
  <c r="AC94" i="37" s="1"/>
  <c r="AC95" i="37" s="1"/>
  <c r="AC96" i="37" s="1"/>
  <c r="AC97" i="37" s="1"/>
  <c r="AB86" i="37"/>
  <c r="AB87" i="37" s="1"/>
  <c r="AB88" i="37" s="1"/>
  <c r="AB89" i="37" s="1"/>
  <c r="AB90" i="37" s="1"/>
  <c r="AB91" i="37" s="1"/>
  <c r="AB92" i="37" s="1"/>
  <c r="AB93" i="37" s="1"/>
  <c r="AB94" i="37" s="1"/>
  <c r="AB95" i="37" s="1"/>
  <c r="AB96" i="37" s="1"/>
  <c r="AB97" i="37" s="1"/>
  <c r="AA86" i="37"/>
  <c r="AA87" i="37" s="1"/>
  <c r="AA88" i="37" s="1"/>
  <c r="AA89" i="37" s="1"/>
  <c r="AA90" i="37" s="1"/>
  <c r="AA91" i="37" s="1"/>
  <c r="AA92" i="37" s="1"/>
  <c r="AA93" i="37" s="1"/>
  <c r="AA94" i="37" s="1"/>
  <c r="AA95" i="37" s="1"/>
  <c r="AA96" i="37" s="1"/>
  <c r="AA97" i="37" s="1"/>
  <c r="U86" i="37"/>
  <c r="O86" i="37"/>
  <c r="M86" i="37"/>
  <c r="L86" i="37"/>
  <c r="K86" i="37"/>
  <c r="B141" i="37"/>
  <c r="A141" i="37"/>
  <c r="B140" i="37"/>
  <c r="A140" i="37"/>
  <c r="B139" i="37"/>
  <c r="A139" i="37"/>
  <c r="B138" i="37"/>
  <c r="A138" i="37"/>
  <c r="B137" i="37"/>
  <c r="A137" i="37"/>
  <c r="B136" i="37"/>
  <c r="A136" i="37"/>
  <c r="B135" i="37"/>
  <c r="A135" i="37"/>
  <c r="B134" i="37"/>
  <c r="A134" i="37"/>
  <c r="B133" i="37"/>
  <c r="A133" i="37"/>
  <c r="B132" i="37"/>
  <c r="A132" i="37"/>
  <c r="B131" i="37"/>
  <c r="A131" i="37"/>
  <c r="B130" i="37"/>
  <c r="A130" i="37"/>
  <c r="B129" i="37"/>
  <c r="A129" i="37"/>
  <c r="B128" i="37"/>
  <c r="A128" i="37"/>
  <c r="B127" i="37"/>
  <c r="A127" i="37"/>
  <c r="B126" i="37"/>
  <c r="A126" i="37"/>
  <c r="B125" i="37"/>
  <c r="A125" i="37"/>
  <c r="B124" i="37"/>
  <c r="A124" i="37"/>
  <c r="B123" i="37"/>
  <c r="A123" i="37"/>
  <c r="B122" i="37"/>
  <c r="A122" i="37"/>
  <c r="B121" i="37"/>
  <c r="A121" i="37"/>
  <c r="B120" i="37"/>
  <c r="A120" i="37"/>
  <c r="B119" i="37"/>
  <c r="A119" i="37"/>
  <c r="B118" i="37"/>
  <c r="A118" i="37"/>
  <c r="B117" i="37"/>
  <c r="A117" i="37"/>
  <c r="B116" i="37"/>
  <c r="A116" i="37"/>
  <c r="B115" i="37"/>
  <c r="A115" i="37"/>
  <c r="B114" i="37"/>
  <c r="A114" i="37"/>
  <c r="B113" i="37"/>
  <c r="A113" i="37"/>
  <c r="B112" i="37"/>
  <c r="A112" i="37"/>
  <c r="B111" i="37"/>
  <c r="A111" i="37"/>
  <c r="B110" i="37"/>
  <c r="A110" i="37"/>
  <c r="B109" i="37"/>
  <c r="A109" i="37"/>
  <c r="B108" i="37"/>
  <c r="A108" i="37"/>
  <c r="B107" i="37"/>
  <c r="A107" i="37"/>
  <c r="B106" i="37"/>
  <c r="A106" i="37"/>
  <c r="B105" i="37"/>
  <c r="A105" i="37"/>
  <c r="B104" i="37"/>
  <c r="A104" i="37"/>
  <c r="B103" i="37"/>
  <c r="A103" i="37"/>
  <c r="B102" i="37"/>
  <c r="A102" i="37"/>
  <c r="B101" i="37"/>
  <c r="A101" i="37"/>
  <c r="B100" i="37"/>
  <c r="A100" i="37"/>
  <c r="B99" i="37"/>
  <c r="A99" i="37"/>
  <c r="B98" i="37"/>
  <c r="A98" i="37"/>
  <c r="B97" i="37"/>
  <c r="A97" i="37"/>
  <c r="B96" i="37"/>
  <c r="A96" i="37"/>
  <c r="B95" i="37"/>
  <c r="A95" i="37"/>
  <c r="B94" i="37"/>
  <c r="A94" i="37"/>
  <c r="B93" i="37"/>
  <c r="A93" i="37"/>
  <c r="B92" i="37"/>
  <c r="A92" i="37"/>
  <c r="B91" i="37"/>
  <c r="A91" i="37"/>
  <c r="B90" i="37"/>
  <c r="A90" i="37"/>
  <c r="B89" i="37"/>
  <c r="A89" i="37"/>
  <c r="B88" i="37"/>
  <c r="A88" i="37"/>
  <c r="B87" i="37"/>
  <c r="A87" i="37"/>
  <c r="B86" i="37"/>
  <c r="A86" i="37"/>
  <c r="U139" i="36"/>
  <c r="T139" i="36"/>
  <c r="S139" i="36"/>
  <c r="R139" i="36"/>
  <c r="Q139" i="36"/>
  <c r="P139" i="36"/>
  <c r="O139" i="36"/>
  <c r="U138" i="36"/>
  <c r="T138" i="36"/>
  <c r="S138" i="36"/>
  <c r="R138" i="36"/>
  <c r="Q138" i="36"/>
  <c r="P138" i="36"/>
  <c r="O138" i="36"/>
  <c r="U137" i="36"/>
  <c r="T137" i="36"/>
  <c r="S137" i="36"/>
  <c r="R137" i="36"/>
  <c r="Q137" i="36"/>
  <c r="P137" i="36"/>
  <c r="O137" i="36"/>
  <c r="U136" i="36"/>
  <c r="T136" i="36"/>
  <c r="S136" i="36"/>
  <c r="R136" i="36"/>
  <c r="Q136" i="36"/>
  <c r="P136" i="36"/>
  <c r="O136" i="36"/>
  <c r="U135" i="36"/>
  <c r="T135" i="36"/>
  <c r="S135" i="36"/>
  <c r="R135" i="36"/>
  <c r="Q135" i="36"/>
  <c r="P135" i="36"/>
  <c r="O135" i="36"/>
  <c r="AD134" i="36"/>
  <c r="AD135" i="36" s="1"/>
  <c r="AD136" i="36" s="1"/>
  <c r="AD137" i="36" s="1"/>
  <c r="AD138" i="36" s="1"/>
  <c r="AD139" i="36" s="1"/>
  <c r="AD140" i="36" s="1"/>
  <c r="AC134" i="36"/>
  <c r="AC135" i="36" s="1"/>
  <c r="AC136" i="36" s="1"/>
  <c r="AC137" i="36" s="1"/>
  <c r="AC138" i="36" s="1"/>
  <c r="AC139" i="36" s="1"/>
  <c r="AB134" i="36"/>
  <c r="AB135" i="36" s="1"/>
  <c r="AB136" i="36" s="1"/>
  <c r="AB137" i="36" s="1"/>
  <c r="AB138" i="36" s="1"/>
  <c r="AB139" i="36" s="1"/>
  <c r="AA134" i="36"/>
  <c r="AA135" i="36" s="1"/>
  <c r="AA136" i="36" s="1"/>
  <c r="AA137" i="36" s="1"/>
  <c r="AA138" i="36" s="1"/>
  <c r="AA139" i="36" s="1"/>
  <c r="U134" i="36"/>
  <c r="T134" i="36"/>
  <c r="S134" i="36"/>
  <c r="R134" i="36"/>
  <c r="Q134" i="36"/>
  <c r="P134" i="36"/>
  <c r="O134" i="36"/>
  <c r="U133" i="36"/>
  <c r="S133" i="36"/>
  <c r="R133" i="36"/>
  <c r="Q133" i="36"/>
  <c r="P133" i="36"/>
  <c r="O133" i="36"/>
  <c r="N133" i="36"/>
  <c r="U132" i="36"/>
  <c r="Q132" i="36"/>
  <c r="P132" i="36"/>
  <c r="O132" i="36"/>
  <c r="N132" i="36"/>
  <c r="U131" i="36"/>
  <c r="Q131" i="36"/>
  <c r="P131" i="36"/>
  <c r="O131" i="36"/>
  <c r="N131" i="36"/>
  <c r="U130" i="36"/>
  <c r="Q130" i="36"/>
  <c r="P130" i="36"/>
  <c r="O130" i="36"/>
  <c r="N130" i="36"/>
  <c r="U129" i="36"/>
  <c r="Q129" i="36"/>
  <c r="P129" i="36"/>
  <c r="O129" i="36"/>
  <c r="N129" i="36"/>
  <c r="U128" i="36"/>
  <c r="Q128" i="36"/>
  <c r="P128" i="36"/>
  <c r="O128" i="36"/>
  <c r="N128" i="36"/>
  <c r="U127" i="36"/>
  <c r="Q127" i="36"/>
  <c r="P127" i="36"/>
  <c r="O127" i="36"/>
  <c r="N127" i="36"/>
  <c r="U126" i="36"/>
  <c r="Q126" i="36"/>
  <c r="P126" i="36"/>
  <c r="O126" i="36"/>
  <c r="N126" i="36"/>
  <c r="U125" i="36"/>
  <c r="Q125" i="36"/>
  <c r="P125" i="36"/>
  <c r="O125" i="36"/>
  <c r="N125" i="36"/>
  <c r="U124" i="36"/>
  <c r="Q124" i="36"/>
  <c r="P124" i="36"/>
  <c r="O124" i="36"/>
  <c r="N124" i="36"/>
  <c r="U123" i="36"/>
  <c r="Q123" i="36"/>
  <c r="P123" i="36"/>
  <c r="O123" i="36"/>
  <c r="N123" i="36"/>
  <c r="AD122" i="36"/>
  <c r="AD123" i="36" s="1"/>
  <c r="AD124" i="36" s="1"/>
  <c r="AD125" i="36" s="1"/>
  <c r="AD126" i="36" s="1"/>
  <c r="AD127" i="36" s="1"/>
  <c r="AD128" i="36" s="1"/>
  <c r="AD129" i="36" s="1"/>
  <c r="AD130" i="36" s="1"/>
  <c r="AD131" i="36" s="1"/>
  <c r="AD132" i="36" s="1"/>
  <c r="AD133" i="36" s="1"/>
  <c r="AC122" i="36"/>
  <c r="AC123" i="36" s="1"/>
  <c r="AC124" i="36" s="1"/>
  <c r="AC125" i="36" s="1"/>
  <c r="AC126" i="36" s="1"/>
  <c r="AC127" i="36" s="1"/>
  <c r="AC128" i="36" s="1"/>
  <c r="AC129" i="36" s="1"/>
  <c r="AC130" i="36" s="1"/>
  <c r="AC131" i="36" s="1"/>
  <c r="AC132" i="36" s="1"/>
  <c r="AC133" i="36" s="1"/>
  <c r="AB122" i="36"/>
  <c r="AB123" i="36" s="1"/>
  <c r="AB124" i="36" s="1"/>
  <c r="AB125" i="36" s="1"/>
  <c r="AB126" i="36" s="1"/>
  <c r="AB127" i="36" s="1"/>
  <c r="AB128" i="36" s="1"/>
  <c r="AB129" i="36" s="1"/>
  <c r="AB130" i="36" s="1"/>
  <c r="AB131" i="36" s="1"/>
  <c r="AB132" i="36" s="1"/>
  <c r="AB133" i="36" s="1"/>
  <c r="AA122" i="36"/>
  <c r="AA123" i="36" s="1"/>
  <c r="AA124" i="36" s="1"/>
  <c r="AA125" i="36" s="1"/>
  <c r="AA126" i="36" s="1"/>
  <c r="AA127" i="36" s="1"/>
  <c r="AA128" i="36" s="1"/>
  <c r="AA129" i="36" s="1"/>
  <c r="AA130" i="36" s="1"/>
  <c r="AA131" i="36" s="1"/>
  <c r="AA132" i="36" s="1"/>
  <c r="AA133" i="36" s="1"/>
  <c r="U122" i="36"/>
  <c r="P122" i="36"/>
  <c r="O122" i="36"/>
  <c r="N122" i="36"/>
  <c r="U121" i="36"/>
  <c r="P121" i="36"/>
  <c r="O121" i="36"/>
  <c r="N121" i="36"/>
  <c r="M121" i="36"/>
  <c r="U120" i="36"/>
  <c r="P120" i="36"/>
  <c r="O120" i="36"/>
  <c r="N120" i="36"/>
  <c r="M120" i="36"/>
  <c r="U119" i="36"/>
  <c r="P119" i="36"/>
  <c r="O119" i="36"/>
  <c r="N119" i="36"/>
  <c r="M119" i="36"/>
  <c r="U118" i="36"/>
  <c r="P118" i="36"/>
  <c r="O118" i="36"/>
  <c r="N118" i="36"/>
  <c r="M118" i="36"/>
  <c r="U117" i="36"/>
  <c r="P117" i="36"/>
  <c r="O117" i="36"/>
  <c r="N117" i="36"/>
  <c r="M117" i="36"/>
  <c r="U116" i="36"/>
  <c r="P116" i="36"/>
  <c r="O116" i="36"/>
  <c r="N116" i="36"/>
  <c r="M116" i="36"/>
  <c r="U115" i="36"/>
  <c r="P115" i="36"/>
  <c r="O115" i="36"/>
  <c r="N115" i="36"/>
  <c r="M115" i="36"/>
  <c r="U114" i="36"/>
  <c r="P114" i="36"/>
  <c r="O114" i="36"/>
  <c r="N114" i="36"/>
  <c r="M114" i="36"/>
  <c r="U113" i="36"/>
  <c r="P113" i="36"/>
  <c r="O113" i="36"/>
  <c r="N113" i="36"/>
  <c r="M113" i="36"/>
  <c r="U112" i="36"/>
  <c r="Q112" i="36"/>
  <c r="P112" i="36"/>
  <c r="O112" i="36"/>
  <c r="N112" i="36"/>
  <c r="M112" i="36"/>
  <c r="U111" i="36"/>
  <c r="Q111" i="36"/>
  <c r="P111" i="36"/>
  <c r="O111" i="36"/>
  <c r="N111" i="36"/>
  <c r="M111" i="36"/>
  <c r="AD110" i="36"/>
  <c r="AD111" i="36" s="1"/>
  <c r="AD112" i="36" s="1"/>
  <c r="AD113" i="36" s="1"/>
  <c r="AD114" i="36" s="1"/>
  <c r="AD115" i="36" s="1"/>
  <c r="AD116" i="36" s="1"/>
  <c r="AD117" i="36" s="1"/>
  <c r="AD118" i="36" s="1"/>
  <c r="AD119" i="36" s="1"/>
  <c r="AD120" i="36" s="1"/>
  <c r="AD121" i="36" s="1"/>
  <c r="AC110" i="36"/>
  <c r="AC111" i="36" s="1"/>
  <c r="AC112" i="36" s="1"/>
  <c r="AC113" i="36" s="1"/>
  <c r="AC114" i="36" s="1"/>
  <c r="AC115" i="36" s="1"/>
  <c r="AC116" i="36" s="1"/>
  <c r="AC117" i="36" s="1"/>
  <c r="AC118" i="36" s="1"/>
  <c r="AC119" i="36" s="1"/>
  <c r="AC120" i="36" s="1"/>
  <c r="AC121" i="36" s="1"/>
  <c r="AB110" i="36"/>
  <c r="AB111" i="36" s="1"/>
  <c r="AB112" i="36" s="1"/>
  <c r="AB113" i="36" s="1"/>
  <c r="AB114" i="36" s="1"/>
  <c r="AB115" i="36" s="1"/>
  <c r="AB116" i="36" s="1"/>
  <c r="AB117" i="36" s="1"/>
  <c r="AB118" i="36" s="1"/>
  <c r="AB119" i="36" s="1"/>
  <c r="AB120" i="36" s="1"/>
  <c r="AB121" i="36" s="1"/>
  <c r="AA110" i="36"/>
  <c r="AA111" i="36" s="1"/>
  <c r="AA112" i="36" s="1"/>
  <c r="AA113" i="36" s="1"/>
  <c r="AA114" i="36" s="1"/>
  <c r="AA115" i="36" s="1"/>
  <c r="AA116" i="36" s="1"/>
  <c r="AA117" i="36" s="1"/>
  <c r="AA118" i="36" s="1"/>
  <c r="AA119" i="36" s="1"/>
  <c r="AA120" i="36" s="1"/>
  <c r="AA121" i="36" s="1"/>
  <c r="U110" i="36"/>
  <c r="Q110" i="36"/>
  <c r="P110" i="36"/>
  <c r="O110" i="36"/>
  <c r="N110" i="36"/>
  <c r="M110" i="36"/>
  <c r="U109" i="36"/>
  <c r="Q109" i="36"/>
  <c r="P109" i="36"/>
  <c r="O109" i="36"/>
  <c r="N109" i="36"/>
  <c r="M109" i="36"/>
  <c r="L109" i="36"/>
  <c r="U108" i="36"/>
  <c r="Q108" i="36"/>
  <c r="P108" i="36"/>
  <c r="O108" i="36"/>
  <c r="N108" i="36"/>
  <c r="M108" i="36"/>
  <c r="L108" i="36"/>
  <c r="U107" i="36"/>
  <c r="Q107" i="36"/>
  <c r="P107" i="36"/>
  <c r="O107" i="36"/>
  <c r="N107" i="36"/>
  <c r="M107" i="36"/>
  <c r="L107" i="36"/>
  <c r="U106" i="36"/>
  <c r="Q106" i="36"/>
  <c r="P106" i="36"/>
  <c r="O106" i="36"/>
  <c r="N106" i="36"/>
  <c r="M106" i="36"/>
  <c r="L106" i="36"/>
  <c r="U105" i="36"/>
  <c r="Q105" i="36"/>
  <c r="P105" i="36"/>
  <c r="O105" i="36"/>
  <c r="N105" i="36"/>
  <c r="M105" i="36"/>
  <c r="L105" i="36"/>
  <c r="U104" i="36"/>
  <c r="Q104" i="36"/>
  <c r="P104" i="36"/>
  <c r="O104" i="36"/>
  <c r="N104" i="36"/>
  <c r="M104" i="36"/>
  <c r="L104" i="36"/>
  <c r="U103" i="36"/>
  <c r="Q103" i="36"/>
  <c r="P103" i="36"/>
  <c r="O103" i="36"/>
  <c r="N103" i="36"/>
  <c r="M103" i="36"/>
  <c r="L103" i="36"/>
  <c r="U102" i="36"/>
  <c r="Q102" i="36"/>
  <c r="P102" i="36"/>
  <c r="O102" i="36"/>
  <c r="N102" i="36"/>
  <c r="M102" i="36"/>
  <c r="L102" i="36"/>
  <c r="U101" i="36"/>
  <c r="Q101" i="36"/>
  <c r="P101" i="36"/>
  <c r="O101" i="36"/>
  <c r="N101" i="36"/>
  <c r="M101" i="36"/>
  <c r="L101" i="36"/>
  <c r="U100" i="36"/>
  <c r="Q100" i="36"/>
  <c r="P100" i="36"/>
  <c r="O100" i="36"/>
  <c r="N100" i="36"/>
  <c r="M100" i="36"/>
  <c r="L100" i="36"/>
  <c r="U99" i="36"/>
  <c r="Q99" i="36"/>
  <c r="P99" i="36"/>
  <c r="O99" i="36"/>
  <c r="N99" i="36"/>
  <c r="M99" i="36"/>
  <c r="L99" i="36"/>
  <c r="AD98" i="36"/>
  <c r="AD99" i="36" s="1"/>
  <c r="AD100" i="36" s="1"/>
  <c r="AD101" i="36" s="1"/>
  <c r="AD102" i="36" s="1"/>
  <c r="AD103" i="36" s="1"/>
  <c r="AD104" i="36" s="1"/>
  <c r="AD105" i="36" s="1"/>
  <c r="AD106" i="36" s="1"/>
  <c r="AD107" i="36" s="1"/>
  <c r="AD108" i="36" s="1"/>
  <c r="AD109" i="36" s="1"/>
  <c r="AC98" i="36"/>
  <c r="AC99" i="36" s="1"/>
  <c r="AC100" i="36" s="1"/>
  <c r="AC101" i="36" s="1"/>
  <c r="AC102" i="36" s="1"/>
  <c r="AC103" i="36" s="1"/>
  <c r="AC104" i="36" s="1"/>
  <c r="AC105" i="36" s="1"/>
  <c r="AC106" i="36" s="1"/>
  <c r="AC107" i="36" s="1"/>
  <c r="AC108" i="36" s="1"/>
  <c r="AC109" i="36" s="1"/>
  <c r="AB98" i="36"/>
  <c r="AB99" i="36" s="1"/>
  <c r="AB100" i="36" s="1"/>
  <c r="AB101" i="36" s="1"/>
  <c r="AB102" i="36" s="1"/>
  <c r="AB103" i="36" s="1"/>
  <c r="AB104" i="36" s="1"/>
  <c r="AB105" i="36" s="1"/>
  <c r="AB106" i="36" s="1"/>
  <c r="AB107" i="36" s="1"/>
  <c r="AB108" i="36" s="1"/>
  <c r="AB109" i="36" s="1"/>
  <c r="AA98" i="36"/>
  <c r="AA99" i="36" s="1"/>
  <c r="AA100" i="36" s="1"/>
  <c r="AA101" i="36" s="1"/>
  <c r="AA102" i="36" s="1"/>
  <c r="AA103" i="36" s="1"/>
  <c r="AA104" i="36" s="1"/>
  <c r="AA105" i="36" s="1"/>
  <c r="AA106" i="36" s="1"/>
  <c r="AA107" i="36" s="1"/>
  <c r="AA108" i="36" s="1"/>
  <c r="AA109" i="36" s="1"/>
  <c r="U98" i="36"/>
  <c r="P98" i="36"/>
  <c r="O98" i="36"/>
  <c r="N98" i="36"/>
  <c r="M98" i="36"/>
  <c r="L98" i="36"/>
  <c r="U97" i="36"/>
  <c r="P97" i="36"/>
  <c r="O97" i="36"/>
  <c r="N97" i="36"/>
  <c r="M97" i="36"/>
  <c r="L97" i="36"/>
  <c r="K97" i="36"/>
  <c r="U96" i="36"/>
  <c r="P96" i="36"/>
  <c r="O96" i="36"/>
  <c r="N96" i="36"/>
  <c r="M96" i="36"/>
  <c r="L96" i="36"/>
  <c r="K96" i="36"/>
  <c r="U95" i="36"/>
  <c r="P95" i="36"/>
  <c r="O95" i="36"/>
  <c r="N95" i="36"/>
  <c r="M95" i="36"/>
  <c r="L95" i="36"/>
  <c r="K95" i="36"/>
  <c r="U94" i="36"/>
  <c r="P94" i="36"/>
  <c r="O94" i="36"/>
  <c r="N94" i="36"/>
  <c r="M94" i="36"/>
  <c r="L94" i="36"/>
  <c r="K94" i="36"/>
  <c r="U93" i="36"/>
  <c r="P93" i="36"/>
  <c r="O93" i="36"/>
  <c r="N93" i="36"/>
  <c r="M93" i="36"/>
  <c r="L93" i="36"/>
  <c r="K93" i="36"/>
  <c r="U92" i="36"/>
  <c r="O92" i="36"/>
  <c r="N92" i="36"/>
  <c r="M92" i="36"/>
  <c r="L92" i="36"/>
  <c r="K92" i="36"/>
  <c r="U91" i="36"/>
  <c r="O91" i="36"/>
  <c r="N91" i="36"/>
  <c r="M91" i="36"/>
  <c r="L91" i="36"/>
  <c r="K91" i="36"/>
  <c r="U90" i="36"/>
  <c r="O90" i="36"/>
  <c r="N90" i="36"/>
  <c r="M90" i="36"/>
  <c r="L90" i="36"/>
  <c r="K90" i="36"/>
  <c r="U89" i="36"/>
  <c r="O89" i="36"/>
  <c r="N89" i="36"/>
  <c r="M89" i="36"/>
  <c r="L89" i="36"/>
  <c r="K89" i="36"/>
  <c r="U88" i="36"/>
  <c r="O88" i="36"/>
  <c r="N88" i="36"/>
  <c r="M88" i="36"/>
  <c r="L88" i="36"/>
  <c r="K88" i="36"/>
  <c r="U87" i="36"/>
  <c r="O87" i="36"/>
  <c r="N87" i="36"/>
  <c r="M87" i="36"/>
  <c r="L87" i="36"/>
  <c r="K87" i="36"/>
  <c r="AD86" i="36"/>
  <c r="AD87" i="36" s="1"/>
  <c r="AD88" i="36" s="1"/>
  <c r="AD89" i="36" s="1"/>
  <c r="AD90" i="36" s="1"/>
  <c r="AD91" i="36" s="1"/>
  <c r="AD92" i="36" s="1"/>
  <c r="AD93" i="36" s="1"/>
  <c r="AD94" i="36" s="1"/>
  <c r="AD95" i="36" s="1"/>
  <c r="AD96" i="36" s="1"/>
  <c r="AD97" i="36" s="1"/>
  <c r="AC86" i="36"/>
  <c r="AC87" i="36" s="1"/>
  <c r="AC88" i="36" s="1"/>
  <c r="AC89" i="36" s="1"/>
  <c r="AC90" i="36" s="1"/>
  <c r="AC91" i="36" s="1"/>
  <c r="AC92" i="36" s="1"/>
  <c r="AC93" i="36" s="1"/>
  <c r="AC94" i="36" s="1"/>
  <c r="AC95" i="36" s="1"/>
  <c r="AC96" i="36" s="1"/>
  <c r="AC97" i="36" s="1"/>
  <c r="AB86" i="36"/>
  <c r="AB87" i="36" s="1"/>
  <c r="AB88" i="36" s="1"/>
  <c r="AB89" i="36" s="1"/>
  <c r="AB90" i="36" s="1"/>
  <c r="AB91" i="36" s="1"/>
  <c r="AB92" i="36" s="1"/>
  <c r="AB93" i="36" s="1"/>
  <c r="AB94" i="36" s="1"/>
  <c r="AB95" i="36" s="1"/>
  <c r="AB96" i="36" s="1"/>
  <c r="AB97" i="36" s="1"/>
  <c r="AA86" i="36"/>
  <c r="AA87" i="36" s="1"/>
  <c r="AA88" i="36" s="1"/>
  <c r="AA89" i="36" s="1"/>
  <c r="AA90" i="36" s="1"/>
  <c r="AA91" i="36" s="1"/>
  <c r="AA92" i="36" s="1"/>
  <c r="AA93" i="36" s="1"/>
  <c r="AA94" i="36" s="1"/>
  <c r="AA95" i="36" s="1"/>
  <c r="AA96" i="36" s="1"/>
  <c r="AA97" i="36" s="1"/>
  <c r="U86" i="36"/>
  <c r="O86" i="36"/>
  <c r="M86" i="36"/>
  <c r="L86" i="36"/>
  <c r="K86" i="36"/>
  <c r="B141" i="36"/>
  <c r="A141" i="36"/>
  <c r="B140" i="36"/>
  <c r="A140" i="36"/>
  <c r="B139" i="36"/>
  <c r="A139" i="36"/>
  <c r="B138" i="36"/>
  <c r="A138" i="36"/>
  <c r="B137" i="36"/>
  <c r="A137" i="36"/>
  <c r="B136" i="36"/>
  <c r="A136" i="36"/>
  <c r="B135" i="36"/>
  <c r="A135" i="36"/>
  <c r="B134" i="36"/>
  <c r="A134" i="36"/>
  <c r="B133" i="36"/>
  <c r="A133" i="36"/>
  <c r="B132" i="36"/>
  <c r="A132" i="36"/>
  <c r="B131" i="36"/>
  <c r="A131" i="36"/>
  <c r="B130" i="36"/>
  <c r="A130" i="36"/>
  <c r="B129" i="36"/>
  <c r="A129" i="36"/>
  <c r="B128" i="36"/>
  <c r="A128" i="36"/>
  <c r="B127" i="36"/>
  <c r="A127" i="36"/>
  <c r="B126" i="36"/>
  <c r="A126" i="36"/>
  <c r="B125" i="36"/>
  <c r="A125" i="36"/>
  <c r="B124" i="36"/>
  <c r="A124" i="36"/>
  <c r="B123" i="36"/>
  <c r="A123" i="36"/>
  <c r="B122" i="36"/>
  <c r="A122" i="36"/>
  <c r="B121" i="36"/>
  <c r="A121" i="36"/>
  <c r="B120" i="36"/>
  <c r="A120" i="36"/>
  <c r="B119" i="36"/>
  <c r="A119" i="36"/>
  <c r="B118" i="36"/>
  <c r="A118" i="36"/>
  <c r="B117" i="36"/>
  <c r="A117" i="36"/>
  <c r="B116" i="36"/>
  <c r="A116" i="36"/>
  <c r="B115" i="36"/>
  <c r="A115" i="36"/>
  <c r="B114" i="36"/>
  <c r="A114" i="36"/>
  <c r="B113" i="36"/>
  <c r="A113" i="36"/>
  <c r="B112" i="36"/>
  <c r="A112" i="36"/>
  <c r="B111" i="36"/>
  <c r="A111" i="36"/>
  <c r="B110" i="36"/>
  <c r="A110" i="36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B95" i="36"/>
  <c r="A95" i="36"/>
  <c r="B94" i="36"/>
  <c r="A94" i="36"/>
  <c r="B93" i="36"/>
  <c r="A93" i="36"/>
  <c r="B92" i="36"/>
  <c r="A92" i="36"/>
  <c r="B91" i="36"/>
  <c r="A91" i="36"/>
  <c r="B90" i="36"/>
  <c r="A90" i="36"/>
  <c r="B89" i="36"/>
  <c r="A89" i="36"/>
  <c r="B88" i="36"/>
  <c r="A88" i="36"/>
  <c r="B87" i="36"/>
  <c r="A87" i="36"/>
  <c r="B86" i="36"/>
  <c r="A86" i="36"/>
  <c r="U139" i="35"/>
  <c r="T139" i="35"/>
  <c r="S139" i="35"/>
  <c r="R139" i="35"/>
  <c r="Q139" i="35"/>
  <c r="P139" i="35"/>
  <c r="O139" i="35"/>
  <c r="U138" i="35"/>
  <c r="T138" i="35"/>
  <c r="S138" i="35"/>
  <c r="R138" i="35"/>
  <c r="Q138" i="35"/>
  <c r="P138" i="35"/>
  <c r="O138" i="35"/>
  <c r="U137" i="35"/>
  <c r="T137" i="35"/>
  <c r="S137" i="35"/>
  <c r="R137" i="35"/>
  <c r="Q137" i="35"/>
  <c r="P137" i="35"/>
  <c r="O137" i="35"/>
  <c r="U136" i="35"/>
  <c r="T136" i="35"/>
  <c r="S136" i="35"/>
  <c r="R136" i="35"/>
  <c r="Q136" i="35"/>
  <c r="P136" i="35"/>
  <c r="O136" i="35"/>
  <c r="U135" i="35"/>
  <c r="T135" i="35"/>
  <c r="S135" i="35"/>
  <c r="R135" i="35"/>
  <c r="Q135" i="35"/>
  <c r="P135" i="35"/>
  <c r="O135" i="35"/>
  <c r="AD134" i="35"/>
  <c r="AD135" i="35" s="1"/>
  <c r="AD136" i="35" s="1"/>
  <c r="AD137" i="35" s="1"/>
  <c r="AD138" i="35" s="1"/>
  <c r="AD139" i="35" s="1"/>
  <c r="AD140" i="35" s="1"/>
  <c r="AC134" i="35"/>
  <c r="AC135" i="35" s="1"/>
  <c r="AC136" i="35" s="1"/>
  <c r="AC137" i="35" s="1"/>
  <c r="AC138" i="35" s="1"/>
  <c r="AC139" i="35" s="1"/>
  <c r="AB134" i="35"/>
  <c r="AB135" i="35" s="1"/>
  <c r="AB136" i="35" s="1"/>
  <c r="AB137" i="35" s="1"/>
  <c r="AB138" i="35" s="1"/>
  <c r="AB139" i="35" s="1"/>
  <c r="AB140" i="35" s="1"/>
  <c r="AA134" i="35"/>
  <c r="AA135" i="35" s="1"/>
  <c r="AA136" i="35" s="1"/>
  <c r="AA137" i="35" s="1"/>
  <c r="AA138" i="35" s="1"/>
  <c r="AA139" i="35" s="1"/>
  <c r="AA140" i="35" s="1"/>
  <c r="AA141" i="35" s="1"/>
  <c r="U134" i="35"/>
  <c r="T134" i="35"/>
  <c r="S134" i="35"/>
  <c r="R134" i="35"/>
  <c r="Q134" i="35"/>
  <c r="P134" i="35"/>
  <c r="O134" i="35"/>
  <c r="U133" i="35"/>
  <c r="S133" i="35"/>
  <c r="R133" i="35"/>
  <c r="Q133" i="35"/>
  <c r="P133" i="35"/>
  <c r="O133" i="35"/>
  <c r="N133" i="35"/>
  <c r="U132" i="35"/>
  <c r="Q132" i="35"/>
  <c r="P132" i="35"/>
  <c r="O132" i="35"/>
  <c r="N132" i="35"/>
  <c r="U131" i="35"/>
  <c r="Q131" i="35"/>
  <c r="P131" i="35"/>
  <c r="O131" i="35"/>
  <c r="N131" i="35"/>
  <c r="U130" i="35"/>
  <c r="Q130" i="35"/>
  <c r="P130" i="35"/>
  <c r="O130" i="35"/>
  <c r="N130" i="35"/>
  <c r="U129" i="35"/>
  <c r="Q129" i="35"/>
  <c r="P129" i="35"/>
  <c r="O129" i="35"/>
  <c r="N129" i="35"/>
  <c r="U128" i="35"/>
  <c r="Q128" i="35"/>
  <c r="P128" i="35"/>
  <c r="O128" i="35"/>
  <c r="N128" i="35"/>
  <c r="U127" i="35"/>
  <c r="Q127" i="35"/>
  <c r="P127" i="35"/>
  <c r="O127" i="35"/>
  <c r="N127" i="35"/>
  <c r="U126" i="35"/>
  <c r="Q126" i="35"/>
  <c r="P126" i="35"/>
  <c r="O126" i="35"/>
  <c r="N126" i="35"/>
  <c r="U125" i="35"/>
  <c r="Q125" i="35"/>
  <c r="P125" i="35"/>
  <c r="O125" i="35"/>
  <c r="N125" i="35"/>
  <c r="U124" i="35"/>
  <c r="Q124" i="35"/>
  <c r="P124" i="35"/>
  <c r="O124" i="35"/>
  <c r="N124" i="35"/>
  <c r="U123" i="35"/>
  <c r="Q123" i="35"/>
  <c r="P123" i="35"/>
  <c r="O123" i="35"/>
  <c r="N123" i="35"/>
  <c r="AD122" i="35"/>
  <c r="AD123" i="35" s="1"/>
  <c r="AD124" i="35" s="1"/>
  <c r="AD125" i="35" s="1"/>
  <c r="AD126" i="35" s="1"/>
  <c r="AD127" i="35" s="1"/>
  <c r="AD128" i="35" s="1"/>
  <c r="AD129" i="35" s="1"/>
  <c r="AD130" i="35" s="1"/>
  <c r="AD131" i="35" s="1"/>
  <c r="AD132" i="35" s="1"/>
  <c r="AD133" i="35" s="1"/>
  <c r="AC122" i="35"/>
  <c r="AC123" i="35" s="1"/>
  <c r="AC124" i="35" s="1"/>
  <c r="AC125" i="35" s="1"/>
  <c r="AC126" i="35" s="1"/>
  <c r="AC127" i="35" s="1"/>
  <c r="AC128" i="35" s="1"/>
  <c r="AC129" i="35" s="1"/>
  <c r="AC130" i="35" s="1"/>
  <c r="AC131" i="35" s="1"/>
  <c r="AC132" i="35" s="1"/>
  <c r="AC133" i="35" s="1"/>
  <c r="AB122" i="35"/>
  <c r="AB123" i="35" s="1"/>
  <c r="AB124" i="35" s="1"/>
  <c r="AB125" i="35" s="1"/>
  <c r="AB126" i="35" s="1"/>
  <c r="AB127" i="35" s="1"/>
  <c r="AB128" i="35" s="1"/>
  <c r="AB129" i="35" s="1"/>
  <c r="AB130" i="35" s="1"/>
  <c r="AB131" i="35" s="1"/>
  <c r="AB132" i="35" s="1"/>
  <c r="AB133" i="35" s="1"/>
  <c r="AA122" i="35"/>
  <c r="AA123" i="35" s="1"/>
  <c r="AA124" i="35" s="1"/>
  <c r="AA125" i="35" s="1"/>
  <c r="AA126" i="35" s="1"/>
  <c r="AA127" i="35" s="1"/>
  <c r="AA128" i="35" s="1"/>
  <c r="AA129" i="35" s="1"/>
  <c r="AA130" i="35" s="1"/>
  <c r="AA131" i="35" s="1"/>
  <c r="AA132" i="35" s="1"/>
  <c r="AA133" i="35" s="1"/>
  <c r="U122" i="35"/>
  <c r="P122" i="35"/>
  <c r="O122" i="35"/>
  <c r="N122" i="35"/>
  <c r="U121" i="35"/>
  <c r="P121" i="35"/>
  <c r="O121" i="35"/>
  <c r="N121" i="35"/>
  <c r="M121" i="35"/>
  <c r="U120" i="35"/>
  <c r="P120" i="35"/>
  <c r="O120" i="35"/>
  <c r="N120" i="35"/>
  <c r="M120" i="35"/>
  <c r="U119" i="35"/>
  <c r="P119" i="35"/>
  <c r="O119" i="35"/>
  <c r="N119" i="35"/>
  <c r="M119" i="35"/>
  <c r="U118" i="35"/>
  <c r="P118" i="35"/>
  <c r="O118" i="35"/>
  <c r="N118" i="35"/>
  <c r="M118" i="35"/>
  <c r="U117" i="35"/>
  <c r="P117" i="35"/>
  <c r="O117" i="35"/>
  <c r="N117" i="35"/>
  <c r="M117" i="35"/>
  <c r="U116" i="35"/>
  <c r="P116" i="35"/>
  <c r="O116" i="35"/>
  <c r="N116" i="35"/>
  <c r="M116" i="35"/>
  <c r="U115" i="35"/>
  <c r="P115" i="35"/>
  <c r="O115" i="35"/>
  <c r="N115" i="35"/>
  <c r="M115" i="35"/>
  <c r="U114" i="35"/>
  <c r="P114" i="35"/>
  <c r="O114" i="35"/>
  <c r="N114" i="35"/>
  <c r="M114" i="35"/>
  <c r="U113" i="35"/>
  <c r="P113" i="35"/>
  <c r="O113" i="35"/>
  <c r="N113" i="35"/>
  <c r="M113" i="35"/>
  <c r="U112" i="35"/>
  <c r="Q112" i="35"/>
  <c r="P112" i="35"/>
  <c r="O112" i="35"/>
  <c r="N112" i="35"/>
  <c r="M112" i="35"/>
  <c r="U111" i="35"/>
  <c r="Q111" i="35"/>
  <c r="P111" i="35"/>
  <c r="O111" i="35"/>
  <c r="N111" i="35"/>
  <c r="M111" i="35"/>
  <c r="AD110" i="35"/>
  <c r="AD111" i="35" s="1"/>
  <c r="AD112" i="35" s="1"/>
  <c r="AD113" i="35" s="1"/>
  <c r="AD114" i="35" s="1"/>
  <c r="AD115" i="35" s="1"/>
  <c r="AD116" i="35" s="1"/>
  <c r="AD117" i="35" s="1"/>
  <c r="AD118" i="35" s="1"/>
  <c r="AD119" i="35" s="1"/>
  <c r="AD120" i="35" s="1"/>
  <c r="AD121" i="35" s="1"/>
  <c r="AC110" i="35"/>
  <c r="AC111" i="35" s="1"/>
  <c r="AC112" i="35" s="1"/>
  <c r="AC113" i="35" s="1"/>
  <c r="AC114" i="35" s="1"/>
  <c r="AC115" i="35" s="1"/>
  <c r="AC116" i="35" s="1"/>
  <c r="AC117" i="35" s="1"/>
  <c r="AC118" i="35" s="1"/>
  <c r="AC119" i="35" s="1"/>
  <c r="AC120" i="35" s="1"/>
  <c r="AC121" i="35" s="1"/>
  <c r="AB110" i="35"/>
  <c r="AB111" i="35" s="1"/>
  <c r="AB112" i="35" s="1"/>
  <c r="AB113" i="35" s="1"/>
  <c r="AB114" i="35" s="1"/>
  <c r="AB115" i="35" s="1"/>
  <c r="AB116" i="35" s="1"/>
  <c r="AB117" i="35" s="1"/>
  <c r="AB118" i="35" s="1"/>
  <c r="AB119" i="35" s="1"/>
  <c r="AB120" i="35" s="1"/>
  <c r="AB121" i="35" s="1"/>
  <c r="AA110" i="35"/>
  <c r="AA111" i="35" s="1"/>
  <c r="AA112" i="35" s="1"/>
  <c r="AA113" i="35" s="1"/>
  <c r="AA114" i="35" s="1"/>
  <c r="AA115" i="35" s="1"/>
  <c r="AA116" i="35" s="1"/>
  <c r="AA117" i="35" s="1"/>
  <c r="AA118" i="35" s="1"/>
  <c r="AA119" i="35" s="1"/>
  <c r="AA120" i="35" s="1"/>
  <c r="AA121" i="35" s="1"/>
  <c r="U110" i="35"/>
  <c r="Q110" i="35"/>
  <c r="P110" i="35"/>
  <c r="O110" i="35"/>
  <c r="N110" i="35"/>
  <c r="M110" i="35"/>
  <c r="U109" i="35"/>
  <c r="Q109" i="35"/>
  <c r="P109" i="35"/>
  <c r="O109" i="35"/>
  <c r="N109" i="35"/>
  <c r="M109" i="35"/>
  <c r="L109" i="35"/>
  <c r="U108" i="35"/>
  <c r="Q108" i="35"/>
  <c r="P108" i="35"/>
  <c r="O108" i="35"/>
  <c r="N108" i="35"/>
  <c r="M108" i="35"/>
  <c r="L108" i="35"/>
  <c r="U107" i="35"/>
  <c r="Q107" i="35"/>
  <c r="P107" i="35"/>
  <c r="O107" i="35"/>
  <c r="N107" i="35"/>
  <c r="M107" i="35"/>
  <c r="L107" i="35"/>
  <c r="U106" i="35"/>
  <c r="Q106" i="35"/>
  <c r="P106" i="35"/>
  <c r="O106" i="35"/>
  <c r="N106" i="35"/>
  <c r="M106" i="35"/>
  <c r="L106" i="35"/>
  <c r="U105" i="35"/>
  <c r="Q105" i="35"/>
  <c r="P105" i="35"/>
  <c r="O105" i="35"/>
  <c r="N105" i="35"/>
  <c r="M105" i="35"/>
  <c r="L105" i="35"/>
  <c r="U104" i="35"/>
  <c r="Q104" i="35"/>
  <c r="P104" i="35"/>
  <c r="O104" i="35"/>
  <c r="N104" i="35"/>
  <c r="M104" i="35"/>
  <c r="L104" i="35"/>
  <c r="U103" i="35"/>
  <c r="Q103" i="35"/>
  <c r="P103" i="35"/>
  <c r="O103" i="35"/>
  <c r="N103" i="35"/>
  <c r="M103" i="35"/>
  <c r="L103" i="35"/>
  <c r="U102" i="35"/>
  <c r="Q102" i="35"/>
  <c r="P102" i="35"/>
  <c r="O102" i="35"/>
  <c r="N102" i="35"/>
  <c r="M102" i="35"/>
  <c r="L102" i="35"/>
  <c r="U101" i="35"/>
  <c r="Q101" i="35"/>
  <c r="P101" i="35"/>
  <c r="O101" i="35"/>
  <c r="N101" i="35"/>
  <c r="M101" i="35"/>
  <c r="L101" i="35"/>
  <c r="U100" i="35"/>
  <c r="Q100" i="35"/>
  <c r="P100" i="35"/>
  <c r="O100" i="35"/>
  <c r="N100" i="35"/>
  <c r="M100" i="35"/>
  <c r="L100" i="35"/>
  <c r="U99" i="35"/>
  <c r="Q99" i="35"/>
  <c r="P99" i="35"/>
  <c r="O99" i="35"/>
  <c r="N99" i="35"/>
  <c r="M99" i="35"/>
  <c r="L99" i="35"/>
  <c r="AD98" i="35"/>
  <c r="AD99" i="35" s="1"/>
  <c r="AD100" i="35" s="1"/>
  <c r="AD101" i="35" s="1"/>
  <c r="AD102" i="35" s="1"/>
  <c r="AD103" i="35" s="1"/>
  <c r="AD104" i="35" s="1"/>
  <c r="AD105" i="35" s="1"/>
  <c r="AD106" i="35" s="1"/>
  <c r="AD107" i="35" s="1"/>
  <c r="AD108" i="35" s="1"/>
  <c r="AD109" i="35" s="1"/>
  <c r="AC98" i="35"/>
  <c r="AC99" i="35" s="1"/>
  <c r="AC100" i="35" s="1"/>
  <c r="AC101" i="35" s="1"/>
  <c r="AC102" i="35" s="1"/>
  <c r="AC103" i="35" s="1"/>
  <c r="AC104" i="35" s="1"/>
  <c r="AC105" i="35" s="1"/>
  <c r="AC106" i="35" s="1"/>
  <c r="AC107" i="35" s="1"/>
  <c r="AC108" i="35" s="1"/>
  <c r="AC109" i="35" s="1"/>
  <c r="AB98" i="35"/>
  <c r="AB99" i="35" s="1"/>
  <c r="AB100" i="35" s="1"/>
  <c r="AB101" i="35" s="1"/>
  <c r="AB102" i="35" s="1"/>
  <c r="AB103" i="35" s="1"/>
  <c r="AB104" i="35" s="1"/>
  <c r="AB105" i="35" s="1"/>
  <c r="AB106" i="35" s="1"/>
  <c r="AB107" i="35" s="1"/>
  <c r="AB108" i="35" s="1"/>
  <c r="AB109" i="35" s="1"/>
  <c r="AA98" i="35"/>
  <c r="AA99" i="35" s="1"/>
  <c r="AA100" i="35" s="1"/>
  <c r="AA101" i="35" s="1"/>
  <c r="AA102" i="35" s="1"/>
  <c r="AA103" i="35" s="1"/>
  <c r="AA104" i="35" s="1"/>
  <c r="AA105" i="35" s="1"/>
  <c r="AA106" i="35" s="1"/>
  <c r="AA107" i="35" s="1"/>
  <c r="AA108" i="35" s="1"/>
  <c r="AA109" i="35" s="1"/>
  <c r="U98" i="35"/>
  <c r="P98" i="35"/>
  <c r="O98" i="35"/>
  <c r="N98" i="35"/>
  <c r="M98" i="35"/>
  <c r="L98" i="35"/>
  <c r="U97" i="35"/>
  <c r="P97" i="35"/>
  <c r="O97" i="35"/>
  <c r="N97" i="35"/>
  <c r="M97" i="35"/>
  <c r="L97" i="35"/>
  <c r="K97" i="35"/>
  <c r="U96" i="35"/>
  <c r="P96" i="35"/>
  <c r="O96" i="35"/>
  <c r="N96" i="35"/>
  <c r="M96" i="35"/>
  <c r="L96" i="35"/>
  <c r="K96" i="35"/>
  <c r="U95" i="35"/>
  <c r="P95" i="35"/>
  <c r="O95" i="35"/>
  <c r="N95" i="35"/>
  <c r="M95" i="35"/>
  <c r="L95" i="35"/>
  <c r="K95" i="35"/>
  <c r="U94" i="35"/>
  <c r="P94" i="35"/>
  <c r="O94" i="35"/>
  <c r="N94" i="35"/>
  <c r="M94" i="35"/>
  <c r="L94" i="35"/>
  <c r="K94" i="35"/>
  <c r="U93" i="35"/>
  <c r="P93" i="35"/>
  <c r="O93" i="35"/>
  <c r="N93" i="35"/>
  <c r="M93" i="35"/>
  <c r="L93" i="35"/>
  <c r="K93" i="35"/>
  <c r="U92" i="35"/>
  <c r="O92" i="35"/>
  <c r="N92" i="35"/>
  <c r="M92" i="35"/>
  <c r="L92" i="35"/>
  <c r="K92" i="35"/>
  <c r="U91" i="35"/>
  <c r="O91" i="35"/>
  <c r="N91" i="35"/>
  <c r="M91" i="35"/>
  <c r="L91" i="35"/>
  <c r="K91" i="35"/>
  <c r="U90" i="35"/>
  <c r="O90" i="35"/>
  <c r="N90" i="35"/>
  <c r="M90" i="35"/>
  <c r="L90" i="35"/>
  <c r="K90" i="35"/>
  <c r="U89" i="35"/>
  <c r="O89" i="35"/>
  <c r="N89" i="35"/>
  <c r="M89" i="35"/>
  <c r="L89" i="35"/>
  <c r="K89" i="35"/>
  <c r="U88" i="35"/>
  <c r="O88" i="35"/>
  <c r="N88" i="35"/>
  <c r="M88" i="35"/>
  <c r="L88" i="35"/>
  <c r="K88" i="35"/>
  <c r="U87" i="35"/>
  <c r="O87" i="35"/>
  <c r="N87" i="35"/>
  <c r="M87" i="35"/>
  <c r="L87" i="35"/>
  <c r="K87" i="35"/>
  <c r="AD86" i="35"/>
  <c r="AD87" i="35" s="1"/>
  <c r="AD88" i="35" s="1"/>
  <c r="AD89" i="35" s="1"/>
  <c r="AD90" i="35" s="1"/>
  <c r="AD91" i="35" s="1"/>
  <c r="AD92" i="35" s="1"/>
  <c r="AD93" i="35" s="1"/>
  <c r="AD94" i="35" s="1"/>
  <c r="AD95" i="35" s="1"/>
  <c r="AD96" i="35" s="1"/>
  <c r="AD97" i="35" s="1"/>
  <c r="AC86" i="35"/>
  <c r="AC87" i="35" s="1"/>
  <c r="AC88" i="35" s="1"/>
  <c r="AC89" i="35" s="1"/>
  <c r="AC90" i="35" s="1"/>
  <c r="AC91" i="35" s="1"/>
  <c r="AC92" i="35" s="1"/>
  <c r="AC93" i="35" s="1"/>
  <c r="AC94" i="35" s="1"/>
  <c r="AC95" i="35" s="1"/>
  <c r="AC96" i="35" s="1"/>
  <c r="AC97" i="35" s="1"/>
  <c r="AB86" i="35"/>
  <c r="AB87" i="35" s="1"/>
  <c r="AB88" i="35" s="1"/>
  <c r="AB89" i="35" s="1"/>
  <c r="AB90" i="35" s="1"/>
  <c r="AB91" i="35" s="1"/>
  <c r="AB92" i="35" s="1"/>
  <c r="AB93" i="35" s="1"/>
  <c r="AB94" i="35" s="1"/>
  <c r="AB95" i="35" s="1"/>
  <c r="AB96" i="35" s="1"/>
  <c r="AB97" i="35" s="1"/>
  <c r="AA86" i="35"/>
  <c r="AA87" i="35" s="1"/>
  <c r="AA88" i="35" s="1"/>
  <c r="AA89" i="35" s="1"/>
  <c r="AA90" i="35" s="1"/>
  <c r="AA91" i="35" s="1"/>
  <c r="AA92" i="35" s="1"/>
  <c r="AA93" i="35" s="1"/>
  <c r="AA94" i="35" s="1"/>
  <c r="AA95" i="35" s="1"/>
  <c r="AA96" i="35" s="1"/>
  <c r="AA97" i="35" s="1"/>
  <c r="U86" i="35"/>
  <c r="O86" i="35"/>
  <c r="M86" i="35"/>
  <c r="L86" i="35"/>
  <c r="K86" i="35"/>
  <c r="B141" i="35"/>
  <c r="A141" i="35"/>
  <c r="B140" i="35"/>
  <c r="A140" i="35"/>
  <c r="B139" i="35"/>
  <c r="A139" i="35"/>
  <c r="B138" i="35"/>
  <c r="A138" i="35"/>
  <c r="B137" i="35"/>
  <c r="A137" i="35"/>
  <c r="B136" i="35"/>
  <c r="A136" i="35"/>
  <c r="B135" i="35"/>
  <c r="A135" i="35"/>
  <c r="B134" i="35"/>
  <c r="A134" i="35"/>
  <c r="B133" i="35"/>
  <c r="A133" i="35"/>
  <c r="B132" i="35"/>
  <c r="A132" i="35"/>
  <c r="B131" i="35"/>
  <c r="A131" i="35"/>
  <c r="B130" i="35"/>
  <c r="A130" i="35"/>
  <c r="B129" i="35"/>
  <c r="A129" i="35"/>
  <c r="B128" i="35"/>
  <c r="A128" i="35"/>
  <c r="B127" i="35"/>
  <c r="A127" i="35"/>
  <c r="B126" i="35"/>
  <c r="A126" i="35"/>
  <c r="B125" i="35"/>
  <c r="A125" i="35"/>
  <c r="B124" i="35"/>
  <c r="A124" i="35"/>
  <c r="B123" i="35"/>
  <c r="A123" i="35"/>
  <c r="B122" i="35"/>
  <c r="A122" i="35"/>
  <c r="B121" i="35"/>
  <c r="A121" i="35"/>
  <c r="B120" i="35"/>
  <c r="A120" i="35"/>
  <c r="B119" i="35"/>
  <c r="A119" i="35"/>
  <c r="B118" i="35"/>
  <c r="A118" i="35"/>
  <c r="B117" i="35"/>
  <c r="A117" i="35"/>
  <c r="B116" i="35"/>
  <c r="A116" i="35"/>
  <c r="B115" i="35"/>
  <c r="A115" i="35"/>
  <c r="B114" i="35"/>
  <c r="A114" i="35"/>
  <c r="B113" i="35"/>
  <c r="A113" i="35"/>
  <c r="B112" i="35"/>
  <c r="A112" i="35"/>
  <c r="B111" i="35"/>
  <c r="A111" i="35"/>
  <c r="B110" i="35"/>
  <c r="A110" i="35"/>
  <c r="B109" i="35"/>
  <c r="A109" i="35"/>
  <c r="B108" i="35"/>
  <c r="A108" i="35"/>
  <c r="B107" i="35"/>
  <c r="A107" i="35"/>
  <c r="B106" i="35"/>
  <c r="A106" i="35"/>
  <c r="B105" i="35"/>
  <c r="A105" i="35"/>
  <c r="B104" i="35"/>
  <c r="A104" i="35"/>
  <c r="B103" i="35"/>
  <c r="A103" i="35"/>
  <c r="B102" i="35"/>
  <c r="A102" i="35"/>
  <c r="B101" i="35"/>
  <c r="A101" i="35"/>
  <c r="B100" i="35"/>
  <c r="A100" i="35"/>
  <c r="B99" i="35"/>
  <c r="A99" i="35"/>
  <c r="B98" i="35"/>
  <c r="A98" i="35"/>
  <c r="B97" i="35"/>
  <c r="A97" i="35"/>
  <c r="B96" i="35"/>
  <c r="A96" i="35"/>
  <c r="B95" i="35"/>
  <c r="A95" i="35"/>
  <c r="B94" i="35"/>
  <c r="A94" i="35"/>
  <c r="B93" i="35"/>
  <c r="A93" i="35"/>
  <c r="B92" i="35"/>
  <c r="A92" i="35"/>
  <c r="B91" i="35"/>
  <c r="A91" i="35"/>
  <c r="B90" i="35"/>
  <c r="A90" i="35"/>
  <c r="B89" i="35"/>
  <c r="A89" i="35"/>
  <c r="B88" i="35"/>
  <c r="A88" i="35"/>
  <c r="B87" i="35"/>
  <c r="A87" i="35"/>
  <c r="B86" i="35"/>
  <c r="A86" i="35"/>
  <c r="U139" i="34"/>
  <c r="T139" i="34"/>
  <c r="S139" i="34"/>
  <c r="R139" i="34"/>
  <c r="Q139" i="34"/>
  <c r="P139" i="34"/>
  <c r="O139" i="34"/>
  <c r="U138" i="34"/>
  <c r="T138" i="34"/>
  <c r="S138" i="34"/>
  <c r="R138" i="34"/>
  <c r="Q138" i="34"/>
  <c r="P138" i="34"/>
  <c r="O138" i="34"/>
  <c r="U137" i="34"/>
  <c r="T137" i="34"/>
  <c r="S137" i="34"/>
  <c r="R137" i="34"/>
  <c r="Q137" i="34"/>
  <c r="P137" i="34"/>
  <c r="O137" i="34"/>
  <c r="U136" i="34"/>
  <c r="T136" i="34"/>
  <c r="S136" i="34"/>
  <c r="R136" i="34"/>
  <c r="Q136" i="34"/>
  <c r="P136" i="34"/>
  <c r="O136" i="34"/>
  <c r="U135" i="34"/>
  <c r="T135" i="34"/>
  <c r="S135" i="34"/>
  <c r="R135" i="34"/>
  <c r="Q135" i="34"/>
  <c r="P135" i="34"/>
  <c r="O135" i="34"/>
  <c r="AD134" i="34"/>
  <c r="AD135" i="34" s="1"/>
  <c r="AD136" i="34" s="1"/>
  <c r="AD137" i="34" s="1"/>
  <c r="AD138" i="34" s="1"/>
  <c r="AD139" i="34" s="1"/>
  <c r="AD140" i="34" s="1"/>
  <c r="AE140" i="34" s="1"/>
  <c r="AC134" i="34"/>
  <c r="AC135" i="34" s="1"/>
  <c r="AC136" i="34" s="1"/>
  <c r="AC137" i="34" s="1"/>
  <c r="AC138" i="34" s="1"/>
  <c r="AC139" i="34" s="1"/>
  <c r="AC140" i="34" s="1"/>
  <c r="AC141" i="34" s="1"/>
  <c r="AB134" i="34"/>
  <c r="AB135" i="34" s="1"/>
  <c r="AB136" i="34" s="1"/>
  <c r="AB137" i="34" s="1"/>
  <c r="AB138" i="34" s="1"/>
  <c r="AB139" i="34" s="1"/>
  <c r="AB140" i="34" s="1"/>
  <c r="AB141" i="34" s="1"/>
  <c r="AA134" i="34"/>
  <c r="AA135" i="34" s="1"/>
  <c r="AA136" i="34" s="1"/>
  <c r="AA137" i="34" s="1"/>
  <c r="AA138" i="34" s="1"/>
  <c r="AA139" i="34" s="1"/>
  <c r="AA140" i="34" s="1"/>
  <c r="AA141" i="34" s="1"/>
  <c r="U134" i="34"/>
  <c r="T134" i="34"/>
  <c r="S134" i="34"/>
  <c r="R134" i="34"/>
  <c r="Q134" i="34"/>
  <c r="P134" i="34"/>
  <c r="O134" i="34"/>
  <c r="U133" i="34"/>
  <c r="S133" i="34"/>
  <c r="R133" i="34"/>
  <c r="Q133" i="34"/>
  <c r="P133" i="34"/>
  <c r="O133" i="34"/>
  <c r="N133" i="34"/>
  <c r="U132" i="34"/>
  <c r="Q132" i="34"/>
  <c r="P132" i="34"/>
  <c r="O132" i="34"/>
  <c r="N132" i="34"/>
  <c r="U131" i="34"/>
  <c r="Q131" i="34"/>
  <c r="P131" i="34"/>
  <c r="O131" i="34"/>
  <c r="N131" i="34"/>
  <c r="U130" i="34"/>
  <c r="Q130" i="34"/>
  <c r="P130" i="34"/>
  <c r="O130" i="34"/>
  <c r="N130" i="34"/>
  <c r="U129" i="34"/>
  <c r="Q129" i="34"/>
  <c r="P129" i="34"/>
  <c r="O129" i="34"/>
  <c r="N129" i="34"/>
  <c r="U128" i="34"/>
  <c r="Q128" i="34"/>
  <c r="P128" i="34"/>
  <c r="O128" i="34"/>
  <c r="N128" i="34"/>
  <c r="U127" i="34"/>
  <c r="Q127" i="34"/>
  <c r="P127" i="34"/>
  <c r="O127" i="34"/>
  <c r="N127" i="34"/>
  <c r="U126" i="34"/>
  <c r="Q126" i="34"/>
  <c r="P126" i="34"/>
  <c r="O126" i="34"/>
  <c r="N126" i="34"/>
  <c r="U125" i="34"/>
  <c r="Q125" i="34"/>
  <c r="P125" i="34"/>
  <c r="O125" i="34"/>
  <c r="N125" i="34"/>
  <c r="U124" i="34"/>
  <c r="Q124" i="34"/>
  <c r="P124" i="34"/>
  <c r="O124" i="34"/>
  <c r="N124" i="34"/>
  <c r="U123" i="34"/>
  <c r="Q123" i="34"/>
  <c r="P123" i="34"/>
  <c r="O123" i="34"/>
  <c r="N123" i="34"/>
  <c r="AD122" i="34"/>
  <c r="AD123" i="34" s="1"/>
  <c r="AD124" i="34" s="1"/>
  <c r="AD125" i="34" s="1"/>
  <c r="AD126" i="34" s="1"/>
  <c r="AD127" i="34" s="1"/>
  <c r="AD128" i="34" s="1"/>
  <c r="AD129" i="34" s="1"/>
  <c r="AD130" i="34" s="1"/>
  <c r="AD131" i="34" s="1"/>
  <c r="AD132" i="34" s="1"/>
  <c r="AD133" i="34" s="1"/>
  <c r="AC122" i="34"/>
  <c r="AC123" i="34" s="1"/>
  <c r="AC124" i="34" s="1"/>
  <c r="AC125" i="34" s="1"/>
  <c r="AC126" i="34" s="1"/>
  <c r="AC127" i="34" s="1"/>
  <c r="AC128" i="34" s="1"/>
  <c r="AC129" i="34" s="1"/>
  <c r="AC130" i="34" s="1"/>
  <c r="AC131" i="34" s="1"/>
  <c r="AC132" i="34" s="1"/>
  <c r="AC133" i="34" s="1"/>
  <c r="AB122" i="34"/>
  <c r="AB123" i="34" s="1"/>
  <c r="AB124" i="34" s="1"/>
  <c r="AB125" i="34" s="1"/>
  <c r="AB126" i="34" s="1"/>
  <c r="AB127" i="34" s="1"/>
  <c r="AB128" i="34" s="1"/>
  <c r="AB129" i="34" s="1"/>
  <c r="AB130" i="34" s="1"/>
  <c r="AB131" i="34" s="1"/>
  <c r="AB132" i="34" s="1"/>
  <c r="AB133" i="34" s="1"/>
  <c r="AA122" i="34"/>
  <c r="AA123" i="34" s="1"/>
  <c r="AA124" i="34" s="1"/>
  <c r="AA125" i="34" s="1"/>
  <c r="AA126" i="34" s="1"/>
  <c r="AA127" i="34" s="1"/>
  <c r="AA128" i="34" s="1"/>
  <c r="AA129" i="34" s="1"/>
  <c r="AA130" i="34" s="1"/>
  <c r="AA131" i="34" s="1"/>
  <c r="AA132" i="34" s="1"/>
  <c r="AA133" i="34" s="1"/>
  <c r="U122" i="34"/>
  <c r="P122" i="34"/>
  <c r="O122" i="34"/>
  <c r="N122" i="34"/>
  <c r="U121" i="34"/>
  <c r="P121" i="34"/>
  <c r="O121" i="34"/>
  <c r="N121" i="34"/>
  <c r="M121" i="34"/>
  <c r="U120" i="34"/>
  <c r="P120" i="34"/>
  <c r="O120" i="34"/>
  <c r="N120" i="34"/>
  <c r="M120" i="34"/>
  <c r="U119" i="34"/>
  <c r="P119" i="34"/>
  <c r="O119" i="34"/>
  <c r="N119" i="34"/>
  <c r="M119" i="34"/>
  <c r="U118" i="34"/>
  <c r="P118" i="34"/>
  <c r="O118" i="34"/>
  <c r="N118" i="34"/>
  <c r="M118" i="34"/>
  <c r="U117" i="34"/>
  <c r="P117" i="34"/>
  <c r="O117" i="34"/>
  <c r="N117" i="34"/>
  <c r="M117" i="34"/>
  <c r="U116" i="34"/>
  <c r="P116" i="34"/>
  <c r="O116" i="34"/>
  <c r="N116" i="34"/>
  <c r="M116" i="34"/>
  <c r="U115" i="34"/>
  <c r="P115" i="34"/>
  <c r="O115" i="34"/>
  <c r="N115" i="34"/>
  <c r="M115" i="34"/>
  <c r="U114" i="34"/>
  <c r="P114" i="34"/>
  <c r="O114" i="34"/>
  <c r="N114" i="34"/>
  <c r="M114" i="34"/>
  <c r="U113" i="34"/>
  <c r="P113" i="34"/>
  <c r="O113" i="34"/>
  <c r="N113" i="34"/>
  <c r="M113" i="34"/>
  <c r="U112" i="34"/>
  <c r="Q112" i="34"/>
  <c r="P112" i="34"/>
  <c r="O112" i="34"/>
  <c r="N112" i="34"/>
  <c r="M112" i="34"/>
  <c r="U111" i="34"/>
  <c r="Q111" i="34"/>
  <c r="P111" i="34"/>
  <c r="O111" i="34"/>
  <c r="N111" i="34"/>
  <c r="M111" i="34"/>
  <c r="AD110" i="34"/>
  <c r="AD111" i="34" s="1"/>
  <c r="AD112" i="34" s="1"/>
  <c r="AD113" i="34" s="1"/>
  <c r="AD114" i="34" s="1"/>
  <c r="AD115" i="34" s="1"/>
  <c r="AD116" i="34" s="1"/>
  <c r="AD117" i="34" s="1"/>
  <c r="AD118" i="34" s="1"/>
  <c r="AD119" i="34" s="1"/>
  <c r="AD120" i="34" s="1"/>
  <c r="AD121" i="34" s="1"/>
  <c r="AC110" i="34"/>
  <c r="AC111" i="34" s="1"/>
  <c r="AC112" i="34" s="1"/>
  <c r="AC113" i="34" s="1"/>
  <c r="AC114" i="34" s="1"/>
  <c r="AC115" i="34" s="1"/>
  <c r="AC116" i="34" s="1"/>
  <c r="AC117" i="34" s="1"/>
  <c r="AC118" i="34" s="1"/>
  <c r="AC119" i="34" s="1"/>
  <c r="AC120" i="34" s="1"/>
  <c r="AC121" i="34" s="1"/>
  <c r="AB110" i="34"/>
  <c r="AB111" i="34" s="1"/>
  <c r="AB112" i="34" s="1"/>
  <c r="AB113" i="34" s="1"/>
  <c r="AB114" i="34" s="1"/>
  <c r="AB115" i="34" s="1"/>
  <c r="AB116" i="34" s="1"/>
  <c r="AB117" i="34" s="1"/>
  <c r="AB118" i="34" s="1"/>
  <c r="AB119" i="34" s="1"/>
  <c r="AB120" i="34" s="1"/>
  <c r="AB121" i="34" s="1"/>
  <c r="AA110" i="34"/>
  <c r="AA111" i="34" s="1"/>
  <c r="AA112" i="34" s="1"/>
  <c r="AA113" i="34" s="1"/>
  <c r="AA114" i="34" s="1"/>
  <c r="AA115" i="34" s="1"/>
  <c r="AA116" i="34" s="1"/>
  <c r="AA117" i="34" s="1"/>
  <c r="AA118" i="34" s="1"/>
  <c r="AA119" i="34" s="1"/>
  <c r="AA120" i="34" s="1"/>
  <c r="AA121" i="34" s="1"/>
  <c r="U110" i="34"/>
  <c r="Q110" i="34"/>
  <c r="P110" i="34"/>
  <c r="O110" i="34"/>
  <c r="N110" i="34"/>
  <c r="M110" i="34"/>
  <c r="U109" i="34"/>
  <c r="Q109" i="34"/>
  <c r="P109" i="34"/>
  <c r="O109" i="34"/>
  <c r="N109" i="34"/>
  <c r="M109" i="34"/>
  <c r="L109" i="34"/>
  <c r="U108" i="34"/>
  <c r="Q108" i="34"/>
  <c r="P108" i="34"/>
  <c r="O108" i="34"/>
  <c r="N108" i="34"/>
  <c r="M108" i="34"/>
  <c r="L108" i="34"/>
  <c r="U107" i="34"/>
  <c r="Q107" i="34"/>
  <c r="P107" i="34"/>
  <c r="O107" i="34"/>
  <c r="N107" i="34"/>
  <c r="M107" i="34"/>
  <c r="L107" i="34"/>
  <c r="U106" i="34"/>
  <c r="Q106" i="34"/>
  <c r="P106" i="34"/>
  <c r="O106" i="34"/>
  <c r="N106" i="34"/>
  <c r="M106" i="34"/>
  <c r="L106" i="34"/>
  <c r="U105" i="34"/>
  <c r="Q105" i="34"/>
  <c r="P105" i="34"/>
  <c r="O105" i="34"/>
  <c r="N105" i="34"/>
  <c r="M105" i="34"/>
  <c r="L105" i="34"/>
  <c r="U104" i="34"/>
  <c r="Q104" i="34"/>
  <c r="P104" i="34"/>
  <c r="O104" i="34"/>
  <c r="N104" i="34"/>
  <c r="M104" i="34"/>
  <c r="L104" i="34"/>
  <c r="U103" i="34"/>
  <c r="Q103" i="34"/>
  <c r="P103" i="34"/>
  <c r="O103" i="34"/>
  <c r="N103" i="34"/>
  <c r="M103" i="34"/>
  <c r="L103" i="34"/>
  <c r="U102" i="34"/>
  <c r="Q102" i="34"/>
  <c r="P102" i="34"/>
  <c r="O102" i="34"/>
  <c r="N102" i="34"/>
  <c r="M102" i="34"/>
  <c r="L102" i="34"/>
  <c r="U101" i="34"/>
  <c r="Q101" i="34"/>
  <c r="P101" i="34"/>
  <c r="O101" i="34"/>
  <c r="N101" i="34"/>
  <c r="M101" i="34"/>
  <c r="L101" i="34"/>
  <c r="U100" i="34"/>
  <c r="Q100" i="34"/>
  <c r="P100" i="34"/>
  <c r="O100" i="34"/>
  <c r="N100" i="34"/>
  <c r="M100" i="34"/>
  <c r="L100" i="34"/>
  <c r="U99" i="34"/>
  <c r="Q99" i="34"/>
  <c r="P99" i="34"/>
  <c r="O99" i="34"/>
  <c r="N99" i="34"/>
  <c r="M99" i="34"/>
  <c r="L99" i="34"/>
  <c r="AD98" i="34"/>
  <c r="AD99" i="34" s="1"/>
  <c r="AD100" i="34" s="1"/>
  <c r="AD101" i="34" s="1"/>
  <c r="AD102" i="34" s="1"/>
  <c r="AD103" i="34" s="1"/>
  <c r="AD104" i="34" s="1"/>
  <c r="AD105" i="34" s="1"/>
  <c r="AD106" i="34" s="1"/>
  <c r="AD107" i="34" s="1"/>
  <c r="AD108" i="34" s="1"/>
  <c r="AD109" i="34" s="1"/>
  <c r="AC98" i="34"/>
  <c r="AC99" i="34" s="1"/>
  <c r="AC100" i="34" s="1"/>
  <c r="AC101" i="34" s="1"/>
  <c r="AC102" i="34" s="1"/>
  <c r="AC103" i="34" s="1"/>
  <c r="AC104" i="34" s="1"/>
  <c r="AC105" i="34" s="1"/>
  <c r="AC106" i="34" s="1"/>
  <c r="AC107" i="34" s="1"/>
  <c r="AC108" i="34" s="1"/>
  <c r="AC109" i="34" s="1"/>
  <c r="AB98" i="34"/>
  <c r="AB99" i="34" s="1"/>
  <c r="AB100" i="34" s="1"/>
  <c r="AB101" i="34" s="1"/>
  <c r="AB102" i="34" s="1"/>
  <c r="AB103" i="34" s="1"/>
  <c r="AB104" i="34" s="1"/>
  <c r="AB105" i="34" s="1"/>
  <c r="AB106" i="34" s="1"/>
  <c r="AB107" i="34" s="1"/>
  <c r="AB108" i="34" s="1"/>
  <c r="AB109" i="34" s="1"/>
  <c r="AA98" i="34"/>
  <c r="AA99" i="34" s="1"/>
  <c r="AA100" i="34" s="1"/>
  <c r="AA101" i="34" s="1"/>
  <c r="AA102" i="34" s="1"/>
  <c r="AA103" i="34" s="1"/>
  <c r="AA104" i="34" s="1"/>
  <c r="AA105" i="34" s="1"/>
  <c r="AA106" i="34" s="1"/>
  <c r="AA107" i="34" s="1"/>
  <c r="AA108" i="34" s="1"/>
  <c r="AA109" i="34" s="1"/>
  <c r="U98" i="34"/>
  <c r="P98" i="34"/>
  <c r="O98" i="34"/>
  <c r="N98" i="34"/>
  <c r="M98" i="34"/>
  <c r="L98" i="34"/>
  <c r="U97" i="34"/>
  <c r="P97" i="34"/>
  <c r="O97" i="34"/>
  <c r="N97" i="34"/>
  <c r="M97" i="34"/>
  <c r="L97" i="34"/>
  <c r="K97" i="34"/>
  <c r="U96" i="34"/>
  <c r="P96" i="34"/>
  <c r="O96" i="34"/>
  <c r="N96" i="34"/>
  <c r="M96" i="34"/>
  <c r="L96" i="34"/>
  <c r="K96" i="34"/>
  <c r="U95" i="34"/>
  <c r="P95" i="34"/>
  <c r="O95" i="34"/>
  <c r="N95" i="34"/>
  <c r="M95" i="34"/>
  <c r="L95" i="34"/>
  <c r="K95" i="34"/>
  <c r="U94" i="34"/>
  <c r="P94" i="34"/>
  <c r="O94" i="34"/>
  <c r="N94" i="34"/>
  <c r="M94" i="34"/>
  <c r="L94" i="34"/>
  <c r="K94" i="34"/>
  <c r="U93" i="34"/>
  <c r="P93" i="34"/>
  <c r="O93" i="34"/>
  <c r="N93" i="34"/>
  <c r="M93" i="34"/>
  <c r="L93" i="34"/>
  <c r="K93" i="34"/>
  <c r="U92" i="34"/>
  <c r="O92" i="34"/>
  <c r="N92" i="34"/>
  <c r="M92" i="34"/>
  <c r="L92" i="34"/>
  <c r="K92" i="34"/>
  <c r="U91" i="34"/>
  <c r="O91" i="34"/>
  <c r="N91" i="34"/>
  <c r="M91" i="34"/>
  <c r="L91" i="34"/>
  <c r="K91" i="34"/>
  <c r="U90" i="34"/>
  <c r="O90" i="34"/>
  <c r="N90" i="34"/>
  <c r="M90" i="34"/>
  <c r="L90" i="34"/>
  <c r="K90" i="34"/>
  <c r="U89" i="34"/>
  <c r="O89" i="34"/>
  <c r="N89" i="34"/>
  <c r="M89" i="34"/>
  <c r="L89" i="34"/>
  <c r="K89" i="34"/>
  <c r="U88" i="34"/>
  <c r="O88" i="34"/>
  <c r="N88" i="34"/>
  <c r="M88" i="34"/>
  <c r="L88" i="34"/>
  <c r="K88" i="34"/>
  <c r="U87" i="34"/>
  <c r="O87" i="34"/>
  <c r="N87" i="34"/>
  <c r="M87" i="34"/>
  <c r="L87" i="34"/>
  <c r="K87" i="34"/>
  <c r="AD86" i="34"/>
  <c r="AD87" i="34" s="1"/>
  <c r="AD88" i="34" s="1"/>
  <c r="AD89" i="34" s="1"/>
  <c r="AD90" i="34" s="1"/>
  <c r="AD91" i="34" s="1"/>
  <c r="AD92" i="34" s="1"/>
  <c r="AD93" i="34" s="1"/>
  <c r="AD94" i="34" s="1"/>
  <c r="AD95" i="34" s="1"/>
  <c r="AD96" i="34" s="1"/>
  <c r="AD97" i="34" s="1"/>
  <c r="AC86" i="34"/>
  <c r="AC87" i="34" s="1"/>
  <c r="AC88" i="34" s="1"/>
  <c r="AC89" i="34" s="1"/>
  <c r="AC90" i="34" s="1"/>
  <c r="AC91" i="34" s="1"/>
  <c r="AC92" i="34" s="1"/>
  <c r="AC93" i="34" s="1"/>
  <c r="AC94" i="34" s="1"/>
  <c r="AC95" i="34" s="1"/>
  <c r="AC96" i="34" s="1"/>
  <c r="AC97" i="34" s="1"/>
  <c r="AB86" i="34"/>
  <c r="AB87" i="34" s="1"/>
  <c r="AB88" i="34" s="1"/>
  <c r="AB89" i="34" s="1"/>
  <c r="AB90" i="34" s="1"/>
  <c r="AB91" i="34" s="1"/>
  <c r="AB92" i="34" s="1"/>
  <c r="AB93" i="34" s="1"/>
  <c r="AB94" i="34" s="1"/>
  <c r="AB95" i="34" s="1"/>
  <c r="AB96" i="34" s="1"/>
  <c r="AB97" i="34" s="1"/>
  <c r="AA86" i="34"/>
  <c r="AA87" i="34" s="1"/>
  <c r="AA88" i="34" s="1"/>
  <c r="AA89" i="34" s="1"/>
  <c r="AA90" i="34" s="1"/>
  <c r="AA91" i="34" s="1"/>
  <c r="AA92" i="34" s="1"/>
  <c r="AA93" i="34" s="1"/>
  <c r="AA94" i="34" s="1"/>
  <c r="AA95" i="34" s="1"/>
  <c r="AA96" i="34" s="1"/>
  <c r="AA97" i="34" s="1"/>
  <c r="U86" i="34"/>
  <c r="O86" i="34"/>
  <c r="M86" i="34"/>
  <c r="L86" i="34"/>
  <c r="K86" i="34"/>
  <c r="B141" i="34"/>
  <c r="A141" i="34"/>
  <c r="B140" i="34"/>
  <c r="A140" i="34"/>
  <c r="B139" i="34"/>
  <c r="A139" i="34"/>
  <c r="B138" i="34"/>
  <c r="A138" i="34"/>
  <c r="B137" i="34"/>
  <c r="A137" i="34"/>
  <c r="B136" i="34"/>
  <c r="A136" i="34"/>
  <c r="B135" i="34"/>
  <c r="A135" i="34"/>
  <c r="B134" i="34"/>
  <c r="A134" i="34"/>
  <c r="B133" i="34"/>
  <c r="A133" i="34"/>
  <c r="B132" i="34"/>
  <c r="A132" i="34"/>
  <c r="B131" i="34"/>
  <c r="A131" i="34"/>
  <c r="B130" i="34"/>
  <c r="A130" i="34"/>
  <c r="B129" i="34"/>
  <c r="A129" i="34"/>
  <c r="B128" i="34"/>
  <c r="A128" i="34"/>
  <c r="B127" i="34"/>
  <c r="A127" i="34"/>
  <c r="B126" i="34"/>
  <c r="A126" i="34"/>
  <c r="B125" i="34"/>
  <c r="A125" i="34"/>
  <c r="B124" i="34"/>
  <c r="A124" i="34"/>
  <c r="B123" i="34"/>
  <c r="A123" i="34"/>
  <c r="B122" i="34"/>
  <c r="A122" i="34"/>
  <c r="B121" i="34"/>
  <c r="A121" i="34"/>
  <c r="B120" i="34"/>
  <c r="A120" i="34"/>
  <c r="B119" i="34"/>
  <c r="A119" i="34"/>
  <c r="B118" i="34"/>
  <c r="A118" i="34"/>
  <c r="B117" i="34"/>
  <c r="A117" i="34"/>
  <c r="B116" i="34"/>
  <c r="A116" i="34"/>
  <c r="B115" i="34"/>
  <c r="A115" i="34"/>
  <c r="B114" i="34"/>
  <c r="A114" i="34"/>
  <c r="B113" i="34"/>
  <c r="A113" i="34"/>
  <c r="B112" i="34"/>
  <c r="A112" i="34"/>
  <c r="B111" i="34"/>
  <c r="A111" i="34"/>
  <c r="B110" i="34"/>
  <c r="A110" i="34"/>
  <c r="B109" i="34"/>
  <c r="A109" i="34"/>
  <c r="B108" i="34"/>
  <c r="A108" i="34"/>
  <c r="B107" i="34"/>
  <c r="A107" i="34"/>
  <c r="B106" i="34"/>
  <c r="A106" i="34"/>
  <c r="B105" i="34"/>
  <c r="A105" i="34"/>
  <c r="B104" i="34"/>
  <c r="A104" i="34"/>
  <c r="B103" i="34"/>
  <c r="A103" i="34"/>
  <c r="B102" i="34"/>
  <c r="A102" i="34"/>
  <c r="B101" i="34"/>
  <c r="A101" i="34"/>
  <c r="B100" i="34"/>
  <c r="A100" i="34"/>
  <c r="B99" i="34"/>
  <c r="A99" i="34"/>
  <c r="B98" i="34"/>
  <c r="A98" i="34"/>
  <c r="B97" i="34"/>
  <c r="A97" i="34"/>
  <c r="B96" i="34"/>
  <c r="A96" i="34"/>
  <c r="B95" i="34"/>
  <c r="A95" i="34"/>
  <c r="B94" i="34"/>
  <c r="A94" i="34"/>
  <c r="B93" i="34"/>
  <c r="A93" i="34"/>
  <c r="B92" i="34"/>
  <c r="A92" i="34"/>
  <c r="B91" i="34"/>
  <c r="A91" i="34"/>
  <c r="B90" i="34"/>
  <c r="A90" i="34"/>
  <c r="B89" i="34"/>
  <c r="A89" i="34"/>
  <c r="B88" i="34"/>
  <c r="A88" i="34"/>
  <c r="B87" i="34"/>
  <c r="A87" i="34"/>
  <c r="B86" i="34"/>
  <c r="A86" i="34"/>
  <c r="U139" i="33"/>
  <c r="T139" i="33"/>
  <c r="S139" i="33"/>
  <c r="R139" i="33"/>
  <c r="Q139" i="33"/>
  <c r="P139" i="33"/>
  <c r="O139" i="33"/>
  <c r="U138" i="33"/>
  <c r="T138" i="33"/>
  <c r="S138" i="33"/>
  <c r="R138" i="33"/>
  <c r="Q138" i="33"/>
  <c r="P138" i="33"/>
  <c r="O138" i="33"/>
  <c r="U137" i="33"/>
  <c r="T137" i="33"/>
  <c r="S137" i="33"/>
  <c r="R137" i="33"/>
  <c r="Q137" i="33"/>
  <c r="P137" i="33"/>
  <c r="O137" i="33"/>
  <c r="U136" i="33"/>
  <c r="T136" i="33"/>
  <c r="S136" i="33"/>
  <c r="R136" i="33"/>
  <c r="Q136" i="33"/>
  <c r="P136" i="33"/>
  <c r="O136" i="33"/>
  <c r="U135" i="33"/>
  <c r="T135" i="33"/>
  <c r="S135" i="33"/>
  <c r="R135" i="33"/>
  <c r="Q135" i="33"/>
  <c r="P135" i="33"/>
  <c r="O135" i="33"/>
  <c r="AD134" i="33"/>
  <c r="AD135" i="33" s="1"/>
  <c r="AD136" i="33" s="1"/>
  <c r="AD137" i="33" s="1"/>
  <c r="AD138" i="33" s="1"/>
  <c r="AD139" i="33" s="1"/>
  <c r="AD140" i="33" s="1"/>
  <c r="AC134" i="33"/>
  <c r="AC135" i="33" s="1"/>
  <c r="AC136" i="33" s="1"/>
  <c r="AC137" i="33" s="1"/>
  <c r="AC138" i="33" s="1"/>
  <c r="AC139" i="33" s="1"/>
  <c r="AC140" i="33" s="1"/>
  <c r="AC141" i="33" s="1"/>
  <c r="AB134" i="33"/>
  <c r="AB135" i="33" s="1"/>
  <c r="AB136" i="33" s="1"/>
  <c r="AB137" i="33" s="1"/>
  <c r="AB138" i="33" s="1"/>
  <c r="AB139" i="33" s="1"/>
  <c r="AB140" i="33" s="1"/>
  <c r="AB141" i="33" s="1"/>
  <c r="AA134" i="33"/>
  <c r="AA135" i="33" s="1"/>
  <c r="AA136" i="33" s="1"/>
  <c r="AA137" i="33" s="1"/>
  <c r="AA138" i="33" s="1"/>
  <c r="AA139" i="33" s="1"/>
  <c r="AA140" i="33" s="1"/>
  <c r="AA141" i="33" s="1"/>
  <c r="U134" i="33"/>
  <c r="T134" i="33"/>
  <c r="S134" i="33"/>
  <c r="R134" i="33"/>
  <c r="Q134" i="33"/>
  <c r="P134" i="33"/>
  <c r="O134" i="33"/>
  <c r="U133" i="33"/>
  <c r="S133" i="33"/>
  <c r="R133" i="33"/>
  <c r="Q133" i="33"/>
  <c r="P133" i="33"/>
  <c r="O133" i="33"/>
  <c r="N133" i="33"/>
  <c r="U132" i="33"/>
  <c r="Q132" i="33"/>
  <c r="P132" i="33"/>
  <c r="O132" i="33"/>
  <c r="N132" i="33"/>
  <c r="U131" i="33"/>
  <c r="Q131" i="33"/>
  <c r="P131" i="33"/>
  <c r="O131" i="33"/>
  <c r="N131" i="33"/>
  <c r="U130" i="33"/>
  <c r="Q130" i="33"/>
  <c r="P130" i="33"/>
  <c r="O130" i="33"/>
  <c r="N130" i="33"/>
  <c r="U129" i="33"/>
  <c r="Q129" i="33"/>
  <c r="P129" i="33"/>
  <c r="O129" i="33"/>
  <c r="N129" i="33"/>
  <c r="U128" i="33"/>
  <c r="Q128" i="33"/>
  <c r="P128" i="33"/>
  <c r="O128" i="33"/>
  <c r="N128" i="33"/>
  <c r="U127" i="33"/>
  <c r="Q127" i="33"/>
  <c r="P127" i="33"/>
  <c r="O127" i="33"/>
  <c r="N127" i="33"/>
  <c r="U126" i="33"/>
  <c r="Q126" i="33"/>
  <c r="P126" i="33"/>
  <c r="O126" i="33"/>
  <c r="N126" i="33"/>
  <c r="U125" i="33"/>
  <c r="Q125" i="33"/>
  <c r="P125" i="33"/>
  <c r="O125" i="33"/>
  <c r="N125" i="33"/>
  <c r="U124" i="33"/>
  <c r="Q124" i="33"/>
  <c r="P124" i="33"/>
  <c r="O124" i="33"/>
  <c r="N124" i="33"/>
  <c r="U123" i="33"/>
  <c r="Q123" i="33"/>
  <c r="P123" i="33"/>
  <c r="O123" i="33"/>
  <c r="N123" i="33"/>
  <c r="AD122" i="33"/>
  <c r="AD123" i="33" s="1"/>
  <c r="AD124" i="33" s="1"/>
  <c r="AD125" i="33" s="1"/>
  <c r="AD126" i="33" s="1"/>
  <c r="AD127" i="33" s="1"/>
  <c r="AD128" i="33" s="1"/>
  <c r="AD129" i="33" s="1"/>
  <c r="AD130" i="33" s="1"/>
  <c r="AD131" i="33" s="1"/>
  <c r="AD132" i="33" s="1"/>
  <c r="AD133" i="33" s="1"/>
  <c r="AC122" i="33"/>
  <c r="AC123" i="33" s="1"/>
  <c r="AC124" i="33" s="1"/>
  <c r="AC125" i="33" s="1"/>
  <c r="AC126" i="33" s="1"/>
  <c r="AC127" i="33" s="1"/>
  <c r="AC128" i="33" s="1"/>
  <c r="AC129" i="33" s="1"/>
  <c r="AC130" i="33" s="1"/>
  <c r="AC131" i="33" s="1"/>
  <c r="AC132" i="33" s="1"/>
  <c r="AC133" i="33" s="1"/>
  <c r="AB122" i="33"/>
  <c r="AB123" i="33" s="1"/>
  <c r="AB124" i="33" s="1"/>
  <c r="AB125" i="33" s="1"/>
  <c r="AB126" i="33" s="1"/>
  <c r="AB127" i="33" s="1"/>
  <c r="AB128" i="33" s="1"/>
  <c r="AB129" i="33" s="1"/>
  <c r="AB130" i="33" s="1"/>
  <c r="AB131" i="33" s="1"/>
  <c r="AB132" i="33" s="1"/>
  <c r="AB133" i="33" s="1"/>
  <c r="AA122" i="33"/>
  <c r="AA123" i="33" s="1"/>
  <c r="AA124" i="33" s="1"/>
  <c r="AA125" i="33" s="1"/>
  <c r="AA126" i="33" s="1"/>
  <c r="AA127" i="33" s="1"/>
  <c r="AA128" i="33" s="1"/>
  <c r="AA129" i="33" s="1"/>
  <c r="AA130" i="33" s="1"/>
  <c r="AA131" i="33" s="1"/>
  <c r="AA132" i="33" s="1"/>
  <c r="AA133" i="33" s="1"/>
  <c r="U122" i="33"/>
  <c r="P122" i="33"/>
  <c r="O122" i="33"/>
  <c r="N122" i="33"/>
  <c r="U121" i="33"/>
  <c r="P121" i="33"/>
  <c r="O121" i="33"/>
  <c r="N121" i="33"/>
  <c r="M121" i="33"/>
  <c r="U120" i="33"/>
  <c r="P120" i="33"/>
  <c r="O120" i="33"/>
  <c r="N120" i="33"/>
  <c r="M120" i="33"/>
  <c r="U119" i="33"/>
  <c r="P119" i="33"/>
  <c r="O119" i="33"/>
  <c r="N119" i="33"/>
  <c r="M119" i="33"/>
  <c r="U118" i="33"/>
  <c r="P118" i="33"/>
  <c r="O118" i="33"/>
  <c r="N118" i="33"/>
  <c r="M118" i="33"/>
  <c r="U117" i="33"/>
  <c r="P117" i="33"/>
  <c r="O117" i="33"/>
  <c r="N117" i="33"/>
  <c r="M117" i="33"/>
  <c r="U116" i="33"/>
  <c r="P116" i="33"/>
  <c r="O116" i="33"/>
  <c r="N116" i="33"/>
  <c r="M116" i="33"/>
  <c r="U115" i="33"/>
  <c r="P115" i="33"/>
  <c r="O115" i="33"/>
  <c r="N115" i="33"/>
  <c r="M115" i="33"/>
  <c r="U114" i="33"/>
  <c r="P114" i="33"/>
  <c r="O114" i="33"/>
  <c r="N114" i="33"/>
  <c r="M114" i="33"/>
  <c r="U113" i="33"/>
  <c r="P113" i="33"/>
  <c r="O113" i="33"/>
  <c r="N113" i="33"/>
  <c r="M113" i="33"/>
  <c r="U112" i="33"/>
  <c r="Q112" i="33"/>
  <c r="P112" i="33"/>
  <c r="O112" i="33"/>
  <c r="N112" i="33"/>
  <c r="M112" i="33"/>
  <c r="U111" i="33"/>
  <c r="Q111" i="33"/>
  <c r="P111" i="33"/>
  <c r="O111" i="33"/>
  <c r="N111" i="33"/>
  <c r="M111" i="33"/>
  <c r="AD110" i="33"/>
  <c r="AD111" i="33" s="1"/>
  <c r="AD112" i="33" s="1"/>
  <c r="AD113" i="33" s="1"/>
  <c r="AD114" i="33" s="1"/>
  <c r="AD115" i="33" s="1"/>
  <c r="AD116" i="33" s="1"/>
  <c r="AD117" i="33" s="1"/>
  <c r="AD118" i="33" s="1"/>
  <c r="AD119" i="33" s="1"/>
  <c r="AD120" i="33" s="1"/>
  <c r="AD121" i="33" s="1"/>
  <c r="AC110" i="33"/>
  <c r="AC111" i="33" s="1"/>
  <c r="AC112" i="33" s="1"/>
  <c r="AC113" i="33" s="1"/>
  <c r="AC114" i="33" s="1"/>
  <c r="AC115" i="33" s="1"/>
  <c r="AC116" i="33" s="1"/>
  <c r="AC117" i="33" s="1"/>
  <c r="AC118" i="33" s="1"/>
  <c r="AC119" i="33" s="1"/>
  <c r="AC120" i="33" s="1"/>
  <c r="AC121" i="33" s="1"/>
  <c r="AB110" i="33"/>
  <c r="AB111" i="33" s="1"/>
  <c r="AB112" i="33" s="1"/>
  <c r="AB113" i="33" s="1"/>
  <c r="AB114" i="33" s="1"/>
  <c r="AB115" i="33" s="1"/>
  <c r="AB116" i="33" s="1"/>
  <c r="AB117" i="33" s="1"/>
  <c r="AB118" i="33" s="1"/>
  <c r="AB119" i="33" s="1"/>
  <c r="AB120" i="33" s="1"/>
  <c r="AB121" i="33" s="1"/>
  <c r="AA110" i="33"/>
  <c r="AA111" i="33" s="1"/>
  <c r="AA112" i="33" s="1"/>
  <c r="AA113" i="33" s="1"/>
  <c r="AA114" i="33" s="1"/>
  <c r="AA115" i="33" s="1"/>
  <c r="AA116" i="33" s="1"/>
  <c r="AA117" i="33" s="1"/>
  <c r="AA118" i="33" s="1"/>
  <c r="AA119" i="33" s="1"/>
  <c r="AA120" i="33" s="1"/>
  <c r="AA121" i="33" s="1"/>
  <c r="U110" i="33"/>
  <c r="Q110" i="33"/>
  <c r="P110" i="33"/>
  <c r="O110" i="33"/>
  <c r="N110" i="33"/>
  <c r="M110" i="33"/>
  <c r="U109" i="33"/>
  <c r="Q109" i="33"/>
  <c r="P109" i="33"/>
  <c r="O109" i="33"/>
  <c r="N109" i="33"/>
  <c r="M109" i="33"/>
  <c r="L109" i="33"/>
  <c r="U108" i="33"/>
  <c r="Q108" i="33"/>
  <c r="P108" i="33"/>
  <c r="O108" i="33"/>
  <c r="N108" i="33"/>
  <c r="M108" i="33"/>
  <c r="L108" i="33"/>
  <c r="U107" i="33"/>
  <c r="Q107" i="33"/>
  <c r="P107" i="33"/>
  <c r="O107" i="33"/>
  <c r="N107" i="33"/>
  <c r="M107" i="33"/>
  <c r="L107" i="33"/>
  <c r="U106" i="33"/>
  <c r="Q106" i="33"/>
  <c r="P106" i="33"/>
  <c r="O106" i="33"/>
  <c r="N106" i="33"/>
  <c r="M106" i="33"/>
  <c r="L106" i="33"/>
  <c r="U105" i="33"/>
  <c r="Q105" i="33"/>
  <c r="P105" i="33"/>
  <c r="O105" i="33"/>
  <c r="N105" i="33"/>
  <c r="M105" i="33"/>
  <c r="L105" i="33"/>
  <c r="U104" i="33"/>
  <c r="Q104" i="33"/>
  <c r="P104" i="33"/>
  <c r="O104" i="33"/>
  <c r="N104" i="33"/>
  <c r="M104" i="33"/>
  <c r="L104" i="33"/>
  <c r="U103" i="33"/>
  <c r="Q103" i="33"/>
  <c r="P103" i="33"/>
  <c r="O103" i="33"/>
  <c r="N103" i="33"/>
  <c r="M103" i="33"/>
  <c r="L103" i="33"/>
  <c r="U102" i="33"/>
  <c r="Q102" i="33"/>
  <c r="P102" i="33"/>
  <c r="O102" i="33"/>
  <c r="N102" i="33"/>
  <c r="M102" i="33"/>
  <c r="L102" i="33"/>
  <c r="U101" i="33"/>
  <c r="Q101" i="33"/>
  <c r="P101" i="33"/>
  <c r="O101" i="33"/>
  <c r="N101" i="33"/>
  <c r="M101" i="33"/>
  <c r="L101" i="33"/>
  <c r="U100" i="33"/>
  <c r="Q100" i="33"/>
  <c r="P100" i="33"/>
  <c r="O100" i="33"/>
  <c r="N100" i="33"/>
  <c r="M100" i="33"/>
  <c r="L100" i="33"/>
  <c r="U99" i="33"/>
  <c r="Q99" i="33"/>
  <c r="P99" i="33"/>
  <c r="O99" i="33"/>
  <c r="N99" i="33"/>
  <c r="M99" i="33"/>
  <c r="L99" i="33"/>
  <c r="AD98" i="33"/>
  <c r="AD99" i="33" s="1"/>
  <c r="AD100" i="33" s="1"/>
  <c r="AD101" i="33" s="1"/>
  <c r="AD102" i="33" s="1"/>
  <c r="AD103" i="33" s="1"/>
  <c r="AD104" i="33" s="1"/>
  <c r="AD105" i="33" s="1"/>
  <c r="AD106" i="33" s="1"/>
  <c r="AD107" i="33" s="1"/>
  <c r="AD108" i="33" s="1"/>
  <c r="AD109" i="33" s="1"/>
  <c r="AC98" i="33"/>
  <c r="AC99" i="33" s="1"/>
  <c r="AC100" i="33" s="1"/>
  <c r="AC101" i="33" s="1"/>
  <c r="AC102" i="33" s="1"/>
  <c r="AC103" i="33" s="1"/>
  <c r="AC104" i="33" s="1"/>
  <c r="AC105" i="33" s="1"/>
  <c r="AC106" i="33" s="1"/>
  <c r="AC107" i="33" s="1"/>
  <c r="AC108" i="33" s="1"/>
  <c r="AC109" i="33" s="1"/>
  <c r="AB98" i="33"/>
  <c r="AB99" i="33" s="1"/>
  <c r="AB100" i="33" s="1"/>
  <c r="AB101" i="33" s="1"/>
  <c r="AB102" i="33" s="1"/>
  <c r="AB103" i="33" s="1"/>
  <c r="AB104" i="33" s="1"/>
  <c r="AB105" i="33" s="1"/>
  <c r="AB106" i="33" s="1"/>
  <c r="AB107" i="33" s="1"/>
  <c r="AB108" i="33" s="1"/>
  <c r="AB109" i="33" s="1"/>
  <c r="AA98" i="33"/>
  <c r="AA99" i="33" s="1"/>
  <c r="AA100" i="33" s="1"/>
  <c r="AA101" i="33" s="1"/>
  <c r="AA102" i="33" s="1"/>
  <c r="AA103" i="33" s="1"/>
  <c r="AA104" i="33" s="1"/>
  <c r="AA105" i="33" s="1"/>
  <c r="AA106" i="33" s="1"/>
  <c r="AA107" i="33" s="1"/>
  <c r="AA108" i="33" s="1"/>
  <c r="AA109" i="33" s="1"/>
  <c r="U98" i="33"/>
  <c r="P98" i="33"/>
  <c r="O98" i="33"/>
  <c r="N98" i="33"/>
  <c r="M98" i="33"/>
  <c r="L98" i="33"/>
  <c r="U97" i="33"/>
  <c r="P97" i="33"/>
  <c r="O97" i="33"/>
  <c r="N97" i="33"/>
  <c r="M97" i="33"/>
  <c r="L97" i="33"/>
  <c r="K97" i="33"/>
  <c r="U96" i="33"/>
  <c r="P96" i="33"/>
  <c r="O96" i="33"/>
  <c r="N96" i="33"/>
  <c r="M96" i="33"/>
  <c r="L96" i="33"/>
  <c r="K96" i="33"/>
  <c r="U95" i="33"/>
  <c r="P95" i="33"/>
  <c r="O95" i="33"/>
  <c r="N95" i="33"/>
  <c r="M95" i="33"/>
  <c r="L95" i="33"/>
  <c r="K95" i="33"/>
  <c r="U94" i="33"/>
  <c r="P94" i="33"/>
  <c r="O94" i="33"/>
  <c r="N94" i="33"/>
  <c r="M94" i="33"/>
  <c r="L94" i="33"/>
  <c r="K94" i="33"/>
  <c r="U93" i="33"/>
  <c r="P93" i="33"/>
  <c r="O93" i="33"/>
  <c r="N93" i="33"/>
  <c r="M93" i="33"/>
  <c r="L93" i="33"/>
  <c r="K93" i="33"/>
  <c r="U92" i="33"/>
  <c r="O92" i="33"/>
  <c r="N92" i="33"/>
  <c r="M92" i="33"/>
  <c r="L92" i="33"/>
  <c r="K92" i="33"/>
  <c r="U91" i="33"/>
  <c r="O91" i="33"/>
  <c r="N91" i="33"/>
  <c r="M91" i="33"/>
  <c r="L91" i="33"/>
  <c r="K91" i="33"/>
  <c r="U90" i="33"/>
  <c r="O90" i="33"/>
  <c r="N90" i="33"/>
  <c r="M90" i="33"/>
  <c r="L90" i="33"/>
  <c r="K90" i="33"/>
  <c r="U89" i="33"/>
  <c r="O89" i="33"/>
  <c r="N89" i="33"/>
  <c r="M89" i="33"/>
  <c r="L89" i="33"/>
  <c r="K89" i="33"/>
  <c r="U88" i="33"/>
  <c r="O88" i="33"/>
  <c r="N88" i="33"/>
  <c r="M88" i="33"/>
  <c r="L88" i="33"/>
  <c r="K88" i="33"/>
  <c r="U87" i="33"/>
  <c r="O87" i="33"/>
  <c r="N87" i="33"/>
  <c r="M87" i="33"/>
  <c r="L87" i="33"/>
  <c r="K87" i="33"/>
  <c r="AD86" i="33"/>
  <c r="AD87" i="33" s="1"/>
  <c r="AD88" i="33" s="1"/>
  <c r="AD89" i="33" s="1"/>
  <c r="AD90" i="33" s="1"/>
  <c r="AD91" i="33" s="1"/>
  <c r="AD92" i="33" s="1"/>
  <c r="AD93" i="33" s="1"/>
  <c r="AD94" i="33" s="1"/>
  <c r="AD95" i="33" s="1"/>
  <c r="AD96" i="33" s="1"/>
  <c r="AD97" i="33" s="1"/>
  <c r="AC86" i="33"/>
  <c r="AC87" i="33" s="1"/>
  <c r="AC88" i="33" s="1"/>
  <c r="AC89" i="33" s="1"/>
  <c r="AC90" i="33" s="1"/>
  <c r="AC91" i="33" s="1"/>
  <c r="AC92" i="33" s="1"/>
  <c r="AC93" i="33" s="1"/>
  <c r="AC94" i="33" s="1"/>
  <c r="AC95" i="33" s="1"/>
  <c r="AC96" i="33" s="1"/>
  <c r="AC97" i="33" s="1"/>
  <c r="AB86" i="33"/>
  <c r="AB87" i="33" s="1"/>
  <c r="AB88" i="33" s="1"/>
  <c r="AB89" i="33" s="1"/>
  <c r="AB90" i="33" s="1"/>
  <c r="AB91" i="33" s="1"/>
  <c r="AB92" i="33" s="1"/>
  <c r="AB93" i="33" s="1"/>
  <c r="AB94" i="33" s="1"/>
  <c r="AB95" i="33" s="1"/>
  <c r="AB96" i="33" s="1"/>
  <c r="AB97" i="33" s="1"/>
  <c r="AA86" i="33"/>
  <c r="AA87" i="33" s="1"/>
  <c r="AA88" i="33" s="1"/>
  <c r="AA89" i="33" s="1"/>
  <c r="AA90" i="33" s="1"/>
  <c r="AA91" i="33" s="1"/>
  <c r="AA92" i="33" s="1"/>
  <c r="AA93" i="33" s="1"/>
  <c r="AA94" i="33" s="1"/>
  <c r="AA95" i="33" s="1"/>
  <c r="AA96" i="33" s="1"/>
  <c r="AA97" i="33" s="1"/>
  <c r="U86" i="33"/>
  <c r="O86" i="33"/>
  <c r="M86" i="33"/>
  <c r="L86" i="33"/>
  <c r="K86" i="33"/>
  <c r="B141" i="33"/>
  <c r="A141" i="33"/>
  <c r="B140" i="33"/>
  <c r="A140" i="33"/>
  <c r="B139" i="33"/>
  <c r="A139" i="33"/>
  <c r="B138" i="33"/>
  <c r="A138" i="33"/>
  <c r="B137" i="33"/>
  <c r="A137" i="33"/>
  <c r="B136" i="33"/>
  <c r="A136" i="33"/>
  <c r="B135" i="33"/>
  <c r="A135" i="33"/>
  <c r="B134" i="33"/>
  <c r="A134" i="33"/>
  <c r="B133" i="33"/>
  <c r="A133" i="33"/>
  <c r="B132" i="33"/>
  <c r="A132" i="33"/>
  <c r="B131" i="33"/>
  <c r="A131" i="33"/>
  <c r="B130" i="33"/>
  <c r="A130" i="33"/>
  <c r="B129" i="33"/>
  <c r="A129" i="33"/>
  <c r="B128" i="33"/>
  <c r="A128" i="33"/>
  <c r="B127" i="33"/>
  <c r="A127" i="33"/>
  <c r="B126" i="33"/>
  <c r="A126" i="33"/>
  <c r="B125" i="33"/>
  <c r="A125" i="33"/>
  <c r="B124" i="33"/>
  <c r="A124" i="33"/>
  <c r="B123" i="33"/>
  <c r="A123" i="33"/>
  <c r="B122" i="33"/>
  <c r="A122" i="33"/>
  <c r="B121" i="33"/>
  <c r="A121" i="33"/>
  <c r="B120" i="33"/>
  <c r="A120" i="33"/>
  <c r="B119" i="33"/>
  <c r="A119" i="33"/>
  <c r="B118" i="33"/>
  <c r="A118" i="33"/>
  <c r="B117" i="33"/>
  <c r="A117" i="33"/>
  <c r="B116" i="33"/>
  <c r="A116" i="33"/>
  <c r="B115" i="33"/>
  <c r="A115" i="33"/>
  <c r="B114" i="33"/>
  <c r="A114" i="33"/>
  <c r="B113" i="33"/>
  <c r="A113" i="33"/>
  <c r="B112" i="33"/>
  <c r="A112" i="33"/>
  <c r="B111" i="33"/>
  <c r="A111" i="33"/>
  <c r="B110" i="33"/>
  <c r="A110" i="33"/>
  <c r="B109" i="33"/>
  <c r="A109" i="33"/>
  <c r="B108" i="33"/>
  <c r="A108" i="33"/>
  <c r="B107" i="33"/>
  <c r="A107" i="33"/>
  <c r="B106" i="33"/>
  <c r="A106" i="33"/>
  <c r="B105" i="33"/>
  <c r="A105" i="33"/>
  <c r="B104" i="33"/>
  <c r="A104" i="33"/>
  <c r="B103" i="33"/>
  <c r="A103" i="33"/>
  <c r="B102" i="33"/>
  <c r="A102" i="33"/>
  <c r="B101" i="33"/>
  <c r="A101" i="33"/>
  <c r="B100" i="33"/>
  <c r="A100" i="33"/>
  <c r="B99" i="33"/>
  <c r="A99" i="33"/>
  <c r="B98" i="33"/>
  <c r="A98" i="33"/>
  <c r="B97" i="33"/>
  <c r="A97" i="33"/>
  <c r="B96" i="33"/>
  <c r="A96" i="33"/>
  <c r="B95" i="33"/>
  <c r="A95" i="33"/>
  <c r="B94" i="33"/>
  <c r="A94" i="33"/>
  <c r="B93" i="33"/>
  <c r="A93" i="33"/>
  <c r="B92" i="33"/>
  <c r="A92" i="33"/>
  <c r="B91" i="33"/>
  <c r="A91" i="33"/>
  <c r="B90" i="33"/>
  <c r="A90" i="33"/>
  <c r="B89" i="33"/>
  <c r="A89" i="33"/>
  <c r="B88" i="33"/>
  <c r="A88" i="33"/>
  <c r="B87" i="33"/>
  <c r="A87" i="33"/>
  <c r="B86" i="33"/>
  <c r="A86" i="33"/>
  <c r="U139" i="32"/>
  <c r="T139" i="32"/>
  <c r="S139" i="32"/>
  <c r="R139" i="32"/>
  <c r="Q139" i="32"/>
  <c r="P139" i="32"/>
  <c r="O139" i="32"/>
  <c r="U138" i="32"/>
  <c r="T138" i="32"/>
  <c r="S138" i="32"/>
  <c r="R138" i="32"/>
  <c r="Q138" i="32"/>
  <c r="P138" i="32"/>
  <c r="O138" i="32"/>
  <c r="U137" i="32"/>
  <c r="T137" i="32"/>
  <c r="S137" i="32"/>
  <c r="R137" i="32"/>
  <c r="Q137" i="32"/>
  <c r="P137" i="32"/>
  <c r="O137" i="32"/>
  <c r="U136" i="32"/>
  <c r="T136" i="32"/>
  <c r="S136" i="32"/>
  <c r="R136" i="32"/>
  <c r="Q136" i="32"/>
  <c r="P136" i="32"/>
  <c r="O136" i="32"/>
  <c r="U135" i="32"/>
  <c r="T135" i="32"/>
  <c r="S135" i="32"/>
  <c r="R135" i="32"/>
  <c r="Q135" i="32"/>
  <c r="P135" i="32"/>
  <c r="O135" i="32"/>
  <c r="AD134" i="32"/>
  <c r="AD135" i="32" s="1"/>
  <c r="AD136" i="32" s="1"/>
  <c r="AD137" i="32" s="1"/>
  <c r="AD138" i="32" s="1"/>
  <c r="AD139" i="32" s="1"/>
  <c r="AD140" i="32" s="1"/>
  <c r="AE140" i="32" s="1"/>
  <c r="AC134" i="32"/>
  <c r="AC135" i="32" s="1"/>
  <c r="AC136" i="32" s="1"/>
  <c r="AC137" i="32" s="1"/>
  <c r="AC138" i="32" s="1"/>
  <c r="AC139" i="32" s="1"/>
  <c r="AC140" i="32" s="1"/>
  <c r="AC141" i="32" s="1"/>
  <c r="AB134" i="32"/>
  <c r="AB135" i="32" s="1"/>
  <c r="AB136" i="32" s="1"/>
  <c r="AB137" i="32" s="1"/>
  <c r="AB138" i="32" s="1"/>
  <c r="AB139" i="32" s="1"/>
  <c r="AB140" i="32" s="1"/>
  <c r="AB141" i="32" s="1"/>
  <c r="AA134" i="32"/>
  <c r="AA135" i="32" s="1"/>
  <c r="AA136" i="32" s="1"/>
  <c r="AA137" i="32" s="1"/>
  <c r="AA138" i="32" s="1"/>
  <c r="AA139" i="32" s="1"/>
  <c r="AA140" i="32" s="1"/>
  <c r="U134" i="32"/>
  <c r="T134" i="32"/>
  <c r="S134" i="32"/>
  <c r="R134" i="32"/>
  <c r="Q134" i="32"/>
  <c r="P134" i="32"/>
  <c r="O134" i="32"/>
  <c r="U133" i="32"/>
  <c r="S133" i="32"/>
  <c r="R133" i="32"/>
  <c r="Q133" i="32"/>
  <c r="P133" i="32"/>
  <c r="O133" i="32"/>
  <c r="N133" i="32"/>
  <c r="U132" i="32"/>
  <c r="Q132" i="32"/>
  <c r="P132" i="32"/>
  <c r="O132" i="32"/>
  <c r="N132" i="32"/>
  <c r="U131" i="32"/>
  <c r="Q131" i="32"/>
  <c r="P131" i="32"/>
  <c r="O131" i="32"/>
  <c r="N131" i="32"/>
  <c r="U130" i="32"/>
  <c r="Q130" i="32"/>
  <c r="P130" i="32"/>
  <c r="O130" i="32"/>
  <c r="N130" i="32"/>
  <c r="U129" i="32"/>
  <c r="Q129" i="32"/>
  <c r="P129" i="32"/>
  <c r="O129" i="32"/>
  <c r="N129" i="32"/>
  <c r="U128" i="32"/>
  <c r="Q128" i="32"/>
  <c r="P128" i="32"/>
  <c r="O128" i="32"/>
  <c r="N128" i="32"/>
  <c r="U127" i="32"/>
  <c r="Q127" i="32"/>
  <c r="P127" i="32"/>
  <c r="O127" i="32"/>
  <c r="N127" i="32"/>
  <c r="U126" i="32"/>
  <c r="Q126" i="32"/>
  <c r="P126" i="32"/>
  <c r="O126" i="32"/>
  <c r="N126" i="32"/>
  <c r="U125" i="32"/>
  <c r="Q125" i="32"/>
  <c r="P125" i="32"/>
  <c r="O125" i="32"/>
  <c r="N125" i="32"/>
  <c r="U124" i="32"/>
  <c r="Q124" i="32"/>
  <c r="P124" i="32"/>
  <c r="O124" i="32"/>
  <c r="N124" i="32"/>
  <c r="U123" i="32"/>
  <c r="Q123" i="32"/>
  <c r="P123" i="32"/>
  <c r="O123" i="32"/>
  <c r="N123" i="32"/>
  <c r="AD122" i="32"/>
  <c r="AD123" i="32" s="1"/>
  <c r="AD124" i="32" s="1"/>
  <c r="AD125" i="32" s="1"/>
  <c r="AD126" i="32" s="1"/>
  <c r="AD127" i="32" s="1"/>
  <c r="AD128" i="32" s="1"/>
  <c r="AD129" i="32" s="1"/>
  <c r="AD130" i="32" s="1"/>
  <c r="AD131" i="32" s="1"/>
  <c r="AD132" i="32" s="1"/>
  <c r="AD133" i="32" s="1"/>
  <c r="AC122" i="32"/>
  <c r="AC123" i="32" s="1"/>
  <c r="AC124" i="32" s="1"/>
  <c r="AC125" i="32" s="1"/>
  <c r="AC126" i="32" s="1"/>
  <c r="AC127" i="32" s="1"/>
  <c r="AC128" i="32" s="1"/>
  <c r="AC129" i="32" s="1"/>
  <c r="AC130" i="32" s="1"/>
  <c r="AC131" i="32" s="1"/>
  <c r="AC132" i="32" s="1"/>
  <c r="AC133" i="32" s="1"/>
  <c r="AB122" i="32"/>
  <c r="AB123" i="32" s="1"/>
  <c r="AB124" i="32" s="1"/>
  <c r="AB125" i="32" s="1"/>
  <c r="AB126" i="32" s="1"/>
  <c r="AB127" i="32" s="1"/>
  <c r="AB128" i="32" s="1"/>
  <c r="AB129" i="32" s="1"/>
  <c r="AB130" i="32" s="1"/>
  <c r="AB131" i="32" s="1"/>
  <c r="AB132" i="32" s="1"/>
  <c r="AB133" i="32" s="1"/>
  <c r="AA122" i="32"/>
  <c r="AA123" i="32" s="1"/>
  <c r="AA124" i="32" s="1"/>
  <c r="AA125" i="32" s="1"/>
  <c r="AA126" i="32" s="1"/>
  <c r="AA127" i="32" s="1"/>
  <c r="AA128" i="32" s="1"/>
  <c r="AA129" i="32" s="1"/>
  <c r="AA130" i="32" s="1"/>
  <c r="AA131" i="32" s="1"/>
  <c r="AA132" i="32" s="1"/>
  <c r="AA133" i="32" s="1"/>
  <c r="U122" i="32"/>
  <c r="P122" i="32"/>
  <c r="O122" i="32"/>
  <c r="N122" i="32"/>
  <c r="U121" i="32"/>
  <c r="P121" i="32"/>
  <c r="O121" i="32"/>
  <c r="N121" i="32"/>
  <c r="M121" i="32"/>
  <c r="U120" i="32"/>
  <c r="P120" i="32"/>
  <c r="O120" i="32"/>
  <c r="N120" i="32"/>
  <c r="M120" i="32"/>
  <c r="U119" i="32"/>
  <c r="P119" i="32"/>
  <c r="O119" i="32"/>
  <c r="N119" i="32"/>
  <c r="M119" i="32"/>
  <c r="U118" i="32"/>
  <c r="P118" i="32"/>
  <c r="O118" i="32"/>
  <c r="N118" i="32"/>
  <c r="M118" i="32"/>
  <c r="U117" i="32"/>
  <c r="P117" i="32"/>
  <c r="O117" i="32"/>
  <c r="N117" i="32"/>
  <c r="M117" i="32"/>
  <c r="U116" i="32"/>
  <c r="P116" i="32"/>
  <c r="O116" i="32"/>
  <c r="N116" i="32"/>
  <c r="M116" i="32"/>
  <c r="U115" i="32"/>
  <c r="P115" i="32"/>
  <c r="O115" i="32"/>
  <c r="N115" i="32"/>
  <c r="M115" i="32"/>
  <c r="U114" i="32"/>
  <c r="P114" i="32"/>
  <c r="O114" i="32"/>
  <c r="N114" i="32"/>
  <c r="M114" i="32"/>
  <c r="U113" i="32"/>
  <c r="P113" i="32"/>
  <c r="O113" i="32"/>
  <c r="N113" i="32"/>
  <c r="M113" i="32"/>
  <c r="U112" i="32"/>
  <c r="Q112" i="32"/>
  <c r="P112" i="32"/>
  <c r="O112" i="32"/>
  <c r="N112" i="32"/>
  <c r="M112" i="32"/>
  <c r="U111" i="32"/>
  <c r="Q111" i="32"/>
  <c r="P111" i="32"/>
  <c r="O111" i="32"/>
  <c r="N111" i="32"/>
  <c r="M111" i="32"/>
  <c r="AD110" i="32"/>
  <c r="AD111" i="32" s="1"/>
  <c r="AD112" i="32" s="1"/>
  <c r="AD113" i="32" s="1"/>
  <c r="AD114" i="32" s="1"/>
  <c r="AD115" i="32" s="1"/>
  <c r="AD116" i="32" s="1"/>
  <c r="AD117" i="32" s="1"/>
  <c r="AD118" i="32" s="1"/>
  <c r="AD119" i="32" s="1"/>
  <c r="AD120" i="32" s="1"/>
  <c r="AD121" i="32" s="1"/>
  <c r="AC110" i="32"/>
  <c r="AC111" i="32" s="1"/>
  <c r="AC112" i="32" s="1"/>
  <c r="AC113" i="32" s="1"/>
  <c r="AC114" i="32" s="1"/>
  <c r="AC115" i="32" s="1"/>
  <c r="AC116" i="32" s="1"/>
  <c r="AC117" i="32" s="1"/>
  <c r="AC118" i="32" s="1"/>
  <c r="AC119" i="32" s="1"/>
  <c r="AC120" i="32" s="1"/>
  <c r="AC121" i="32" s="1"/>
  <c r="AB110" i="32"/>
  <c r="AB111" i="32" s="1"/>
  <c r="AB112" i="32" s="1"/>
  <c r="AB113" i="32" s="1"/>
  <c r="AB114" i="32" s="1"/>
  <c r="AB115" i="32" s="1"/>
  <c r="AB116" i="32" s="1"/>
  <c r="AB117" i="32" s="1"/>
  <c r="AB118" i="32" s="1"/>
  <c r="AB119" i="32" s="1"/>
  <c r="AB120" i="32" s="1"/>
  <c r="AB121" i="32" s="1"/>
  <c r="AA110" i="32"/>
  <c r="AA111" i="32" s="1"/>
  <c r="AA112" i="32" s="1"/>
  <c r="AA113" i="32" s="1"/>
  <c r="AA114" i="32" s="1"/>
  <c r="AA115" i="32" s="1"/>
  <c r="AA116" i="32" s="1"/>
  <c r="AA117" i="32" s="1"/>
  <c r="AA118" i="32" s="1"/>
  <c r="AA119" i="32" s="1"/>
  <c r="AA120" i="32" s="1"/>
  <c r="AA121" i="32" s="1"/>
  <c r="U110" i="32"/>
  <c r="Q110" i="32"/>
  <c r="P110" i="32"/>
  <c r="O110" i="32"/>
  <c r="N110" i="32"/>
  <c r="M110" i="32"/>
  <c r="U109" i="32"/>
  <c r="Q109" i="32"/>
  <c r="P109" i="32"/>
  <c r="O109" i="32"/>
  <c r="N109" i="32"/>
  <c r="M109" i="32"/>
  <c r="L109" i="32"/>
  <c r="U108" i="32"/>
  <c r="Q108" i="32"/>
  <c r="P108" i="32"/>
  <c r="O108" i="32"/>
  <c r="N108" i="32"/>
  <c r="M108" i="32"/>
  <c r="L108" i="32"/>
  <c r="U107" i="32"/>
  <c r="Q107" i="32"/>
  <c r="P107" i="32"/>
  <c r="O107" i="32"/>
  <c r="N107" i="32"/>
  <c r="M107" i="32"/>
  <c r="L107" i="32"/>
  <c r="U106" i="32"/>
  <c r="Q106" i="32"/>
  <c r="P106" i="32"/>
  <c r="O106" i="32"/>
  <c r="N106" i="32"/>
  <c r="M106" i="32"/>
  <c r="L106" i="32"/>
  <c r="U105" i="32"/>
  <c r="Q105" i="32"/>
  <c r="P105" i="32"/>
  <c r="O105" i="32"/>
  <c r="N105" i="32"/>
  <c r="M105" i="32"/>
  <c r="L105" i="32"/>
  <c r="U104" i="32"/>
  <c r="Q104" i="32"/>
  <c r="P104" i="32"/>
  <c r="O104" i="32"/>
  <c r="N104" i="32"/>
  <c r="M104" i="32"/>
  <c r="L104" i="32"/>
  <c r="U103" i="32"/>
  <c r="Q103" i="32"/>
  <c r="P103" i="32"/>
  <c r="O103" i="32"/>
  <c r="N103" i="32"/>
  <c r="M103" i="32"/>
  <c r="L103" i="32"/>
  <c r="U102" i="32"/>
  <c r="Q102" i="32"/>
  <c r="P102" i="32"/>
  <c r="O102" i="32"/>
  <c r="N102" i="32"/>
  <c r="M102" i="32"/>
  <c r="L102" i="32"/>
  <c r="U101" i="32"/>
  <c r="Q101" i="32"/>
  <c r="P101" i="32"/>
  <c r="O101" i="32"/>
  <c r="N101" i="32"/>
  <c r="M101" i="32"/>
  <c r="L101" i="32"/>
  <c r="U100" i="32"/>
  <c r="Q100" i="32"/>
  <c r="P100" i="32"/>
  <c r="O100" i="32"/>
  <c r="N100" i="32"/>
  <c r="M100" i="32"/>
  <c r="L100" i="32"/>
  <c r="U99" i="32"/>
  <c r="Q99" i="32"/>
  <c r="P99" i="32"/>
  <c r="O99" i="32"/>
  <c r="N99" i="32"/>
  <c r="M99" i="32"/>
  <c r="L99" i="32"/>
  <c r="AD98" i="32"/>
  <c r="AD99" i="32" s="1"/>
  <c r="AD100" i="32" s="1"/>
  <c r="AD101" i="32" s="1"/>
  <c r="AD102" i="32" s="1"/>
  <c r="AD103" i="32" s="1"/>
  <c r="AD104" i="32" s="1"/>
  <c r="AD105" i="32" s="1"/>
  <c r="AD106" i="32" s="1"/>
  <c r="AD107" i="32" s="1"/>
  <c r="AD108" i="32" s="1"/>
  <c r="AD109" i="32" s="1"/>
  <c r="AC98" i="32"/>
  <c r="AC99" i="32" s="1"/>
  <c r="AC100" i="32" s="1"/>
  <c r="AC101" i="32" s="1"/>
  <c r="AC102" i="32" s="1"/>
  <c r="AC103" i="32" s="1"/>
  <c r="AC104" i="32" s="1"/>
  <c r="AC105" i="32" s="1"/>
  <c r="AC106" i="32" s="1"/>
  <c r="AC107" i="32" s="1"/>
  <c r="AC108" i="32" s="1"/>
  <c r="AC109" i="32" s="1"/>
  <c r="AB98" i="32"/>
  <c r="AB99" i="32" s="1"/>
  <c r="AB100" i="32" s="1"/>
  <c r="AB101" i="32" s="1"/>
  <c r="AB102" i="32" s="1"/>
  <c r="AB103" i="32" s="1"/>
  <c r="AB104" i="32" s="1"/>
  <c r="AB105" i="32" s="1"/>
  <c r="AB106" i="32" s="1"/>
  <c r="AB107" i="32" s="1"/>
  <c r="AB108" i="32" s="1"/>
  <c r="AB109" i="32" s="1"/>
  <c r="AA98" i="32"/>
  <c r="AA99" i="32" s="1"/>
  <c r="AA100" i="32" s="1"/>
  <c r="AA101" i="32" s="1"/>
  <c r="AA102" i="32" s="1"/>
  <c r="AA103" i="32" s="1"/>
  <c r="AA104" i="32" s="1"/>
  <c r="AA105" i="32" s="1"/>
  <c r="AA106" i="32" s="1"/>
  <c r="AA107" i="32" s="1"/>
  <c r="AA108" i="32" s="1"/>
  <c r="AA109" i="32" s="1"/>
  <c r="U98" i="32"/>
  <c r="P98" i="32"/>
  <c r="O98" i="32"/>
  <c r="N98" i="32"/>
  <c r="M98" i="32"/>
  <c r="L98" i="32"/>
  <c r="U97" i="32"/>
  <c r="P97" i="32"/>
  <c r="O97" i="32"/>
  <c r="N97" i="32"/>
  <c r="M97" i="32"/>
  <c r="L97" i="32"/>
  <c r="K97" i="32"/>
  <c r="U96" i="32"/>
  <c r="P96" i="32"/>
  <c r="O96" i="32"/>
  <c r="N96" i="32"/>
  <c r="M96" i="32"/>
  <c r="L96" i="32"/>
  <c r="K96" i="32"/>
  <c r="U95" i="32"/>
  <c r="P95" i="32"/>
  <c r="O95" i="32"/>
  <c r="N95" i="32"/>
  <c r="M95" i="32"/>
  <c r="L95" i="32"/>
  <c r="K95" i="32"/>
  <c r="U94" i="32"/>
  <c r="P94" i="32"/>
  <c r="O94" i="32"/>
  <c r="N94" i="32"/>
  <c r="M94" i="32"/>
  <c r="L94" i="32"/>
  <c r="K94" i="32"/>
  <c r="U93" i="32"/>
  <c r="P93" i="32"/>
  <c r="O93" i="32"/>
  <c r="N93" i="32"/>
  <c r="M93" i="32"/>
  <c r="L93" i="32"/>
  <c r="K93" i="32"/>
  <c r="U92" i="32"/>
  <c r="O92" i="32"/>
  <c r="N92" i="32"/>
  <c r="M92" i="32"/>
  <c r="L92" i="32"/>
  <c r="K92" i="32"/>
  <c r="U91" i="32"/>
  <c r="O91" i="32"/>
  <c r="N91" i="32"/>
  <c r="M91" i="32"/>
  <c r="L91" i="32"/>
  <c r="K91" i="32"/>
  <c r="U90" i="32"/>
  <c r="O90" i="32"/>
  <c r="N90" i="32"/>
  <c r="M90" i="32"/>
  <c r="L90" i="32"/>
  <c r="K90" i="32"/>
  <c r="U89" i="32"/>
  <c r="O89" i="32"/>
  <c r="N89" i="32"/>
  <c r="M89" i="32"/>
  <c r="L89" i="32"/>
  <c r="K89" i="32"/>
  <c r="U88" i="32"/>
  <c r="O88" i="32"/>
  <c r="N88" i="32"/>
  <c r="M88" i="32"/>
  <c r="L88" i="32"/>
  <c r="K88" i="32"/>
  <c r="U87" i="32"/>
  <c r="O87" i="32"/>
  <c r="N87" i="32"/>
  <c r="M87" i="32"/>
  <c r="L87" i="32"/>
  <c r="K87" i="32"/>
  <c r="AD86" i="32"/>
  <c r="AD87" i="32" s="1"/>
  <c r="AD88" i="32" s="1"/>
  <c r="AD89" i="32" s="1"/>
  <c r="AD90" i="32" s="1"/>
  <c r="AD91" i="32" s="1"/>
  <c r="AD92" i="32" s="1"/>
  <c r="AD93" i="32" s="1"/>
  <c r="AD94" i="32" s="1"/>
  <c r="AD95" i="32" s="1"/>
  <c r="AD96" i="32" s="1"/>
  <c r="AD97" i="32" s="1"/>
  <c r="AC86" i="32"/>
  <c r="AC87" i="32" s="1"/>
  <c r="AC88" i="32" s="1"/>
  <c r="AC89" i="32" s="1"/>
  <c r="AC90" i="32" s="1"/>
  <c r="AC91" i="32" s="1"/>
  <c r="AC92" i="32" s="1"/>
  <c r="AC93" i="32" s="1"/>
  <c r="AC94" i="32" s="1"/>
  <c r="AC95" i="32" s="1"/>
  <c r="AC96" i="32" s="1"/>
  <c r="AC97" i="32" s="1"/>
  <c r="AB86" i="32"/>
  <c r="AB87" i="32" s="1"/>
  <c r="AB88" i="32" s="1"/>
  <c r="AB89" i="32" s="1"/>
  <c r="AB90" i="32" s="1"/>
  <c r="AB91" i="32" s="1"/>
  <c r="AB92" i="32" s="1"/>
  <c r="AB93" i="32" s="1"/>
  <c r="AB94" i="32" s="1"/>
  <c r="AB95" i="32" s="1"/>
  <c r="AB96" i="32" s="1"/>
  <c r="AB97" i="32" s="1"/>
  <c r="AA86" i="32"/>
  <c r="AA87" i="32" s="1"/>
  <c r="AA88" i="32" s="1"/>
  <c r="AA89" i="32" s="1"/>
  <c r="AA90" i="32" s="1"/>
  <c r="AA91" i="32" s="1"/>
  <c r="AA92" i="32" s="1"/>
  <c r="AA93" i="32" s="1"/>
  <c r="AA94" i="32" s="1"/>
  <c r="AA95" i="32" s="1"/>
  <c r="AA96" i="32" s="1"/>
  <c r="AA97" i="32" s="1"/>
  <c r="U86" i="32"/>
  <c r="O86" i="32"/>
  <c r="M86" i="32"/>
  <c r="L86" i="32"/>
  <c r="K86" i="32"/>
  <c r="B141" i="32"/>
  <c r="A141" i="32"/>
  <c r="B140" i="32"/>
  <c r="A140" i="32"/>
  <c r="B139" i="32"/>
  <c r="A139" i="32"/>
  <c r="B138" i="32"/>
  <c r="A138" i="32"/>
  <c r="B137" i="32"/>
  <c r="A137" i="32"/>
  <c r="B136" i="32"/>
  <c r="A136" i="32"/>
  <c r="B135" i="32"/>
  <c r="A135" i="32"/>
  <c r="B134" i="32"/>
  <c r="A134" i="32"/>
  <c r="B133" i="32"/>
  <c r="A133" i="32"/>
  <c r="B132" i="32"/>
  <c r="A132" i="32"/>
  <c r="B131" i="32"/>
  <c r="A131" i="32"/>
  <c r="B130" i="32"/>
  <c r="A130" i="32"/>
  <c r="B129" i="32"/>
  <c r="A129" i="32"/>
  <c r="B128" i="32"/>
  <c r="A128" i="32"/>
  <c r="B127" i="32"/>
  <c r="A127" i="32"/>
  <c r="B126" i="32"/>
  <c r="A126" i="32"/>
  <c r="B125" i="32"/>
  <c r="A125" i="32"/>
  <c r="B124" i="32"/>
  <c r="A124" i="32"/>
  <c r="B123" i="32"/>
  <c r="A123" i="32"/>
  <c r="B122" i="32"/>
  <c r="A122" i="32"/>
  <c r="B121" i="32"/>
  <c r="A121" i="32"/>
  <c r="B120" i="32"/>
  <c r="A120" i="32"/>
  <c r="B119" i="32"/>
  <c r="A119" i="32"/>
  <c r="B118" i="32"/>
  <c r="A118" i="32"/>
  <c r="B117" i="32"/>
  <c r="A117" i="32"/>
  <c r="B116" i="32"/>
  <c r="A116" i="32"/>
  <c r="B115" i="32"/>
  <c r="A115" i="32"/>
  <c r="B114" i="32"/>
  <c r="A114" i="32"/>
  <c r="B113" i="32"/>
  <c r="A113" i="32"/>
  <c r="B112" i="32"/>
  <c r="A112" i="32"/>
  <c r="B111" i="32"/>
  <c r="A111" i="32"/>
  <c r="B110" i="32"/>
  <c r="A110" i="32"/>
  <c r="B109" i="32"/>
  <c r="A109" i="32"/>
  <c r="B108" i="32"/>
  <c r="A108" i="32"/>
  <c r="B107" i="32"/>
  <c r="A107" i="32"/>
  <c r="B106" i="32"/>
  <c r="A106" i="32"/>
  <c r="B105" i="32"/>
  <c r="A105" i="32"/>
  <c r="B104" i="32"/>
  <c r="A104" i="32"/>
  <c r="B103" i="32"/>
  <c r="A103" i="32"/>
  <c r="B102" i="32"/>
  <c r="A102" i="32"/>
  <c r="B101" i="32"/>
  <c r="A101" i="32"/>
  <c r="B100" i="32"/>
  <c r="A100" i="32"/>
  <c r="B99" i="32"/>
  <c r="A99" i="32"/>
  <c r="B98" i="32"/>
  <c r="A98" i="32"/>
  <c r="B97" i="32"/>
  <c r="A97" i="32"/>
  <c r="B96" i="32"/>
  <c r="A96" i="32"/>
  <c r="B95" i="32"/>
  <c r="A95" i="32"/>
  <c r="B94" i="32"/>
  <c r="A94" i="32"/>
  <c r="B93" i="32"/>
  <c r="A93" i="32"/>
  <c r="B92" i="32"/>
  <c r="A92" i="32"/>
  <c r="B91" i="32"/>
  <c r="A91" i="32"/>
  <c r="B90" i="32"/>
  <c r="A90" i="32"/>
  <c r="B89" i="32"/>
  <c r="A89" i="32"/>
  <c r="B88" i="32"/>
  <c r="A88" i="32"/>
  <c r="B87" i="32"/>
  <c r="A87" i="32"/>
  <c r="B86" i="32"/>
  <c r="A86" i="32"/>
  <c r="U139" i="31"/>
  <c r="T139" i="31"/>
  <c r="S139" i="31"/>
  <c r="R139" i="31"/>
  <c r="Q139" i="31"/>
  <c r="P139" i="31"/>
  <c r="O139" i="31"/>
  <c r="U138" i="31"/>
  <c r="T138" i="31"/>
  <c r="S138" i="31"/>
  <c r="R138" i="31"/>
  <c r="Q138" i="31"/>
  <c r="P138" i="31"/>
  <c r="O138" i="31"/>
  <c r="U137" i="31"/>
  <c r="T137" i="31"/>
  <c r="S137" i="31"/>
  <c r="R137" i="31"/>
  <c r="Q137" i="31"/>
  <c r="P137" i="31"/>
  <c r="O137" i="31"/>
  <c r="U136" i="31"/>
  <c r="T136" i="31"/>
  <c r="S136" i="31"/>
  <c r="R136" i="31"/>
  <c r="Q136" i="31"/>
  <c r="P136" i="31"/>
  <c r="O136" i="31"/>
  <c r="U135" i="31"/>
  <c r="T135" i="31"/>
  <c r="S135" i="31"/>
  <c r="R135" i="31"/>
  <c r="Q135" i="31"/>
  <c r="P135" i="31"/>
  <c r="O135" i="31"/>
  <c r="AD134" i="31"/>
  <c r="AD135" i="31" s="1"/>
  <c r="AD136" i="31" s="1"/>
  <c r="AD137" i="31" s="1"/>
  <c r="AD138" i="31" s="1"/>
  <c r="AD139" i="31" s="1"/>
  <c r="AD140" i="31" s="1"/>
  <c r="AE140" i="31" s="1"/>
  <c r="AC134" i="31"/>
  <c r="AC135" i="31" s="1"/>
  <c r="AC136" i="31" s="1"/>
  <c r="AC137" i="31" s="1"/>
  <c r="AC138" i="31" s="1"/>
  <c r="AC139" i="31" s="1"/>
  <c r="AC140" i="31" s="1"/>
  <c r="AC141" i="31" s="1"/>
  <c r="AB134" i="31"/>
  <c r="AB135" i="31" s="1"/>
  <c r="AB136" i="31" s="1"/>
  <c r="AB137" i="31" s="1"/>
  <c r="AB138" i="31" s="1"/>
  <c r="AB139" i="31" s="1"/>
  <c r="AB140" i="31" s="1"/>
  <c r="AB141" i="31" s="1"/>
  <c r="AA134" i="31"/>
  <c r="AA135" i="31" s="1"/>
  <c r="AA136" i="31" s="1"/>
  <c r="AA137" i="31" s="1"/>
  <c r="AA138" i="31" s="1"/>
  <c r="AA139" i="31" s="1"/>
  <c r="AA140" i="31" s="1"/>
  <c r="U134" i="31"/>
  <c r="T134" i="31"/>
  <c r="S134" i="31"/>
  <c r="R134" i="31"/>
  <c r="Q134" i="31"/>
  <c r="P134" i="31"/>
  <c r="O134" i="31"/>
  <c r="U133" i="31"/>
  <c r="S133" i="31"/>
  <c r="R133" i="31"/>
  <c r="Q133" i="31"/>
  <c r="P133" i="31"/>
  <c r="O133" i="31"/>
  <c r="N133" i="31"/>
  <c r="U132" i="31"/>
  <c r="Q132" i="31"/>
  <c r="P132" i="31"/>
  <c r="O132" i="31"/>
  <c r="N132" i="31"/>
  <c r="U131" i="31"/>
  <c r="Q131" i="31"/>
  <c r="P131" i="31"/>
  <c r="O131" i="31"/>
  <c r="N131" i="31"/>
  <c r="U130" i="31"/>
  <c r="Q130" i="31"/>
  <c r="P130" i="31"/>
  <c r="O130" i="31"/>
  <c r="N130" i="31"/>
  <c r="U129" i="31"/>
  <c r="Q129" i="31"/>
  <c r="P129" i="31"/>
  <c r="O129" i="31"/>
  <c r="N129" i="31"/>
  <c r="U128" i="31"/>
  <c r="Q128" i="31"/>
  <c r="P128" i="31"/>
  <c r="O128" i="31"/>
  <c r="N128" i="31"/>
  <c r="U127" i="31"/>
  <c r="Q127" i="31"/>
  <c r="P127" i="31"/>
  <c r="O127" i="31"/>
  <c r="N127" i="31"/>
  <c r="U126" i="31"/>
  <c r="Q126" i="31"/>
  <c r="P126" i="31"/>
  <c r="O126" i="31"/>
  <c r="N126" i="31"/>
  <c r="U125" i="31"/>
  <c r="Q125" i="31"/>
  <c r="P125" i="31"/>
  <c r="O125" i="31"/>
  <c r="N125" i="31"/>
  <c r="U124" i="31"/>
  <c r="Q124" i="31"/>
  <c r="P124" i="31"/>
  <c r="O124" i="31"/>
  <c r="N124" i="31"/>
  <c r="U123" i="31"/>
  <c r="Q123" i="31"/>
  <c r="P123" i="31"/>
  <c r="O123" i="31"/>
  <c r="N123" i="31"/>
  <c r="AD122" i="31"/>
  <c r="AD123" i="31" s="1"/>
  <c r="AD124" i="31" s="1"/>
  <c r="AD125" i="31" s="1"/>
  <c r="AD126" i="31" s="1"/>
  <c r="AD127" i="31" s="1"/>
  <c r="AD128" i="31" s="1"/>
  <c r="AD129" i="31" s="1"/>
  <c r="AD130" i="31" s="1"/>
  <c r="AD131" i="31" s="1"/>
  <c r="AD132" i="31" s="1"/>
  <c r="AD133" i="31" s="1"/>
  <c r="AC122" i="31"/>
  <c r="AC123" i="31" s="1"/>
  <c r="AC124" i="31" s="1"/>
  <c r="AC125" i="31" s="1"/>
  <c r="AC126" i="31" s="1"/>
  <c r="AC127" i="31" s="1"/>
  <c r="AC128" i="31" s="1"/>
  <c r="AC129" i="31" s="1"/>
  <c r="AC130" i="31" s="1"/>
  <c r="AC131" i="31" s="1"/>
  <c r="AC132" i="31" s="1"/>
  <c r="AC133" i="31" s="1"/>
  <c r="AB122" i="31"/>
  <c r="AB123" i="31" s="1"/>
  <c r="AB124" i="31" s="1"/>
  <c r="AB125" i="31" s="1"/>
  <c r="AB126" i="31" s="1"/>
  <c r="AB127" i="31" s="1"/>
  <c r="AB128" i="31" s="1"/>
  <c r="AB129" i="31" s="1"/>
  <c r="AB130" i="31" s="1"/>
  <c r="AB131" i="31" s="1"/>
  <c r="AB132" i="31" s="1"/>
  <c r="AB133" i="31" s="1"/>
  <c r="AA122" i="31"/>
  <c r="AA123" i="31" s="1"/>
  <c r="AA124" i="31" s="1"/>
  <c r="AA125" i="31" s="1"/>
  <c r="AA126" i="31" s="1"/>
  <c r="AA127" i="31" s="1"/>
  <c r="AA128" i="31" s="1"/>
  <c r="AA129" i="31" s="1"/>
  <c r="AA130" i="31" s="1"/>
  <c r="AA131" i="31" s="1"/>
  <c r="AA132" i="31" s="1"/>
  <c r="AA133" i="31" s="1"/>
  <c r="U122" i="31"/>
  <c r="P122" i="31"/>
  <c r="O122" i="31"/>
  <c r="N122" i="31"/>
  <c r="U121" i="31"/>
  <c r="P121" i="31"/>
  <c r="O121" i="31"/>
  <c r="N121" i="31"/>
  <c r="M121" i="31"/>
  <c r="U120" i="31"/>
  <c r="P120" i="31"/>
  <c r="O120" i="31"/>
  <c r="N120" i="31"/>
  <c r="M120" i="31"/>
  <c r="U119" i="31"/>
  <c r="P119" i="31"/>
  <c r="O119" i="31"/>
  <c r="N119" i="31"/>
  <c r="M119" i="31"/>
  <c r="U118" i="31"/>
  <c r="P118" i="31"/>
  <c r="O118" i="31"/>
  <c r="N118" i="31"/>
  <c r="M118" i="31"/>
  <c r="U117" i="31"/>
  <c r="P117" i="31"/>
  <c r="O117" i="31"/>
  <c r="N117" i="31"/>
  <c r="M117" i="31"/>
  <c r="U116" i="31"/>
  <c r="P116" i="31"/>
  <c r="O116" i="31"/>
  <c r="N116" i="31"/>
  <c r="M116" i="31"/>
  <c r="U115" i="31"/>
  <c r="P115" i="31"/>
  <c r="O115" i="31"/>
  <c r="N115" i="31"/>
  <c r="M115" i="31"/>
  <c r="U114" i="31"/>
  <c r="P114" i="31"/>
  <c r="O114" i="31"/>
  <c r="N114" i="31"/>
  <c r="M114" i="31"/>
  <c r="U113" i="31"/>
  <c r="P113" i="31"/>
  <c r="O113" i="31"/>
  <c r="N113" i="31"/>
  <c r="M113" i="31"/>
  <c r="U112" i="31"/>
  <c r="Q112" i="31"/>
  <c r="P112" i="31"/>
  <c r="O112" i="31"/>
  <c r="N112" i="31"/>
  <c r="M112" i="31"/>
  <c r="U111" i="31"/>
  <c r="Q111" i="31"/>
  <c r="P111" i="31"/>
  <c r="O111" i="31"/>
  <c r="N111" i="31"/>
  <c r="M111" i="31"/>
  <c r="AD110" i="31"/>
  <c r="AD111" i="31" s="1"/>
  <c r="AD112" i="31" s="1"/>
  <c r="AD113" i="31" s="1"/>
  <c r="AD114" i="31" s="1"/>
  <c r="AD115" i="31" s="1"/>
  <c r="AD116" i="31" s="1"/>
  <c r="AD117" i="31" s="1"/>
  <c r="AD118" i="31" s="1"/>
  <c r="AD119" i="31" s="1"/>
  <c r="AD120" i="31" s="1"/>
  <c r="AD121" i="31" s="1"/>
  <c r="AC110" i="31"/>
  <c r="AC111" i="31" s="1"/>
  <c r="AC112" i="31" s="1"/>
  <c r="AC113" i="31" s="1"/>
  <c r="AC114" i="31" s="1"/>
  <c r="AC115" i="31" s="1"/>
  <c r="AC116" i="31" s="1"/>
  <c r="AC117" i="31" s="1"/>
  <c r="AC118" i="31" s="1"/>
  <c r="AC119" i="31" s="1"/>
  <c r="AC120" i="31" s="1"/>
  <c r="AC121" i="31" s="1"/>
  <c r="AB110" i="31"/>
  <c r="AB111" i="31" s="1"/>
  <c r="AB112" i="31" s="1"/>
  <c r="AB113" i="31" s="1"/>
  <c r="AB114" i="31" s="1"/>
  <c r="AB115" i="31" s="1"/>
  <c r="AB116" i="31" s="1"/>
  <c r="AB117" i="31" s="1"/>
  <c r="AB118" i="31" s="1"/>
  <c r="AB119" i="31" s="1"/>
  <c r="AB120" i="31" s="1"/>
  <c r="AB121" i="31" s="1"/>
  <c r="AA110" i="31"/>
  <c r="AA111" i="31" s="1"/>
  <c r="AA112" i="31" s="1"/>
  <c r="AA113" i="31" s="1"/>
  <c r="AA114" i="31" s="1"/>
  <c r="AA115" i="31" s="1"/>
  <c r="AA116" i="31" s="1"/>
  <c r="AA117" i="31" s="1"/>
  <c r="AA118" i="31" s="1"/>
  <c r="AA119" i="31" s="1"/>
  <c r="AA120" i="31" s="1"/>
  <c r="AA121" i="31" s="1"/>
  <c r="U110" i="31"/>
  <c r="Q110" i="31"/>
  <c r="P110" i="31"/>
  <c r="O110" i="31"/>
  <c r="N110" i="31"/>
  <c r="M110" i="31"/>
  <c r="U109" i="31"/>
  <c r="Q109" i="31"/>
  <c r="P109" i="31"/>
  <c r="O109" i="31"/>
  <c r="N109" i="31"/>
  <c r="M109" i="31"/>
  <c r="L109" i="31"/>
  <c r="U108" i="31"/>
  <c r="Q108" i="31"/>
  <c r="P108" i="31"/>
  <c r="O108" i="31"/>
  <c r="N108" i="31"/>
  <c r="M108" i="31"/>
  <c r="L108" i="31"/>
  <c r="U107" i="31"/>
  <c r="Q107" i="31"/>
  <c r="P107" i="31"/>
  <c r="O107" i="31"/>
  <c r="N107" i="31"/>
  <c r="M107" i="31"/>
  <c r="L107" i="31"/>
  <c r="U106" i="31"/>
  <c r="Q106" i="31"/>
  <c r="P106" i="31"/>
  <c r="O106" i="31"/>
  <c r="N106" i="31"/>
  <c r="M106" i="31"/>
  <c r="L106" i="31"/>
  <c r="U105" i="31"/>
  <c r="Q105" i="31"/>
  <c r="P105" i="31"/>
  <c r="O105" i="31"/>
  <c r="N105" i="31"/>
  <c r="M105" i="31"/>
  <c r="L105" i="31"/>
  <c r="U104" i="31"/>
  <c r="Q104" i="31"/>
  <c r="P104" i="31"/>
  <c r="O104" i="31"/>
  <c r="N104" i="31"/>
  <c r="M104" i="31"/>
  <c r="L104" i="31"/>
  <c r="U103" i="31"/>
  <c r="Q103" i="31"/>
  <c r="P103" i="31"/>
  <c r="O103" i="31"/>
  <c r="N103" i="31"/>
  <c r="M103" i="31"/>
  <c r="L103" i="31"/>
  <c r="U102" i="31"/>
  <c r="Q102" i="31"/>
  <c r="P102" i="31"/>
  <c r="O102" i="31"/>
  <c r="N102" i="31"/>
  <c r="M102" i="31"/>
  <c r="L102" i="31"/>
  <c r="U101" i="31"/>
  <c r="Q101" i="31"/>
  <c r="P101" i="31"/>
  <c r="O101" i="31"/>
  <c r="N101" i="31"/>
  <c r="M101" i="31"/>
  <c r="L101" i="31"/>
  <c r="U100" i="31"/>
  <c r="Q100" i="31"/>
  <c r="P100" i="31"/>
  <c r="O100" i="31"/>
  <c r="N100" i="31"/>
  <c r="M100" i="31"/>
  <c r="L100" i="31"/>
  <c r="U99" i="31"/>
  <c r="Q99" i="31"/>
  <c r="P99" i="31"/>
  <c r="O99" i="31"/>
  <c r="N99" i="31"/>
  <c r="M99" i="31"/>
  <c r="L99" i="31"/>
  <c r="AD98" i="31"/>
  <c r="AD99" i="31" s="1"/>
  <c r="AD100" i="31" s="1"/>
  <c r="AD101" i="31" s="1"/>
  <c r="AD102" i="31" s="1"/>
  <c r="AD103" i="31" s="1"/>
  <c r="AD104" i="31" s="1"/>
  <c r="AD105" i="31" s="1"/>
  <c r="AD106" i="31" s="1"/>
  <c r="AD107" i="31" s="1"/>
  <c r="AD108" i="31" s="1"/>
  <c r="AD109" i="31" s="1"/>
  <c r="AC98" i="31"/>
  <c r="AC99" i="31" s="1"/>
  <c r="AC100" i="31" s="1"/>
  <c r="AC101" i="31" s="1"/>
  <c r="AC102" i="31" s="1"/>
  <c r="AC103" i="31" s="1"/>
  <c r="AC104" i="31" s="1"/>
  <c r="AC105" i="31" s="1"/>
  <c r="AC106" i="31" s="1"/>
  <c r="AC107" i="31" s="1"/>
  <c r="AC108" i="31" s="1"/>
  <c r="AC109" i="31" s="1"/>
  <c r="AB98" i="31"/>
  <c r="AB99" i="31" s="1"/>
  <c r="AB100" i="31" s="1"/>
  <c r="AB101" i="31" s="1"/>
  <c r="AB102" i="31" s="1"/>
  <c r="AB103" i="31" s="1"/>
  <c r="AB104" i="31" s="1"/>
  <c r="AB105" i="31" s="1"/>
  <c r="AB106" i="31" s="1"/>
  <c r="AB107" i="31" s="1"/>
  <c r="AB108" i="31" s="1"/>
  <c r="AB109" i="31" s="1"/>
  <c r="AA98" i="31"/>
  <c r="AA99" i="31" s="1"/>
  <c r="AA100" i="31" s="1"/>
  <c r="AA101" i="31" s="1"/>
  <c r="AA102" i="31" s="1"/>
  <c r="AA103" i="31" s="1"/>
  <c r="AA104" i="31" s="1"/>
  <c r="AA105" i="31" s="1"/>
  <c r="AA106" i="31" s="1"/>
  <c r="AA107" i="31" s="1"/>
  <c r="AA108" i="31" s="1"/>
  <c r="AA109" i="31" s="1"/>
  <c r="U98" i="31"/>
  <c r="P98" i="31"/>
  <c r="O98" i="31"/>
  <c r="N98" i="31"/>
  <c r="M98" i="31"/>
  <c r="L98" i="31"/>
  <c r="U97" i="31"/>
  <c r="P97" i="31"/>
  <c r="O97" i="31"/>
  <c r="N97" i="31"/>
  <c r="M97" i="31"/>
  <c r="L97" i="31"/>
  <c r="K97" i="31"/>
  <c r="U96" i="31"/>
  <c r="P96" i="31"/>
  <c r="O96" i="31"/>
  <c r="N96" i="31"/>
  <c r="M96" i="31"/>
  <c r="L96" i="31"/>
  <c r="K96" i="31"/>
  <c r="U95" i="31"/>
  <c r="P95" i="31"/>
  <c r="O95" i="31"/>
  <c r="N95" i="31"/>
  <c r="M95" i="31"/>
  <c r="L95" i="31"/>
  <c r="K95" i="31"/>
  <c r="U94" i="31"/>
  <c r="P94" i="31"/>
  <c r="O94" i="31"/>
  <c r="N94" i="31"/>
  <c r="M94" i="31"/>
  <c r="L94" i="31"/>
  <c r="K94" i="31"/>
  <c r="U93" i="31"/>
  <c r="P93" i="31"/>
  <c r="O93" i="31"/>
  <c r="N93" i="31"/>
  <c r="M93" i="31"/>
  <c r="L93" i="31"/>
  <c r="K93" i="31"/>
  <c r="U92" i="31"/>
  <c r="O92" i="31"/>
  <c r="N92" i="31"/>
  <c r="M92" i="31"/>
  <c r="L92" i="31"/>
  <c r="K92" i="31"/>
  <c r="U91" i="31"/>
  <c r="O91" i="31"/>
  <c r="N91" i="31"/>
  <c r="M91" i="31"/>
  <c r="L91" i="31"/>
  <c r="K91" i="31"/>
  <c r="U90" i="31"/>
  <c r="O90" i="31"/>
  <c r="N90" i="31"/>
  <c r="M90" i="31"/>
  <c r="L90" i="31"/>
  <c r="K90" i="31"/>
  <c r="U89" i="31"/>
  <c r="O89" i="31"/>
  <c r="N89" i="31"/>
  <c r="M89" i="31"/>
  <c r="L89" i="31"/>
  <c r="K89" i="31"/>
  <c r="U88" i="31"/>
  <c r="O88" i="31"/>
  <c r="N88" i="31"/>
  <c r="M88" i="31"/>
  <c r="L88" i="31"/>
  <c r="K88" i="31"/>
  <c r="U87" i="31"/>
  <c r="O87" i="31"/>
  <c r="N87" i="31"/>
  <c r="M87" i="31"/>
  <c r="L87" i="31"/>
  <c r="K87" i="31"/>
  <c r="AD86" i="31"/>
  <c r="AD87" i="31" s="1"/>
  <c r="AD88" i="31" s="1"/>
  <c r="AD89" i="31" s="1"/>
  <c r="AD90" i="31" s="1"/>
  <c r="AD91" i="31" s="1"/>
  <c r="AD92" i="31" s="1"/>
  <c r="AD93" i="31" s="1"/>
  <c r="AD94" i="31" s="1"/>
  <c r="AD95" i="31" s="1"/>
  <c r="AD96" i="31" s="1"/>
  <c r="AD97" i="31" s="1"/>
  <c r="AC86" i="31"/>
  <c r="AC87" i="31" s="1"/>
  <c r="AC88" i="31" s="1"/>
  <c r="AC89" i="31" s="1"/>
  <c r="AC90" i="31" s="1"/>
  <c r="AC91" i="31" s="1"/>
  <c r="AC92" i="31" s="1"/>
  <c r="AC93" i="31" s="1"/>
  <c r="AC94" i="31" s="1"/>
  <c r="AC95" i="31" s="1"/>
  <c r="AC96" i="31" s="1"/>
  <c r="AC97" i="31" s="1"/>
  <c r="AB86" i="31"/>
  <c r="AB87" i="31" s="1"/>
  <c r="AB88" i="31" s="1"/>
  <c r="AB89" i="31" s="1"/>
  <c r="AB90" i="31" s="1"/>
  <c r="AB91" i="31" s="1"/>
  <c r="AB92" i="31" s="1"/>
  <c r="AB93" i="31" s="1"/>
  <c r="AB94" i="31" s="1"/>
  <c r="AB95" i="31" s="1"/>
  <c r="AB96" i="31" s="1"/>
  <c r="AB97" i="31" s="1"/>
  <c r="AA86" i="31"/>
  <c r="AA87" i="31" s="1"/>
  <c r="AA88" i="31" s="1"/>
  <c r="AA89" i="31" s="1"/>
  <c r="AA90" i="31" s="1"/>
  <c r="AA91" i="31" s="1"/>
  <c r="AA92" i="31" s="1"/>
  <c r="AA93" i="31" s="1"/>
  <c r="AA94" i="31" s="1"/>
  <c r="AA95" i="31" s="1"/>
  <c r="AA96" i="31" s="1"/>
  <c r="AA97" i="31" s="1"/>
  <c r="U86" i="31"/>
  <c r="O86" i="31"/>
  <c r="M86" i="31"/>
  <c r="L86" i="31"/>
  <c r="K86" i="31"/>
  <c r="B141" i="31"/>
  <c r="A141" i="31"/>
  <c r="B140" i="31"/>
  <c r="A140" i="31"/>
  <c r="B139" i="31"/>
  <c r="A139" i="31"/>
  <c r="B138" i="31"/>
  <c r="A138" i="31"/>
  <c r="B137" i="31"/>
  <c r="A137" i="31"/>
  <c r="B136" i="31"/>
  <c r="A136" i="31"/>
  <c r="B135" i="31"/>
  <c r="A135" i="31"/>
  <c r="B134" i="31"/>
  <c r="A134" i="31"/>
  <c r="B133" i="31"/>
  <c r="A133" i="31"/>
  <c r="B132" i="31"/>
  <c r="A132" i="31"/>
  <c r="B131" i="31"/>
  <c r="A131" i="31"/>
  <c r="B130" i="31"/>
  <c r="A130" i="31"/>
  <c r="B129" i="31"/>
  <c r="A129" i="31"/>
  <c r="B128" i="31"/>
  <c r="A128" i="31"/>
  <c r="B127" i="31"/>
  <c r="A127" i="31"/>
  <c r="B126" i="31"/>
  <c r="A126" i="31"/>
  <c r="B125" i="31"/>
  <c r="A125" i="31"/>
  <c r="B124" i="31"/>
  <c r="A124" i="31"/>
  <c r="B123" i="31"/>
  <c r="A123" i="31"/>
  <c r="B122" i="31"/>
  <c r="A122" i="31"/>
  <c r="B121" i="31"/>
  <c r="A121" i="31"/>
  <c r="B120" i="31"/>
  <c r="A120" i="31"/>
  <c r="B119" i="31"/>
  <c r="A119" i="31"/>
  <c r="B118" i="31"/>
  <c r="A118" i="31"/>
  <c r="B117" i="31"/>
  <c r="A117" i="31"/>
  <c r="B116" i="31"/>
  <c r="A116" i="31"/>
  <c r="B115" i="31"/>
  <c r="A115" i="31"/>
  <c r="B114" i="31"/>
  <c r="A114" i="31"/>
  <c r="B113" i="31"/>
  <c r="A113" i="31"/>
  <c r="B112" i="31"/>
  <c r="A112" i="31"/>
  <c r="B111" i="31"/>
  <c r="A111" i="31"/>
  <c r="B110" i="31"/>
  <c r="A110" i="31"/>
  <c r="B109" i="31"/>
  <c r="A109" i="31"/>
  <c r="B108" i="31"/>
  <c r="A108" i="31"/>
  <c r="B107" i="31"/>
  <c r="A107" i="31"/>
  <c r="B106" i="31"/>
  <c r="A106" i="31"/>
  <c r="B105" i="31"/>
  <c r="A105" i="31"/>
  <c r="B104" i="31"/>
  <c r="A104" i="31"/>
  <c r="B103" i="31"/>
  <c r="A103" i="31"/>
  <c r="B102" i="31"/>
  <c r="A102" i="31"/>
  <c r="B101" i="31"/>
  <c r="A101" i="31"/>
  <c r="B100" i="31"/>
  <c r="A100" i="31"/>
  <c r="B99" i="31"/>
  <c r="A99" i="31"/>
  <c r="B98" i="31"/>
  <c r="A98" i="31"/>
  <c r="B97" i="31"/>
  <c r="A97" i="31"/>
  <c r="B96" i="31"/>
  <c r="A96" i="31"/>
  <c r="B95" i="31"/>
  <c r="A95" i="31"/>
  <c r="B94" i="31"/>
  <c r="A94" i="31"/>
  <c r="B93" i="31"/>
  <c r="A93" i="31"/>
  <c r="B92" i="31"/>
  <c r="A92" i="31"/>
  <c r="B91" i="31"/>
  <c r="A91" i="31"/>
  <c r="B90" i="31"/>
  <c r="A90" i="31"/>
  <c r="B89" i="31"/>
  <c r="A89" i="31"/>
  <c r="B88" i="31"/>
  <c r="A88" i="31"/>
  <c r="B87" i="31"/>
  <c r="A87" i="31"/>
  <c r="B86" i="31"/>
  <c r="A86" i="31"/>
  <c r="U139" i="30"/>
  <c r="T139" i="30"/>
  <c r="S139" i="30"/>
  <c r="R139" i="30"/>
  <c r="Q139" i="30"/>
  <c r="P139" i="30"/>
  <c r="O139" i="30"/>
  <c r="U138" i="30"/>
  <c r="T138" i="30"/>
  <c r="S138" i="30"/>
  <c r="R138" i="30"/>
  <c r="Q138" i="30"/>
  <c r="P138" i="30"/>
  <c r="O138" i="30"/>
  <c r="U137" i="30"/>
  <c r="T137" i="30"/>
  <c r="S137" i="30"/>
  <c r="R137" i="30"/>
  <c r="Q137" i="30"/>
  <c r="P137" i="30"/>
  <c r="O137" i="30"/>
  <c r="U136" i="30"/>
  <c r="T136" i="30"/>
  <c r="S136" i="30"/>
  <c r="R136" i="30"/>
  <c r="Q136" i="30"/>
  <c r="P136" i="30"/>
  <c r="O136" i="30"/>
  <c r="U135" i="30"/>
  <c r="T135" i="30"/>
  <c r="S135" i="30"/>
  <c r="R135" i="30"/>
  <c r="Q135" i="30"/>
  <c r="P135" i="30"/>
  <c r="O135" i="30"/>
  <c r="AD134" i="30"/>
  <c r="AD135" i="30" s="1"/>
  <c r="AD136" i="30" s="1"/>
  <c r="AD137" i="30" s="1"/>
  <c r="AD138" i="30" s="1"/>
  <c r="AD139" i="30" s="1"/>
  <c r="AD140" i="30" s="1"/>
  <c r="AE140" i="30" s="1"/>
  <c r="AC134" i="30"/>
  <c r="AC135" i="30" s="1"/>
  <c r="AC136" i="30" s="1"/>
  <c r="AC137" i="30" s="1"/>
  <c r="AC138" i="30" s="1"/>
  <c r="AC139" i="30" s="1"/>
  <c r="AC140" i="30" s="1"/>
  <c r="AC141" i="30" s="1"/>
  <c r="AB134" i="30"/>
  <c r="AB135" i="30" s="1"/>
  <c r="AB136" i="30" s="1"/>
  <c r="AB137" i="30" s="1"/>
  <c r="AB138" i="30" s="1"/>
  <c r="AB139" i="30" s="1"/>
  <c r="AB140" i="30" s="1"/>
  <c r="AB141" i="30" s="1"/>
  <c r="AA134" i="30"/>
  <c r="AA135" i="30" s="1"/>
  <c r="AA136" i="30" s="1"/>
  <c r="AA137" i="30" s="1"/>
  <c r="AA138" i="30" s="1"/>
  <c r="AA139" i="30" s="1"/>
  <c r="AA140" i="30" s="1"/>
  <c r="U134" i="30"/>
  <c r="T134" i="30"/>
  <c r="S134" i="30"/>
  <c r="R134" i="30"/>
  <c r="Q134" i="30"/>
  <c r="P134" i="30"/>
  <c r="O134" i="30"/>
  <c r="U133" i="30"/>
  <c r="S133" i="30"/>
  <c r="R133" i="30"/>
  <c r="Q133" i="30"/>
  <c r="P133" i="30"/>
  <c r="O133" i="30"/>
  <c r="N133" i="30"/>
  <c r="U132" i="30"/>
  <c r="Q132" i="30"/>
  <c r="P132" i="30"/>
  <c r="O132" i="30"/>
  <c r="N132" i="30"/>
  <c r="U131" i="30"/>
  <c r="Q131" i="30"/>
  <c r="P131" i="30"/>
  <c r="O131" i="30"/>
  <c r="N131" i="30"/>
  <c r="U130" i="30"/>
  <c r="Q130" i="30"/>
  <c r="P130" i="30"/>
  <c r="O130" i="30"/>
  <c r="N130" i="30"/>
  <c r="U129" i="30"/>
  <c r="Q129" i="30"/>
  <c r="P129" i="30"/>
  <c r="O129" i="30"/>
  <c r="N129" i="30"/>
  <c r="U128" i="30"/>
  <c r="Q128" i="30"/>
  <c r="P128" i="30"/>
  <c r="O128" i="30"/>
  <c r="N128" i="30"/>
  <c r="U127" i="30"/>
  <c r="Q127" i="30"/>
  <c r="P127" i="30"/>
  <c r="O127" i="30"/>
  <c r="N127" i="30"/>
  <c r="U126" i="30"/>
  <c r="Q126" i="30"/>
  <c r="P126" i="30"/>
  <c r="O126" i="30"/>
  <c r="N126" i="30"/>
  <c r="U125" i="30"/>
  <c r="Q125" i="30"/>
  <c r="P125" i="30"/>
  <c r="O125" i="30"/>
  <c r="N125" i="30"/>
  <c r="U124" i="30"/>
  <c r="Q124" i="30"/>
  <c r="P124" i="30"/>
  <c r="O124" i="30"/>
  <c r="N124" i="30"/>
  <c r="U123" i="30"/>
  <c r="Q123" i="30"/>
  <c r="P123" i="30"/>
  <c r="O123" i="30"/>
  <c r="N123" i="30"/>
  <c r="AD122" i="30"/>
  <c r="AD123" i="30" s="1"/>
  <c r="AD124" i="30" s="1"/>
  <c r="AD125" i="30" s="1"/>
  <c r="AD126" i="30" s="1"/>
  <c r="AD127" i="30" s="1"/>
  <c r="AD128" i="30" s="1"/>
  <c r="AD129" i="30" s="1"/>
  <c r="AD130" i="30" s="1"/>
  <c r="AD131" i="30" s="1"/>
  <c r="AD132" i="30" s="1"/>
  <c r="AD133" i="30" s="1"/>
  <c r="AC122" i="30"/>
  <c r="AC123" i="30" s="1"/>
  <c r="AC124" i="30" s="1"/>
  <c r="AC125" i="30" s="1"/>
  <c r="AC126" i="30" s="1"/>
  <c r="AC127" i="30" s="1"/>
  <c r="AC128" i="30" s="1"/>
  <c r="AC129" i="30" s="1"/>
  <c r="AC130" i="30" s="1"/>
  <c r="AC131" i="30" s="1"/>
  <c r="AC132" i="30" s="1"/>
  <c r="AC133" i="30" s="1"/>
  <c r="AB122" i="30"/>
  <c r="AB123" i="30" s="1"/>
  <c r="AB124" i="30" s="1"/>
  <c r="AB125" i="30" s="1"/>
  <c r="AB126" i="30" s="1"/>
  <c r="AB127" i="30" s="1"/>
  <c r="AB128" i="30" s="1"/>
  <c r="AB129" i="30" s="1"/>
  <c r="AB130" i="30" s="1"/>
  <c r="AB131" i="30" s="1"/>
  <c r="AB132" i="30" s="1"/>
  <c r="AB133" i="30" s="1"/>
  <c r="AA122" i="30"/>
  <c r="AA123" i="30" s="1"/>
  <c r="AA124" i="30" s="1"/>
  <c r="AA125" i="30" s="1"/>
  <c r="AA126" i="30" s="1"/>
  <c r="AA127" i="30" s="1"/>
  <c r="AA128" i="30" s="1"/>
  <c r="AA129" i="30" s="1"/>
  <c r="AA130" i="30" s="1"/>
  <c r="AA131" i="30" s="1"/>
  <c r="AA132" i="30" s="1"/>
  <c r="AA133" i="30" s="1"/>
  <c r="U122" i="30"/>
  <c r="P122" i="30"/>
  <c r="O122" i="30"/>
  <c r="N122" i="30"/>
  <c r="U121" i="30"/>
  <c r="P121" i="30"/>
  <c r="O121" i="30"/>
  <c r="N121" i="30"/>
  <c r="M121" i="30"/>
  <c r="U120" i="30"/>
  <c r="P120" i="30"/>
  <c r="O120" i="30"/>
  <c r="N120" i="30"/>
  <c r="M120" i="30"/>
  <c r="U119" i="30"/>
  <c r="P119" i="30"/>
  <c r="O119" i="30"/>
  <c r="N119" i="30"/>
  <c r="M119" i="30"/>
  <c r="U118" i="30"/>
  <c r="P118" i="30"/>
  <c r="O118" i="30"/>
  <c r="N118" i="30"/>
  <c r="M118" i="30"/>
  <c r="U117" i="30"/>
  <c r="P117" i="30"/>
  <c r="O117" i="30"/>
  <c r="N117" i="30"/>
  <c r="M117" i="30"/>
  <c r="U116" i="30"/>
  <c r="P116" i="30"/>
  <c r="O116" i="30"/>
  <c r="N116" i="30"/>
  <c r="M116" i="30"/>
  <c r="U115" i="30"/>
  <c r="P115" i="30"/>
  <c r="O115" i="30"/>
  <c r="N115" i="30"/>
  <c r="M115" i="30"/>
  <c r="U114" i="30"/>
  <c r="P114" i="30"/>
  <c r="O114" i="30"/>
  <c r="N114" i="30"/>
  <c r="M114" i="30"/>
  <c r="U113" i="30"/>
  <c r="P113" i="30"/>
  <c r="O113" i="30"/>
  <c r="N113" i="30"/>
  <c r="M113" i="30"/>
  <c r="U112" i="30"/>
  <c r="Q112" i="30"/>
  <c r="P112" i="30"/>
  <c r="O112" i="30"/>
  <c r="N112" i="30"/>
  <c r="M112" i="30"/>
  <c r="U111" i="30"/>
  <c r="Q111" i="30"/>
  <c r="P111" i="30"/>
  <c r="O111" i="30"/>
  <c r="N111" i="30"/>
  <c r="M111" i="30"/>
  <c r="AD110" i="30"/>
  <c r="AD111" i="30" s="1"/>
  <c r="AD112" i="30" s="1"/>
  <c r="AD113" i="30" s="1"/>
  <c r="AD114" i="30" s="1"/>
  <c r="AD115" i="30" s="1"/>
  <c r="AD116" i="30" s="1"/>
  <c r="AD117" i="30" s="1"/>
  <c r="AD118" i="30" s="1"/>
  <c r="AD119" i="30" s="1"/>
  <c r="AD120" i="30" s="1"/>
  <c r="AD121" i="30" s="1"/>
  <c r="AC110" i="30"/>
  <c r="AC111" i="30" s="1"/>
  <c r="AC112" i="30" s="1"/>
  <c r="AC113" i="30" s="1"/>
  <c r="AC114" i="30" s="1"/>
  <c r="AC115" i="30" s="1"/>
  <c r="AC116" i="30" s="1"/>
  <c r="AC117" i="30" s="1"/>
  <c r="AC118" i="30" s="1"/>
  <c r="AC119" i="30" s="1"/>
  <c r="AC120" i="30" s="1"/>
  <c r="AC121" i="30" s="1"/>
  <c r="AB110" i="30"/>
  <c r="AB111" i="30" s="1"/>
  <c r="AB112" i="30" s="1"/>
  <c r="AB113" i="30" s="1"/>
  <c r="AB114" i="30" s="1"/>
  <c r="AB115" i="30" s="1"/>
  <c r="AB116" i="30" s="1"/>
  <c r="AB117" i="30" s="1"/>
  <c r="AB118" i="30" s="1"/>
  <c r="AB119" i="30" s="1"/>
  <c r="AB120" i="30" s="1"/>
  <c r="AB121" i="30" s="1"/>
  <c r="AA110" i="30"/>
  <c r="AA111" i="30" s="1"/>
  <c r="AA112" i="30" s="1"/>
  <c r="AA113" i="30" s="1"/>
  <c r="AA114" i="30" s="1"/>
  <c r="AA115" i="30" s="1"/>
  <c r="AA116" i="30" s="1"/>
  <c r="AA117" i="30" s="1"/>
  <c r="AA118" i="30" s="1"/>
  <c r="AA119" i="30" s="1"/>
  <c r="AA120" i="30" s="1"/>
  <c r="AA121" i="30" s="1"/>
  <c r="U110" i="30"/>
  <c r="Q110" i="30"/>
  <c r="P110" i="30"/>
  <c r="O110" i="30"/>
  <c r="N110" i="30"/>
  <c r="M110" i="30"/>
  <c r="U109" i="30"/>
  <c r="Q109" i="30"/>
  <c r="P109" i="30"/>
  <c r="O109" i="30"/>
  <c r="N109" i="30"/>
  <c r="M109" i="30"/>
  <c r="L109" i="30"/>
  <c r="U108" i="30"/>
  <c r="Q108" i="30"/>
  <c r="P108" i="30"/>
  <c r="O108" i="30"/>
  <c r="N108" i="30"/>
  <c r="M108" i="30"/>
  <c r="L108" i="30"/>
  <c r="U107" i="30"/>
  <c r="Q107" i="30"/>
  <c r="P107" i="30"/>
  <c r="O107" i="30"/>
  <c r="N107" i="30"/>
  <c r="M107" i="30"/>
  <c r="L107" i="30"/>
  <c r="U106" i="30"/>
  <c r="Q106" i="30"/>
  <c r="P106" i="30"/>
  <c r="O106" i="30"/>
  <c r="N106" i="30"/>
  <c r="M106" i="30"/>
  <c r="L106" i="30"/>
  <c r="U105" i="30"/>
  <c r="Q105" i="30"/>
  <c r="P105" i="30"/>
  <c r="O105" i="30"/>
  <c r="N105" i="30"/>
  <c r="M105" i="30"/>
  <c r="L105" i="30"/>
  <c r="U104" i="30"/>
  <c r="Q104" i="30"/>
  <c r="P104" i="30"/>
  <c r="O104" i="30"/>
  <c r="N104" i="30"/>
  <c r="M104" i="30"/>
  <c r="L104" i="30"/>
  <c r="U103" i="30"/>
  <c r="Q103" i="30"/>
  <c r="P103" i="30"/>
  <c r="O103" i="30"/>
  <c r="N103" i="30"/>
  <c r="M103" i="30"/>
  <c r="L103" i="30"/>
  <c r="U102" i="30"/>
  <c r="Q102" i="30"/>
  <c r="P102" i="30"/>
  <c r="O102" i="30"/>
  <c r="N102" i="30"/>
  <c r="M102" i="30"/>
  <c r="L102" i="30"/>
  <c r="U101" i="30"/>
  <c r="Q101" i="30"/>
  <c r="P101" i="30"/>
  <c r="O101" i="30"/>
  <c r="N101" i="30"/>
  <c r="M101" i="30"/>
  <c r="L101" i="30"/>
  <c r="U100" i="30"/>
  <c r="Q100" i="30"/>
  <c r="P100" i="30"/>
  <c r="O100" i="30"/>
  <c r="N100" i="30"/>
  <c r="M100" i="30"/>
  <c r="L100" i="30"/>
  <c r="U99" i="30"/>
  <c r="Q99" i="30"/>
  <c r="P99" i="30"/>
  <c r="O99" i="30"/>
  <c r="N99" i="30"/>
  <c r="M99" i="30"/>
  <c r="L99" i="30"/>
  <c r="AD98" i="30"/>
  <c r="AD99" i="30" s="1"/>
  <c r="AD100" i="30" s="1"/>
  <c r="AD101" i="30" s="1"/>
  <c r="AD102" i="30" s="1"/>
  <c r="AD103" i="30" s="1"/>
  <c r="AD104" i="30" s="1"/>
  <c r="AD105" i="30" s="1"/>
  <c r="AD106" i="30" s="1"/>
  <c r="AD107" i="30" s="1"/>
  <c r="AD108" i="30" s="1"/>
  <c r="AD109" i="30" s="1"/>
  <c r="AC98" i="30"/>
  <c r="AC99" i="30" s="1"/>
  <c r="AC100" i="30" s="1"/>
  <c r="AC101" i="30" s="1"/>
  <c r="AC102" i="30" s="1"/>
  <c r="AC103" i="30" s="1"/>
  <c r="AC104" i="30" s="1"/>
  <c r="AC105" i="30" s="1"/>
  <c r="AC106" i="30" s="1"/>
  <c r="AC107" i="30" s="1"/>
  <c r="AC108" i="30" s="1"/>
  <c r="AC109" i="30" s="1"/>
  <c r="AB98" i="30"/>
  <c r="AB99" i="30" s="1"/>
  <c r="AB100" i="30" s="1"/>
  <c r="AB101" i="30" s="1"/>
  <c r="AB102" i="30" s="1"/>
  <c r="AB103" i="30" s="1"/>
  <c r="AB104" i="30" s="1"/>
  <c r="AB105" i="30" s="1"/>
  <c r="AB106" i="30" s="1"/>
  <c r="AB107" i="30" s="1"/>
  <c r="AB108" i="30" s="1"/>
  <c r="AB109" i="30" s="1"/>
  <c r="AA98" i="30"/>
  <c r="AA99" i="30" s="1"/>
  <c r="AA100" i="30" s="1"/>
  <c r="AA101" i="30" s="1"/>
  <c r="AA102" i="30" s="1"/>
  <c r="AA103" i="30" s="1"/>
  <c r="AA104" i="30" s="1"/>
  <c r="AA105" i="30" s="1"/>
  <c r="AA106" i="30" s="1"/>
  <c r="AA107" i="30" s="1"/>
  <c r="AA108" i="30" s="1"/>
  <c r="AA109" i="30" s="1"/>
  <c r="U98" i="30"/>
  <c r="P98" i="30"/>
  <c r="O98" i="30"/>
  <c r="N98" i="30"/>
  <c r="M98" i="30"/>
  <c r="L98" i="30"/>
  <c r="U97" i="30"/>
  <c r="P97" i="30"/>
  <c r="O97" i="30"/>
  <c r="N97" i="30"/>
  <c r="M97" i="30"/>
  <c r="L97" i="30"/>
  <c r="K97" i="30"/>
  <c r="U96" i="30"/>
  <c r="P96" i="30"/>
  <c r="O96" i="30"/>
  <c r="N96" i="30"/>
  <c r="M96" i="30"/>
  <c r="L96" i="30"/>
  <c r="K96" i="30"/>
  <c r="U95" i="30"/>
  <c r="P95" i="30"/>
  <c r="O95" i="30"/>
  <c r="N95" i="30"/>
  <c r="M95" i="30"/>
  <c r="L95" i="30"/>
  <c r="K95" i="30"/>
  <c r="U94" i="30"/>
  <c r="P94" i="30"/>
  <c r="O94" i="30"/>
  <c r="N94" i="30"/>
  <c r="M94" i="30"/>
  <c r="L94" i="30"/>
  <c r="K94" i="30"/>
  <c r="U93" i="30"/>
  <c r="P93" i="30"/>
  <c r="O93" i="30"/>
  <c r="N93" i="30"/>
  <c r="M93" i="30"/>
  <c r="L93" i="30"/>
  <c r="K93" i="30"/>
  <c r="U92" i="30"/>
  <c r="O92" i="30"/>
  <c r="N92" i="30"/>
  <c r="M92" i="30"/>
  <c r="L92" i="30"/>
  <c r="K92" i="30"/>
  <c r="U91" i="30"/>
  <c r="O91" i="30"/>
  <c r="N91" i="30"/>
  <c r="M91" i="30"/>
  <c r="L91" i="30"/>
  <c r="K91" i="30"/>
  <c r="U90" i="30"/>
  <c r="O90" i="30"/>
  <c r="N90" i="30"/>
  <c r="M90" i="30"/>
  <c r="L90" i="30"/>
  <c r="K90" i="30"/>
  <c r="U89" i="30"/>
  <c r="O89" i="30"/>
  <c r="N89" i="30"/>
  <c r="M89" i="30"/>
  <c r="L89" i="30"/>
  <c r="K89" i="30"/>
  <c r="U88" i="30"/>
  <c r="O88" i="30"/>
  <c r="N88" i="30"/>
  <c r="M88" i="30"/>
  <c r="L88" i="30"/>
  <c r="K88" i="30"/>
  <c r="U87" i="30"/>
  <c r="O87" i="30"/>
  <c r="N87" i="30"/>
  <c r="M87" i="30"/>
  <c r="L87" i="30"/>
  <c r="K87" i="30"/>
  <c r="AD86" i="30"/>
  <c r="AD87" i="30" s="1"/>
  <c r="AD88" i="30" s="1"/>
  <c r="AD89" i="30" s="1"/>
  <c r="AD90" i="30" s="1"/>
  <c r="AD91" i="30" s="1"/>
  <c r="AD92" i="30" s="1"/>
  <c r="AD93" i="30" s="1"/>
  <c r="AD94" i="30" s="1"/>
  <c r="AD95" i="30" s="1"/>
  <c r="AD96" i="30" s="1"/>
  <c r="AD97" i="30" s="1"/>
  <c r="AC86" i="30"/>
  <c r="AC87" i="30" s="1"/>
  <c r="AC88" i="30" s="1"/>
  <c r="AC89" i="30" s="1"/>
  <c r="AC90" i="30" s="1"/>
  <c r="AC91" i="30" s="1"/>
  <c r="AC92" i="30" s="1"/>
  <c r="AC93" i="30" s="1"/>
  <c r="AC94" i="30" s="1"/>
  <c r="AC95" i="30" s="1"/>
  <c r="AC96" i="30" s="1"/>
  <c r="AC97" i="30" s="1"/>
  <c r="AB86" i="30"/>
  <c r="AB87" i="30" s="1"/>
  <c r="AB88" i="30" s="1"/>
  <c r="AB89" i="30" s="1"/>
  <c r="AB90" i="30" s="1"/>
  <c r="AB91" i="30" s="1"/>
  <c r="AB92" i="30" s="1"/>
  <c r="AB93" i="30" s="1"/>
  <c r="AB94" i="30" s="1"/>
  <c r="AB95" i="30" s="1"/>
  <c r="AB96" i="30" s="1"/>
  <c r="AB97" i="30" s="1"/>
  <c r="AA86" i="30"/>
  <c r="AA87" i="30" s="1"/>
  <c r="AA88" i="30" s="1"/>
  <c r="AA89" i="30" s="1"/>
  <c r="AA90" i="30" s="1"/>
  <c r="AA91" i="30" s="1"/>
  <c r="AA92" i="30" s="1"/>
  <c r="AA93" i="30" s="1"/>
  <c r="AA94" i="30" s="1"/>
  <c r="AA95" i="30" s="1"/>
  <c r="AA96" i="30" s="1"/>
  <c r="AA97" i="30" s="1"/>
  <c r="U86" i="30"/>
  <c r="O86" i="30"/>
  <c r="M86" i="30"/>
  <c r="L86" i="30"/>
  <c r="K86" i="30"/>
  <c r="B141" i="30"/>
  <c r="A141" i="30"/>
  <c r="B140" i="30"/>
  <c r="A140" i="30"/>
  <c r="B139" i="30"/>
  <c r="A139" i="30"/>
  <c r="B138" i="30"/>
  <c r="A138" i="30"/>
  <c r="B137" i="30"/>
  <c r="A137" i="30"/>
  <c r="B136" i="30"/>
  <c r="A136" i="30"/>
  <c r="B135" i="30"/>
  <c r="A135" i="30"/>
  <c r="B134" i="30"/>
  <c r="A134" i="30"/>
  <c r="B133" i="30"/>
  <c r="A133" i="30"/>
  <c r="B132" i="30"/>
  <c r="A132" i="30"/>
  <c r="B131" i="30"/>
  <c r="A131" i="30"/>
  <c r="B130" i="30"/>
  <c r="A130" i="30"/>
  <c r="B129" i="30"/>
  <c r="A129" i="30"/>
  <c r="B128" i="30"/>
  <c r="A128" i="30"/>
  <c r="B127" i="30"/>
  <c r="A127" i="30"/>
  <c r="B126" i="30"/>
  <c r="A126" i="30"/>
  <c r="B125" i="30"/>
  <c r="A125" i="30"/>
  <c r="B124" i="30"/>
  <c r="A124" i="30"/>
  <c r="B123" i="30"/>
  <c r="A123" i="30"/>
  <c r="B122" i="30"/>
  <c r="A122" i="30"/>
  <c r="B121" i="30"/>
  <c r="A121" i="30"/>
  <c r="B120" i="30"/>
  <c r="A120" i="30"/>
  <c r="B119" i="30"/>
  <c r="A119" i="30"/>
  <c r="B118" i="30"/>
  <c r="A118" i="30"/>
  <c r="B117" i="30"/>
  <c r="A117" i="30"/>
  <c r="B116" i="30"/>
  <c r="A116" i="30"/>
  <c r="B115" i="30"/>
  <c r="A115" i="30"/>
  <c r="B114" i="30"/>
  <c r="A114" i="30"/>
  <c r="B113" i="30"/>
  <c r="A113" i="30"/>
  <c r="B112" i="30"/>
  <c r="A112" i="30"/>
  <c r="B111" i="30"/>
  <c r="A111" i="30"/>
  <c r="B110" i="30"/>
  <c r="A110" i="30"/>
  <c r="B109" i="30"/>
  <c r="A109" i="30"/>
  <c r="B108" i="30"/>
  <c r="A108" i="30"/>
  <c r="B107" i="30"/>
  <c r="A107" i="30"/>
  <c r="B106" i="30"/>
  <c r="A106" i="30"/>
  <c r="B105" i="30"/>
  <c r="A105" i="30"/>
  <c r="B104" i="30"/>
  <c r="A104" i="30"/>
  <c r="B103" i="30"/>
  <c r="A103" i="30"/>
  <c r="B102" i="30"/>
  <c r="A102" i="30"/>
  <c r="B101" i="30"/>
  <c r="A101" i="30"/>
  <c r="B100" i="30"/>
  <c r="A100" i="30"/>
  <c r="B99" i="30"/>
  <c r="A99" i="30"/>
  <c r="B98" i="30"/>
  <c r="A98" i="30"/>
  <c r="B97" i="30"/>
  <c r="A97" i="30"/>
  <c r="B96" i="30"/>
  <c r="A96" i="30"/>
  <c r="B95" i="30"/>
  <c r="A95" i="30"/>
  <c r="B94" i="30"/>
  <c r="A94" i="30"/>
  <c r="B93" i="30"/>
  <c r="A93" i="30"/>
  <c r="B92" i="30"/>
  <c r="A92" i="30"/>
  <c r="B91" i="30"/>
  <c r="A91" i="30"/>
  <c r="B90" i="30"/>
  <c r="A90" i="30"/>
  <c r="B89" i="30"/>
  <c r="A89" i="30"/>
  <c r="B88" i="30"/>
  <c r="A88" i="30"/>
  <c r="B87" i="30"/>
  <c r="A87" i="30"/>
  <c r="B86" i="30"/>
  <c r="A86" i="30"/>
  <c r="U139" i="29"/>
  <c r="T139" i="29"/>
  <c r="S139" i="29"/>
  <c r="R139" i="29"/>
  <c r="Q139" i="29"/>
  <c r="P139" i="29"/>
  <c r="O139" i="29"/>
  <c r="U138" i="29"/>
  <c r="T138" i="29"/>
  <c r="S138" i="29"/>
  <c r="R138" i="29"/>
  <c r="Q138" i="29"/>
  <c r="P138" i="29"/>
  <c r="O138" i="29"/>
  <c r="U137" i="29"/>
  <c r="T137" i="29"/>
  <c r="S137" i="29"/>
  <c r="R137" i="29"/>
  <c r="Q137" i="29"/>
  <c r="P137" i="29"/>
  <c r="O137" i="29"/>
  <c r="U136" i="29"/>
  <c r="T136" i="29"/>
  <c r="S136" i="29"/>
  <c r="R136" i="29"/>
  <c r="Q136" i="29"/>
  <c r="P136" i="29"/>
  <c r="O136" i="29"/>
  <c r="U135" i="29"/>
  <c r="T135" i="29"/>
  <c r="S135" i="29"/>
  <c r="R135" i="29"/>
  <c r="Q135" i="29"/>
  <c r="P135" i="29"/>
  <c r="O135" i="29"/>
  <c r="AD134" i="29"/>
  <c r="AD135" i="29" s="1"/>
  <c r="AD136" i="29" s="1"/>
  <c r="AD137" i="29" s="1"/>
  <c r="AD138" i="29" s="1"/>
  <c r="AD139" i="29" s="1"/>
  <c r="AD140" i="29" s="1"/>
  <c r="AE140" i="29" s="1"/>
  <c r="AC134" i="29"/>
  <c r="AC135" i="29" s="1"/>
  <c r="AC136" i="29" s="1"/>
  <c r="AC137" i="29" s="1"/>
  <c r="AC138" i="29" s="1"/>
  <c r="AC139" i="29" s="1"/>
  <c r="AC140" i="29" s="1"/>
  <c r="AC141" i="29" s="1"/>
  <c r="AB134" i="29"/>
  <c r="AB135" i="29" s="1"/>
  <c r="AB136" i="29" s="1"/>
  <c r="AB137" i="29" s="1"/>
  <c r="AB138" i="29" s="1"/>
  <c r="AB139" i="29" s="1"/>
  <c r="AA134" i="29"/>
  <c r="AA135" i="29" s="1"/>
  <c r="AA136" i="29" s="1"/>
  <c r="AA137" i="29" s="1"/>
  <c r="AA138" i="29" s="1"/>
  <c r="AA139" i="29" s="1"/>
  <c r="U134" i="29"/>
  <c r="T134" i="29"/>
  <c r="S134" i="29"/>
  <c r="R134" i="29"/>
  <c r="Q134" i="29"/>
  <c r="P134" i="29"/>
  <c r="O134" i="29"/>
  <c r="U133" i="29"/>
  <c r="S133" i="29"/>
  <c r="R133" i="29"/>
  <c r="Q133" i="29"/>
  <c r="P133" i="29"/>
  <c r="O133" i="29"/>
  <c r="N133" i="29"/>
  <c r="U132" i="29"/>
  <c r="Q132" i="29"/>
  <c r="P132" i="29"/>
  <c r="O132" i="29"/>
  <c r="N132" i="29"/>
  <c r="U131" i="29"/>
  <c r="Q131" i="29"/>
  <c r="P131" i="29"/>
  <c r="O131" i="29"/>
  <c r="N131" i="29"/>
  <c r="U130" i="29"/>
  <c r="Q130" i="29"/>
  <c r="P130" i="29"/>
  <c r="O130" i="29"/>
  <c r="N130" i="29"/>
  <c r="U129" i="29"/>
  <c r="Q129" i="29"/>
  <c r="P129" i="29"/>
  <c r="O129" i="29"/>
  <c r="N129" i="29"/>
  <c r="U128" i="29"/>
  <c r="Q128" i="29"/>
  <c r="P128" i="29"/>
  <c r="O128" i="29"/>
  <c r="N128" i="29"/>
  <c r="U127" i="29"/>
  <c r="Q127" i="29"/>
  <c r="P127" i="29"/>
  <c r="O127" i="29"/>
  <c r="N127" i="29"/>
  <c r="U126" i="29"/>
  <c r="Q126" i="29"/>
  <c r="P126" i="29"/>
  <c r="O126" i="29"/>
  <c r="N126" i="29"/>
  <c r="U125" i="29"/>
  <c r="Q125" i="29"/>
  <c r="P125" i="29"/>
  <c r="O125" i="29"/>
  <c r="N125" i="29"/>
  <c r="U124" i="29"/>
  <c r="Q124" i="29"/>
  <c r="P124" i="29"/>
  <c r="O124" i="29"/>
  <c r="N124" i="29"/>
  <c r="U123" i="29"/>
  <c r="Q123" i="29"/>
  <c r="P123" i="29"/>
  <c r="O123" i="29"/>
  <c r="N123" i="29"/>
  <c r="AD122" i="29"/>
  <c r="AD123" i="29" s="1"/>
  <c r="AD124" i="29" s="1"/>
  <c r="AD125" i="29" s="1"/>
  <c r="AD126" i="29" s="1"/>
  <c r="AD127" i="29" s="1"/>
  <c r="AD128" i="29" s="1"/>
  <c r="AD129" i="29" s="1"/>
  <c r="AD130" i="29" s="1"/>
  <c r="AD131" i="29" s="1"/>
  <c r="AD132" i="29" s="1"/>
  <c r="AD133" i="29" s="1"/>
  <c r="AC122" i="29"/>
  <c r="AC123" i="29" s="1"/>
  <c r="AC124" i="29" s="1"/>
  <c r="AC125" i="29" s="1"/>
  <c r="AC126" i="29" s="1"/>
  <c r="AC127" i="29" s="1"/>
  <c r="AC128" i="29" s="1"/>
  <c r="AC129" i="29" s="1"/>
  <c r="AC130" i="29" s="1"/>
  <c r="AC131" i="29" s="1"/>
  <c r="AC132" i="29" s="1"/>
  <c r="AC133" i="29" s="1"/>
  <c r="AB122" i="29"/>
  <c r="AB123" i="29" s="1"/>
  <c r="AB124" i="29" s="1"/>
  <c r="AB125" i="29" s="1"/>
  <c r="AB126" i="29" s="1"/>
  <c r="AB127" i="29" s="1"/>
  <c r="AB128" i="29" s="1"/>
  <c r="AB129" i="29" s="1"/>
  <c r="AB130" i="29" s="1"/>
  <c r="AB131" i="29" s="1"/>
  <c r="AB132" i="29" s="1"/>
  <c r="AB133" i="29" s="1"/>
  <c r="AA122" i="29"/>
  <c r="AA123" i="29" s="1"/>
  <c r="AA124" i="29" s="1"/>
  <c r="AA125" i="29" s="1"/>
  <c r="AA126" i="29" s="1"/>
  <c r="AA127" i="29" s="1"/>
  <c r="AA128" i="29" s="1"/>
  <c r="AA129" i="29" s="1"/>
  <c r="AA130" i="29" s="1"/>
  <c r="AA131" i="29" s="1"/>
  <c r="AA132" i="29" s="1"/>
  <c r="AA133" i="29" s="1"/>
  <c r="U122" i="29"/>
  <c r="P122" i="29"/>
  <c r="O122" i="29"/>
  <c r="N122" i="29"/>
  <c r="U121" i="29"/>
  <c r="P121" i="29"/>
  <c r="O121" i="29"/>
  <c r="N121" i="29"/>
  <c r="M121" i="29"/>
  <c r="U120" i="29"/>
  <c r="P120" i="29"/>
  <c r="O120" i="29"/>
  <c r="N120" i="29"/>
  <c r="M120" i="29"/>
  <c r="U119" i="29"/>
  <c r="P119" i="29"/>
  <c r="O119" i="29"/>
  <c r="N119" i="29"/>
  <c r="M119" i="29"/>
  <c r="U118" i="29"/>
  <c r="P118" i="29"/>
  <c r="O118" i="29"/>
  <c r="N118" i="29"/>
  <c r="M118" i="29"/>
  <c r="U117" i="29"/>
  <c r="P117" i="29"/>
  <c r="O117" i="29"/>
  <c r="N117" i="29"/>
  <c r="M117" i="29"/>
  <c r="U116" i="29"/>
  <c r="P116" i="29"/>
  <c r="O116" i="29"/>
  <c r="N116" i="29"/>
  <c r="M116" i="29"/>
  <c r="U115" i="29"/>
  <c r="P115" i="29"/>
  <c r="O115" i="29"/>
  <c r="N115" i="29"/>
  <c r="M115" i="29"/>
  <c r="U114" i="29"/>
  <c r="P114" i="29"/>
  <c r="O114" i="29"/>
  <c r="N114" i="29"/>
  <c r="M114" i="29"/>
  <c r="U113" i="29"/>
  <c r="P113" i="29"/>
  <c r="O113" i="29"/>
  <c r="N113" i="29"/>
  <c r="M113" i="29"/>
  <c r="U112" i="29"/>
  <c r="Q112" i="29"/>
  <c r="P112" i="29"/>
  <c r="O112" i="29"/>
  <c r="N112" i="29"/>
  <c r="M112" i="29"/>
  <c r="U111" i="29"/>
  <c r="Q111" i="29"/>
  <c r="P111" i="29"/>
  <c r="O111" i="29"/>
  <c r="N111" i="29"/>
  <c r="M111" i="29"/>
  <c r="AD110" i="29"/>
  <c r="AD111" i="29" s="1"/>
  <c r="AD112" i="29" s="1"/>
  <c r="AD113" i="29" s="1"/>
  <c r="AD114" i="29" s="1"/>
  <c r="AD115" i="29" s="1"/>
  <c r="AD116" i="29" s="1"/>
  <c r="AD117" i="29" s="1"/>
  <c r="AD118" i="29" s="1"/>
  <c r="AD119" i="29" s="1"/>
  <c r="AD120" i="29" s="1"/>
  <c r="AD121" i="29" s="1"/>
  <c r="AC110" i="29"/>
  <c r="AC111" i="29" s="1"/>
  <c r="AC112" i="29" s="1"/>
  <c r="AC113" i="29" s="1"/>
  <c r="AC114" i="29" s="1"/>
  <c r="AC115" i="29" s="1"/>
  <c r="AC116" i="29" s="1"/>
  <c r="AC117" i="29" s="1"/>
  <c r="AC118" i="29" s="1"/>
  <c r="AC119" i="29" s="1"/>
  <c r="AC120" i="29" s="1"/>
  <c r="AC121" i="29" s="1"/>
  <c r="AB110" i="29"/>
  <c r="AB111" i="29" s="1"/>
  <c r="AB112" i="29" s="1"/>
  <c r="AB113" i="29" s="1"/>
  <c r="AB114" i="29" s="1"/>
  <c r="AB115" i="29" s="1"/>
  <c r="AB116" i="29" s="1"/>
  <c r="AB117" i="29" s="1"/>
  <c r="AB118" i="29" s="1"/>
  <c r="AB119" i="29" s="1"/>
  <c r="AB120" i="29" s="1"/>
  <c r="AB121" i="29" s="1"/>
  <c r="AA110" i="29"/>
  <c r="AA111" i="29" s="1"/>
  <c r="AA112" i="29" s="1"/>
  <c r="AA113" i="29" s="1"/>
  <c r="AA114" i="29" s="1"/>
  <c r="AA115" i="29" s="1"/>
  <c r="AA116" i="29" s="1"/>
  <c r="AA117" i="29" s="1"/>
  <c r="AA118" i="29" s="1"/>
  <c r="AA119" i="29" s="1"/>
  <c r="AA120" i="29" s="1"/>
  <c r="AA121" i="29" s="1"/>
  <c r="U110" i="29"/>
  <c r="Q110" i="29"/>
  <c r="P110" i="29"/>
  <c r="O110" i="29"/>
  <c r="N110" i="29"/>
  <c r="M110" i="29"/>
  <c r="U109" i="29"/>
  <c r="Q109" i="29"/>
  <c r="P109" i="29"/>
  <c r="O109" i="29"/>
  <c r="N109" i="29"/>
  <c r="M109" i="29"/>
  <c r="L109" i="29"/>
  <c r="U108" i="29"/>
  <c r="Q108" i="29"/>
  <c r="P108" i="29"/>
  <c r="O108" i="29"/>
  <c r="N108" i="29"/>
  <c r="M108" i="29"/>
  <c r="L108" i="29"/>
  <c r="U107" i="29"/>
  <c r="Q107" i="29"/>
  <c r="P107" i="29"/>
  <c r="O107" i="29"/>
  <c r="N107" i="29"/>
  <c r="M107" i="29"/>
  <c r="L107" i="29"/>
  <c r="U106" i="29"/>
  <c r="Q106" i="29"/>
  <c r="P106" i="29"/>
  <c r="O106" i="29"/>
  <c r="N106" i="29"/>
  <c r="M106" i="29"/>
  <c r="L106" i="29"/>
  <c r="U105" i="29"/>
  <c r="Q105" i="29"/>
  <c r="P105" i="29"/>
  <c r="O105" i="29"/>
  <c r="N105" i="29"/>
  <c r="M105" i="29"/>
  <c r="L105" i="29"/>
  <c r="U104" i="29"/>
  <c r="Q104" i="29"/>
  <c r="P104" i="29"/>
  <c r="O104" i="29"/>
  <c r="N104" i="29"/>
  <c r="M104" i="29"/>
  <c r="L104" i="29"/>
  <c r="U103" i="29"/>
  <c r="Q103" i="29"/>
  <c r="P103" i="29"/>
  <c r="O103" i="29"/>
  <c r="N103" i="29"/>
  <c r="M103" i="29"/>
  <c r="L103" i="29"/>
  <c r="U102" i="29"/>
  <c r="Q102" i="29"/>
  <c r="P102" i="29"/>
  <c r="O102" i="29"/>
  <c r="N102" i="29"/>
  <c r="M102" i="29"/>
  <c r="L102" i="29"/>
  <c r="U101" i="29"/>
  <c r="Q101" i="29"/>
  <c r="P101" i="29"/>
  <c r="O101" i="29"/>
  <c r="N101" i="29"/>
  <c r="M101" i="29"/>
  <c r="L101" i="29"/>
  <c r="U100" i="29"/>
  <c r="Q100" i="29"/>
  <c r="P100" i="29"/>
  <c r="O100" i="29"/>
  <c r="N100" i="29"/>
  <c r="M100" i="29"/>
  <c r="L100" i="29"/>
  <c r="U99" i="29"/>
  <c r="Q99" i="29"/>
  <c r="P99" i="29"/>
  <c r="O99" i="29"/>
  <c r="N99" i="29"/>
  <c r="M99" i="29"/>
  <c r="L99" i="29"/>
  <c r="AD98" i="29"/>
  <c r="AD99" i="29" s="1"/>
  <c r="AD100" i="29" s="1"/>
  <c r="AD101" i="29" s="1"/>
  <c r="AD102" i="29" s="1"/>
  <c r="AD103" i="29" s="1"/>
  <c r="AD104" i="29" s="1"/>
  <c r="AD105" i="29" s="1"/>
  <c r="AD106" i="29" s="1"/>
  <c r="AD107" i="29" s="1"/>
  <c r="AD108" i="29" s="1"/>
  <c r="AD109" i="29" s="1"/>
  <c r="AC98" i="29"/>
  <c r="AC99" i="29" s="1"/>
  <c r="AC100" i="29" s="1"/>
  <c r="AC101" i="29" s="1"/>
  <c r="AC102" i="29" s="1"/>
  <c r="AC103" i="29" s="1"/>
  <c r="AC104" i="29" s="1"/>
  <c r="AC105" i="29" s="1"/>
  <c r="AC106" i="29" s="1"/>
  <c r="AC107" i="29" s="1"/>
  <c r="AC108" i="29" s="1"/>
  <c r="AC109" i="29" s="1"/>
  <c r="AB98" i="29"/>
  <c r="AB99" i="29" s="1"/>
  <c r="AB100" i="29" s="1"/>
  <c r="AB101" i="29" s="1"/>
  <c r="AB102" i="29" s="1"/>
  <c r="AB103" i="29" s="1"/>
  <c r="AB104" i="29" s="1"/>
  <c r="AB105" i="29" s="1"/>
  <c r="AB106" i="29" s="1"/>
  <c r="AB107" i="29" s="1"/>
  <c r="AB108" i="29" s="1"/>
  <c r="AB109" i="29" s="1"/>
  <c r="AA98" i="29"/>
  <c r="AA99" i="29" s="1"/>
  <c r="AA100" i="29" s="1"/>
  <c r="AA101" i="29" s="1"/>
  <c r="AA102" i="29" s="1"/>
  <c r="AA103" i="29" s="1"/>
  <c r="AA104" i="29" s="1"/>
  <c r="AA105" i="29" s="1"/>
  <c r="AA106" i="29" s="1"/>
  <c r="AA107" i="29" s="1"/>
  <c r="AA108" i="29" s="1"/>
  <c r="AA109" i="29" s="1"/>
  <c r="U98" i="29"/>
  <c r="P98" i="29"/>
  <c r="O98" i="29"/>
  <c r="N98" i="29"/>
  <c r="M98" i="29"/>
  <c r="L98" i="29"/>
  <c r="U97" i="29"/>
  <c r="P97" i="29"/>
  <c r="O97" i="29"/>
  <c r="N97" i="29"/>
  <c r="M97" i="29"/>
  <c r="L97" i="29"/>
  <c r="K97" i="29"/>
  <c r="U96" i="29"/>
  <c r="P96" i="29"/>
  <c r="O96" i="29"/>
  <c r="N96" i="29"/>
  <c r="M96" i="29"/>
  <c r="L96" i="29"/>
  <c r="K96" i="29"/>
  <c r="U95" i="29"/>
  <c r="P95" i="29"/>
  <c r="O95" i="29"/>
  <c r="N95" i="29"/>
  <c r="M95" i="29"/>
  <c r="L95" i="29"/>
  <c r="K95" i="29"/>
  <c r="U94" i="29"/>
  <c r="P94" i="29"/>
  <c r="O94" i="29"/>
  <c r="N94" i="29"/>
  <c r="M94" i="29"/>
  <c r="L94" i="29"/>
  <c r="K94" i="29"/>
  <c r="U93" i="29"/>
  <c r="P93" i="29"/>
  <c r="O93" i="29"/>
  <c r="N93" i="29"/>
  <c r="M93" i="29"/>
  <c r="L93" i="29"/>
  <c r="K93" i="29"/>
  <c r="U92" i="29"/>
  <c r="O92" i="29"/>
  <c r="N92" i="29"/>
  <c r="M92" i="29"/>
  <c r="L92" i="29"/>
  <c r="K92" i="29"/>
  <c r="U91" i="29"/>
  <c r="O91" i="29"/>
  <c r="N91" i="29"/>
  <c r="M91" i="29"/>
  <c r="L91" i="29"/>
  <c r="K91" i="29"/>
  <c r="U90" i="29"/>
  <c r="O90" i="29"/>
  <c r="N90" i="29"/>
  <c r="M90" i="29"/>
  <c r="L90" i="29"/>
  <c r="K90" i="29"/>
  <c r="U89" i="29"/>
  <c r="O89" i="29"/>
  <c r="N89" i="29"/>
  <c r="M89" i="29"/>
  <c r="L89" i="29"/>
  <c r="K89" i="29"/>
  <c r="U88" i="29"/>
  <c r="O88" i="29"/>
  <c r="N88" i="29"/>
  <c r="M88" i="29"/>
  <c r="L88" i="29"/>
  <c r="K88" i="29"/>
  <c r="U87" i="29"/>
  <c r="O87" i="29"/>
  <c r="N87" i="29"/>
  <c r="M87" i="29"/>
  <c r="L87" i="29"/>
  <c r="K87" i="29"/>
  <c r="AD86" i="29"/>
  <c r="AD87" i="29" s="1"/>
  <c r="AD88" i="29" s="1"/>
  <c r="AD89" i="29" s="1"/>
  <c r="AD90" i="29" s="1"/>
  <c r="AD91" i="29" s="1"/>
  <c r="AD92" i="29" s="1"/>
  <c r="AD93" i="29" s="1"/>
  <c r="AD94" i="29" s="1"/>
  <c r="AD95" i="29" s="1"/>
  <c r="AD96" i="29" s="1"/>
  <c r="AD97" i="29" s="1"/>
  <c r="AC86" i="29"/>
  <c r="AC87" i="29" s="1"/>
  <c r="AC88" i="29" s="1"/>
  <c r="AC89" i="29" s="1"/>
  <c r="AC90" i="29" s="1"/>
  <c r="AC91" i="29" s="1"/>
  <c r="AC92" i="29" s="1"/>
  <c r="AC93" i="29" s="1"/>
  <c r="AC94" i="29" s="1"/>
  <c r="AC95" i="29" s="1"/>
  <c r="AC96" i="29" s="1"/>
  <c r="AC97" i="29" s="1"/>
  <c r="AB86" i="29"/>
  <c r="AB87" i="29" s="1"/>
  <c r="AB88" i="29" s="1"/>
  <c r="AB89" i="29" s="1"/>
  <c r="AB90" i="29" s="1"/>
  <c r="AB91" i="29" s="1"/>
  <c r="AB92" i="29" s="1"/>
  <c r="AB93" i="29" s="1"/>
  <c r="AB94" i="29" s="1"/>
  <c r="AB95" i="29" s="1"/>
  <c r="AB96" i="29" s="1"/>
  <c r="AB97" i="29" s="1"/>
  <c r="AA86" i="29"/>
  <c r="AA87" i="29" s="1"/>
  <c r="AA88" i="29" s="1"/>
  <c r="AA89" i="29" s="1"/>
  <c r="AA90" i="29" s="1"/>
  <c r="AA91" i="29" s="1"/>
  <c r="AA92" i="29" s="1"/>
  <c r="AA93" i="29" s="1"/>
  <c r="AA94" i="29" s="1"/>
  <c r="AA95" i="29" s="1"/>
  <c r="AA96" i="29" s="1"/>
  <c r="AA97" i="29" s="1"/>
  <c r="U86" i="29"/>
  <c r="O86" i="29"/>
  <c r="M86" i="29"/>
  <c r="L86" i="29"/>
  <c r="K86" i="29"/>
  <c r="B141" i="29"/>
  <c r="A141" i="29"/>
  <c r="B140" i="29"/>
  <c r="A140" i="29"/>
  <c r="B139" i="29"/>
  <c r="A139" i="29"/>
  <c r="B138" i="29"/>
  <c r="A138" i="29"/>
  <c r="B137" i="29"/>
  <c r="A137" i="29"/>
  <c r="B136" i="29"/>
  <c r="A136" i="29"/>
  <c r="B135" i="29"/>
  <c r="A135" i="29"/>
  <c r="B134" i="29"/>
  <c r="A134" i="29"/>
  <c r="B133" i="29"/>
  <c r="A133" i="29"/>
  <c r="B132" i="29"/>
  <c r="A132" i="29"/>
  <c r="B131" i="29"/>
  <c r="A131" i="29"/>
  <c r="B130" i="29"/>
  <c r="A130" i="29"/>
  <c r="B129" i="29"/>
  <c r="A129" i="29"/>
  <c r="B128" i="29"/>
  <c r="A128" i="29"/>
  <c r="B127" i="29"/>
  <c r="A127" i="29"/>
  <c r="B126" i="29"/>
  <c r="A126" i="29"/>
  <c r="B125" i="29"/>
  <c r="A125" i="29"/>
  <c r="B124" i="29"/>
  <c r="A124" i="29"/>
  <c r="B123" i="29"/>
  <c r="A123" i="29"/>
  <c r="B122" i="29"/>
  <c r="A122" i="29"/>
  <c r="B121" i="29"/>
  <c r="A121" i="29"/>
  <c r="B120" i="29"/>
  <c r="A120" i="29"/>
  <c r="B119" i="29"/>
  <c r="A119" i="29"/>
  <c r="B118" i="29"/>
  <c r="A118" i="29"/>
  <c r="B117" i="29"/>
  <c r="A117" i="29"/>
  <c r="B116" i="29"/>
  <c r="A116" i="29"/>
  <c r="B115" i="29"/>
  <c r="A115" i="29"/>
  <c r="B114" i="29"/>
  <c r="A114" i="29"/>
  <c r="B113" i="29"/>
  <c r="A113" i="29"/>
  <c r="B112" i="29"/>
  <c r="A112" i="29"/>
  <c r="B111" i="29"/>
  <c r="A111" i="29"/>
  <c r="B110" i="29"/>
  <c r="A110" i="29"/>
  <c r="B109" i="29"/>
  <c r="A109" i="29"/>
  <c r="B108" i="29"/>
  <c r="A108" i="29"/>
  <c r="B107" i="29"/>
  <c r="A107" i="29"/>
  <c r="B106" i="29"/>
  <c r="A106" i="29"/>
  <c r="B105" i="29"/>
  <c r="A105" i="29"/>
  <c r="B104" i="29"/>
  <c r="A104" i="29"/>
  <c r="B103" i="29"/>
  <c r="A103" i="29"/>
  <c r="B102" i="29"/>
  <c r="A102" i="29"/>
  <c r="B101" i="29"/>
  <c r="A101" i="29"/>
  <c r="B100" i="29"/>
  <c r="A100" i="29"/>
  <c r="B99" i="29"/>
  <c r="A99" i="29"/>
  <c r="B98" i="29"/>
  <c r="A98" i="29"/>
  <c r="B97" i="29"/>
  <c r="A97" i="29"/>
  <c r="B96" i="29"/>
  <c r="A96" i="29"/>
  <c r="B95" i="29"/>
  <c r="A95" i="29"/>
  <c r="B94" i="29"/>
  <c r="A94" i="29"/>
  <c r="B93" i="29"/>
  <c r="A93" i="29"/>
  <c r="B92" i="29"/>
  <c r="A92" i="29"/>
  <c r="B91" i="29"/>
  <c r="A91" i="29"/>
  <c r="B90" i="29"/>
  <c r="A90" i="29"/>
  <c r="B89" i="29"/>
  <c r="A89" i="29"/>
  <c r="B88" i="29"/>
  <c r="A88" i="29"/>
  <c r="B87" i="29"/>
  <c r="A87" i="29"/>
  <c r="B86" i="29"/>
  <c r="A86" i="29"/>
  <c r="U139" i="28"/>
  <c r="T139" i="28"/>
  <c r="S139" i="28"/>
  <c r="R139" i="28"/>
  <c r="Q139" i="28"/>
  <c r="P139" i="28"/>
  <c r="O139" i="28"/>
  <c r="U138" i="28"/>
  <c r="T138" i="28"/>
  <c r="S138" i="28"/>
  <c r="R138" i="28"/>
  <c r="Q138" i="28"/>
  <c r="P138" i="28"/>
  <c r="O138" i="28"/>
  <c r="U137" i="28"/>
  <c r="T137" i="28"/>
  <c r="S137" i="28"/>
  <c r="R137" i="28"/>
  <c r="Q137" i="28"/>
  <c r="P137" i="28"/>
  <c r="O137" i="28"/>
  <c r="U136" i="28"/>
  <c r="T136" i="28"/>
  <c r="S136" i="28"/>
  <c r="R136" i="28"/>
  <c r="Q136" i="28"/>
  <c r="P136" i="28"/>
  <c r="O136" i="28"/>
  <c r="U135" i="28"/>
  <c r="T135" i="28"/>
  <c r="S135" i="28"/>
  <c r="R135" i="28"/>
  <c r="Q135" i="28"/>
  <c r="P135" i="28"/>
  <c r="O135" i="28"/>
  <c r="AD134" i="28"/>
  <c r="AD135" i="28" s="1"/>
  <c r="AD136" i="28" s="1"/>
  <c r="AD137" i="28" s="1"/>
  <c r="AD138" i="28" s="1"/>
  <c r="AD139" i="28" s="1"/>
  <c r="AD140" i="28" s="1"/>
  <c r="AE140" i="28" s="1"/>
  <c r="AC134" i="28"/>
  <c r="AC135" i="28" s="1"/>
  <c r="AC136" i="28" s="1"/>
  <c r="AC137" i="28" s="1"/>
  <c r="AC138" i="28" s="1"/>
  <c r="AC139" i="28" s="1"/>
  <c r="AC140" i="28" s="1"/>
  <c r="AC141" i="28" s="1"/>
  <c r="AB134" i="28"/>
  <c r="AB135" i="28" s="1"/>
  <c r="AB136" i="28" s="1"/>
  <c r="AB137" i="28" s="1"/>
  <c r="AB138" i="28" s="1"/>
  <c r="AB139" i="28" s="1"/>
  <c r="AB140" i="28" s="1"/>
  <c r="AB141" i="28" s="1"/>
  <c r="AA134" i="28"/>
  <c r="AA135" i="28" s="1"/>
  <c r="AA136" i="28" s="1"/>
  <c r="AA137" i="28" s="1"/>
  <c r="AA138" i="28" s="1"/>
  <c r="AA139" i="28" s="1"/>
  <c r="AA140" i="28" s="1"/>
  <c r="AA141" i="28" s="1"/>
  <c r="U134" i="28"/>
  <c r="T134" i="28"/>
  <c r="S134" i="28"/>
  <c r="R134" i="28"/>
  <c r="Q134" i="28"/>
  <c r="P134" i="28"/>
  <c r="O134" i="28"/>
  <c r="U133" i="28"/>
  <c r="S133" i="28"/>
  <c r="R133" i="28"/>
  <c r="Q133" i="28"/>
  <c r="P133" i="28"/>
  <c r="O133" i="28"/>
  <c r="N133" i="28"/>
  <c r="U132" i="28"/>
  <c r="Q132" i="28"/>
  <c r="P132" i="28"/>
  <c r="O132" i="28"/>
  <c r="N132" i="28"/>
  <c r="U131" i="28"/>
  <c r="Q131" i="28"/>
  <c r="P131" i="28"/>
  <c r="O131" i="28"/>
  <c r="N131" i="28"/>
  <c r="U130" i="28"/>
  <c r="Q130" i="28"/>
  <c r="P130" i="28"/>
  <c r="O130" i="28"/>
  <c r="N130" i="28"/>
  <c r="U129" i="28"/>
  <c r="Q129" i="28"/>
  <c r="P129" i="28"/>
  <c r="O129" i="28"/>
  <c r="N129" i="28"/>
  <c r="U128" i="28"/>
  <c r="Q128" i="28"/>
  <c r="P128" i="28"/>
  <c r="O128" i="28"/>
  <c r="N128" i="28"/>
  <c r="U127" i="28"/>
  <c r="Q127" i="28"/>
  <c r="P127" i="28"/>
  <c r="O127" i="28"/>
  <c r="N127" i="28"/>
  <c r="U126" i="28"/>
  <c r="Q126" i="28"/>
  <c r="P126" i="28"/>
  <c r="O126" i="28"/>
  <c r="N126" i="28"/>
  <c r="U125" i="28"/>
  <c r="Q125" i="28"/>
  <c r="P125" i="28"/>
  <c r="O125" i="28"/>
  <c r="N125" i="28"/>
  <c r="U124" i="28"/>
  <c r="Q124" i="28"/>
  <c r="P124" i="28"/>
  <c r="O124" i="28"/>
  <c r="N124" i="28"/>
  <c r="U123" i="28"/>
  <c r="Q123" i="28"/>
  <c r="P123" i="28"/>
  <c r="O123" i="28"/>
  <c r="N123" i="28"/>
  <c r="AD122" i="28"/>
  <c r="AD123" i="28" s="1"/>
  <c r="AD124" i="28" s="1"/>
  <c r="AD125" i="28" s="1"/>
  <c r="AD126" i="28" s="1"/>
  <c r="AD127" i="28" s="1"/>
  <c r="AD128" i="28" s="1"/>
  <c r="AD129" i="28" s="1"/>
  <c r="AD130" i="28" s="1"/>
  <c r="AD131" i="28" s="1"/>
  <c r="AD132" i="28" s="1"/>
  <c r="AD133" i="28" s="1"/>
  <c r="AC122" i="28"/>
  <c r="AC123" i="28" s="1"/>
  <c r="AC124" i="28" s="1"/>
  <c r="AC125" i="28" s="1"/>
  <c r="AC126" i="28" s="1"/>
  <c r="AC127" i="28" s="1"/>
  <c r="AC128" i="28" s="1"/>
  <c r="AC129" i="28" s="1"/>
  <c r="AC130" i="28" s="1"/>
  <c r="AC131" i="28" s="1"/>
  <c r="AC132" i="28" s="1"/>
  <c r="AC133" i="28" s="1"/>
  <c r="AB122" i="28"/>
  <c r="AB123" i="28" s="1"/>
  <c r="AB124" i="28" s="1"/>
  <c r="AB125" i="28" s="1"/>
  <c r="AB126" i="28" s="1"/>
  <c r="AB127" i="28" s="1"/>
  <c r="AB128" i="28" s="1"/>
  <c r="AB129" i="28" s="1"/>
  <c r="AB130" i="28" s="1"/>
  <c r="AB131" i="28" s="1"/>
  <c r="AB132" i="28" s="1"/>
  <c r="AB133" i="28" s="1"/>
  <c r="AA122" i="28"/>
  <c r="AA123" i="28" s="1"/>
  <c r="AA124" i="28" s="1"/>
  <c r="AA125" i="28" s="1"/>
  <c r="AA126" i="28" s="1"/>
  <c r="AA127" i="28" s="1"/>
  <c r="AA128" i="28" s="1"/>
  <c r="AA129" i="28" s="1"/>
  <c r="AA130" i="28" s="1"/>
  <c r="AA131" i="28" s="1"/>
  <c r="AA132" i="28" s="1"/>
  <c r="AA133" i="28" s="1"/>
  <c r="U122" i="28"/>
  <c r="P122" i="28"/>
  <c r="O122" i="28"/>
  <c r="N122" i="28"/>
  <c r="U121" i="28"/>
  <c r="P121" i="28"/>
  <c r="O121" i="28"/>
  <c r="N121" i="28"/>
  <c r="M121" i="28"/>
  <c r="U120" i="28"/>
  <c r="P120" i="28"/>
  <c r="O120" i="28"/>
  <c r="N120" i="28"/>
  <c r="M120" i="28"/>
  <c r="U119" i="28"/>
  <c r="P119" i="28"/>
  <c r="O119" i="28"/>
  <c r="N119" i="28"/>
  <c r="M119" i="28"/>
  <c r="U118" i="28"/>
  <c r="P118" i="28"/>
  <c r="O118" i="28"/>
  <c r="N118" i="28"/>
  <c r="M118" i="28"/>
  <c r="U117" i="28"/>
  <c r="P117" i="28"/>
  <c r="O117" i="28"/>
  <c r="N117" i="28"/>
  <c r="M117" i="28"/>
  <c r="U116" i="28"/>
  <c r="P116" i="28"/>
  <c r="O116" i="28"/>
  <c r="N116" i="28"/>
  <c r="M116" i="28"/>
  <c r="U115" i="28"/>
  <c r="P115" i="28"/>
  <c r="O115" i="28"/>
  <c r="N115" i="28"/>
  <c r="M115" i="28"/>
  <c r="U114" i="28"/>
  <c r="P114" i="28"/>
  <c r="O114" i="28"/>
  <c r="N114" i="28"/>
  <c r="M114" i="28"/>
  <c r="U113" i="28"/>
  <c r="P113" i="28"/>
  <c r="O113" i="28"/>
  <c r="N113" i="28"/>
  <c r="M113" i="28"/>
  <c r="U112" i="28"/>
  <c r="Q112" i="28"/>
  <c r="P112" i="28"/>
  <c r="O112" i="28"/>
  <c r="N112" i="28"/>
  <c r="M112" i="28"/>
  <c r="U111" i="28"/>
  <c r="Q111" i="28"/>
  <c r="P111" i="28"/>
  <c r="O111" i="28"/>
  <c r="N111" i="28"/>
  <c r="M111" i="28"/>
  <c r="AD110" i="28"/>
  <c r="AD111" i="28" s="1"/>
  <c r="AD112" i="28" s="1"/>
  <c r="AD113" i="28" s="1"/>
  <c r="AD114" i="28" s="1"/>
  <c r="AD115" i="28" s="1"/>
  <c r="AD116" i="28" s="1"/>
  <c r="AD117" i="28" s="1"/>
  <c r="AD118" i="28" s="1"/>
  <c r="AD119" i="28" s="1"/>
  <c r="AD120" i="28" s="1"/>
  <c r="AD121" i="28" s="1"/>
  <c r="AC110" i="28"/>
  <c r="AC111" i="28" s="1"/>
  <c r="AC112" i="28" s="1"/>
  <c r="AC113" i="28" s="1"/>
  <c r="AC114" i="28" s="1"/>
  <c r="AC115" i="28" s="1"/>
  <c r="AC116" i="28" s="1"/>
  <c r="AC117" i="28" s="1"/>
  <c r="AC118" i="28" s="1"/>
  <c r="AC119" i="28" s="1"/>
  <c r="AC120" i="28" s="1"/>
  <c r="AC121" i="28" s="1"/>
  <c r="AB110" i="28"/>
  <c r="AB111" i="28" s="1"/>
  <c r="AB112" i="28" s="1"/>
  <c r="AB113" i="28" s="1"/>
  <c r="AB114" i="28" s="1"/>
  <c r="AB115" i="28" s="1"/>
  <c r="AB116" i="28" s="1"/>
  <c r="AB117" i="28" s="1"/>
  <c r="AB118" i="28" s="1"/>
  <c r="AB119" i="28" s="1"/>
  <c r="AB120" i="28" s="1"/>
  <c r="AB121" i="28" s="1"/>
  <c r="AA110" i="28"/>
  <c r="AA111" i="28" s="1"/>
  <c r="AA112" i="28" s="1"/>
  <c r="AA113" i="28" s="1"/>
  <c r="AA114" i="28" s="1"/>
  <c r="AA115" i="28" s="1"/>
  <c r="AA116" i="28" s="1"/>
  <c r="AA117" i="28" s="1"/>
  <c r="AA118" i="28" s="1"/>
  <c r="AA119" i="28" s="1"/>
  <c r="AA120" i="28" s="1"/>
  <c r="AA121" i="28" s="1"/>
  <c r="U110" i="28"/>
  <c r="Q110" i="28"/>
  <c r="P110" i="28"/>
  <c r="O110" i="28"/>
  <c r="N110" i="28"/>
  <c r="M110" i="28"/>
  <c r="U109" i="28"/>
  <c r="Q109" i="28"/>
  <c r="P109" i="28"/>
  <c r="O109" i="28"/>
  <c r="N109" i="28"/>
  <c r="M109" i="28"/>
  <c r="L109" i="28"/>
  <c r="U108" i="28"/>
  <c r="Q108" i="28"/>
  <c r="P108" i="28"/>
  <c r="O108" i="28"/>
  <c r="N108" i="28"/>
  <c r="M108" i="28"/>
  <c r="L108" i="28"/>
  <c r="U107" i="28"/>
  <c r="Q107" i="28"/>
  <c r="P107" i="28"/>
  <c r="O107" i="28"/>
  <c r="N107" i="28"/>
  <c r="M107" i="28"/>
  <c r="L107" i="28"/>
  <c r="U106" i="28"/>
  <c r="Q106" i="28"/>
  <c r="P106" i="28"/>
  <c r="O106" i="28"/>
  <c r="N106" i="28"/>
  <c r="M106" i="28"/>
  <c r="L106" i="28"/>
  <c r="U105" i="28"/>
  <c r="Q105" i="28"/>
  <c r="P105" i="28"/>
  <c r="O105" i="28"/>
  <c r="N105" i="28"/>
  <c r="M105" i="28"/>
  <c r="L105" i="28"/>
  <c r="U104" i="28"/>
  <c r="Q104" i="28"/>
  <c r="P104" i="28"/>
  <c r="O104" i="28"/>
  <c r="N104" i="28"/>
  <c r="M104" i="28"/>
  <c r="L104" i="28"/>
  <c r="U103" i="28"/>
  <c r="Q103" i="28"/>
  <c r="P103" i="28"/>
  <c r="O103" i="28"/>
  <c r="N103" i="28"/>
  <c r="M103" i="28"/>
  <c r="L103" i="28"/>
  <c r="U102" i="28"/>
  <c r="Q102" i="28"/>
  <c r="P102" i="28"/>
  <c r="O102" i="28"/>
  <c r="N102" i="28"/>
  <c r="M102" i="28"/>
  <c r="L102" i="28"/>
  <c r="U101" i="28"/>
  <c r="Q101" i="28"/>
  <c r="P101" i="28"/>
  <c r="O101" i="28"/>
  <c r="N101" i="28"/>
  <c r="M101" i="28"/>
  <c r="L101" i="28"/>
  <c r="U100" i="28"/>
  <c r="Q100" i="28"/>
  <c r="P100" i="28"/>
  <c r="O100" i="28"/>
  <c r="N100" i="28"/>
  <c r="M100" i="28"/>
  <c r="L100" i="28"/>
  <c r="U99" i="28"/>
  <c r="Q99" i="28"/>
  <c r="P99" i="28"/>
  <c r="O99" i="28"/>
  <c r="N99" i="28"/>
  <c r="M99" i="28"/>
  <c r="L99" i="28"/>
  <c r="AD98" i="28"/>
  <c r="AD99" i="28" s="1"/>
  <c r="AD100" i="28" s="1"/>
  <c r="AD101" i="28" s="1"/>
  <c r="AD102" i="28" s="1"/>
  <c r="AD103" i="28" s="1"/>
  <c r="AD104" i="28" s="1"/>
  <c r="AD105" i="28" s="1"/>
  <c r="AD106" i="28" s="1"/>
  <c r="AD107" i="28" s="1"/>
  <c r="AD108" i="28" s="1"/>
  <c r="AD109" i="28" s="1"/>
  <c r="AC98" i="28"/>
  <c r="AC99" i="28" s="1"/>
  <c r="AC100" i="28" s="1"/>
  <c r="AC101" i="28" s="1"/>
  <c r="AC102" i="28" s="1"/>
  <c r="AC103" i="28" s="1"/>
  <c r="AC104" i="28" s="1"/>
  <c r="AC105" i="28" s="1"/>
  <c r="AC106" i="28" s="1"/>
  <c r="AC107" i="28" s="1"/>
  <c r="AC108" i="28" s="1"/>
  <c r="AC109" i="28" s="1"/>
  <c r="AB98" i="28"/>
  <c r="AB99" i="28" s="1"/>
  <c r="AB100" i="28" s="1"/>
  <c r="AB101" i="28" s="1"/>
  <c r="AB102" i="28" s="1"/>
  <c r="AB103" i="28" s="1"/>
  <c r="AB104" i="28" s="1"/>
  <c r="AB105" i="28" s="1"/>
  <c r="AB106" i="28" s="1"/>
  <c r="AB107" i="28" s="1"/>
  <c r="AB108" i="28" s="1"/>
  <c r="AB109" i="28" s="1"/>
  <c r="AA98" i="28"/>
  <c r="AA99" i="28" s="1"/>
  <c r="AA100" i="28" s="1"/>
  <c r="AA101" i="28" s="1"/>
  <c r="AA102" i="28" s="1"/>
  <c r="AA103" i="28" s="1"/>
  <c r="AA104" i="28" s="1"/>
  <c r="AA105" i="28" s="1"/>
  <c r="AA106" i="28" s="1"/>
  <c r="AA107" i="28" s="1"/>
  <c r="AA108" i="28" s="1"/>
  <c r="AA109" i="28" s="1"/>
  <c r="U98" i="28"/>
  <c r="P98" i="28"/>
  <c r="O98" i="28"/>
  <c r="N98" i="28"/>
  <c r="M98" i="28"/>
  <c r="L98" i="28"/>
  <c r="U97" i="28"/>
  <c r="P97" i="28"/>
  <c r="O97" i="28"/>
  <c r="N97" i="28"/>
  <c r="M97" i="28"/>
  <c r="L97" i="28"/>
  <c r="K97" i="28"/>
  <c r="U96" i="28"/>
  <c r="P96" i="28"/>
  <c r="O96" i="28"/>
  <c r="N96" i="28"/>
  <c r="M96" i="28"/>
  <c r="L96" i="28"/>
  <c r="K96" i="28"/>
  <c r="U95" i="28"/>
  <c r="P95" i="28"/>
  <c r="O95" i="28"/>
  <c r="N95" i="28"/>
  <c r="M95" i="28"/>
  <c r="L95" i="28"/>
  <c r="K95" i="28"/>
  <c r="U94" i="28"/>
  <c r="P94" i="28"/>
  <c r="O94" i="28"/>
  <c r="N94" i="28"/>
  <c r="M94" i="28"/>
  <c r="L94" i="28"/>
  <c r="K94" i="28"/>
  <c r="U93" i="28"/>
  <c r="P93" i="28"/>
  <c r="O93" i="28"/>
  <c r="N93" i="28"/>
  <c r="M93" i="28"/>
  <c r="L93" i="28"/>
  <c r="K93" i="28"/>
  <c r="U92" i="28"/>
  <c r="O92" i="28"/>
  <c r="N92" i="28"/>
  <c r="M92" i="28"/>
  <c r="L92" i="28"/>
  <c r="K92" i="28"/>
  <c r="U91" i="28"/>
  <c r="O91" i="28"/>
  <c r="N91" i="28"/>
  <c r="M91" i="28"/>
  <c r="L91" i="28"/>
  <c r="K91" i="28"/>
  <c r="U90" i="28"/>
  <c r="O90" i="28"/>
  <c r="N90" i="28"/>
  <c r="M90" i="28"/>
  <c r="L90" i="28"/>
  <c r="K90" i="28"/>
  <c r="U89" i="28"/>
  <c r="O89" i="28"/>
  <c r="N89" i="28"/>
  <c r="M89" i="28"/>
  <c r="L89" i="28"/>
  <c r="K89" i="28"/>
  <c r="U88" i="28"/>
  <c r="O88" i="28"/>
  <c r="N88" i="28"/>
  <c r="M88" i="28"/>
  <c r="L88" i="28"/>
  <c r="K88" i="28"/>
  <c r="U87" i="28"/>
  <c r="O87" i="28"/>
  <c r="N87" i="28"/>
  <c r="M87" i="28"/>
  <c r="L87" i="28"/>
  <c r="K87" i="28"/>
  <c r="AD86" i="28"/>
  <c r="AD87" i="28" s="1"/>
  <c r="AD88" i="28" s="1"/>
  <c r="AD89" i="28" s="1"/>
  <c r="AD90" i="28" s="1"/>
  <c r="AD91" i="28" s="1"/>
  <c r="AD92" i="28" s="1"/>
  <c r="AD93" i="28" s="1"/>
  <c r="AD94" i="28" s="1"/>
  <c r="AD95" i="28" s="1"/>
  <c r="AD96" i="28" s="1"/>
  <c r="AD97" i="28" s="1"/>
  <c r="AC86" i="28"/>
  <c r="AC87" i="28" s="1"/>
  <c r="AC88" i="28" s="1"/>
  <c r="AC89" i="28" s="1"/>
  <c r="AC90" i="28" s="1"/>
  <c r="AC91" i="28" s="1"/>
  <c r="AC92" i="28" s="1"/>
  <c r="AC93" i="28" s="1"/>
  <c r="AC94" i="28" s="1"/>
  <c r="AC95" i="28" s="1"/>
  <c r="AC96" i="28" s="1"/>
  <c r="AC97" i="28" s="1"/>
  <c r="AB86" i="28"/>
  <c r="AB87" i="28" s="1"/>
  <c r="AB88" i="28" s="1"/>
  <c r="AB89" i="28" s="1"/>
  <c r="AB90" i="28" s="1"/>
  <c r="AB91" i="28" s="1"/>
  <c r="AB92" i="28" s="1"/>
  <c r="AB93" i="28" s="1"/>
  <c r="AB94" i="28" s="1"/>
  <c r="AB95" i="28" s="1"/>
  <c r="AB96" i="28" s="1"/>
  <c r="AB97" i="28" s="1"/>
  <c r="AA86" i="28"/>
  <c r="AA87" i="28" s="1"/>
  <c r="AA88" i="28" s="1"/>
  <c r="AA89" i="28" s="1"/>
  <c r="AA90" i="28" s="1"/>
  <c r="AA91" i="28" s="1"/>
  <c r="AA92" i="28" s="1"/>
  <c r="AA93" i="28" s="1"/>
  <c r="AA94" i="28" s="1"/>
  <c r="AA95" i="28" s="1"/>
  <c r="AA96" i="28" s="1"/>
  <c r="AA97" i="28" s="1"/>
  <c r="U86" i="28"/>
  <c r="O86" i="28"/>
  <c r="M86" i="28"/>
  <c r="L86" i="28"/>
  <c r="K86" i="28"/>
  <c r="B141" i="28"/>
  <c r="A141" i="28"/>
  <c r="B140" i="28"/>
  <c r="A140" i="28"/>
  <c r="B139" i="28"/>
  <c r="A139" i="28"/>
  <c r="B138" i="28"/>
  <c r="A138" i="28"/>
  <c r="B137" i="28"/>
  <c r="A137" i="28"/>
  <c r="B136" i="28"/>
  <c r="A136" i="28"/>
  <c r="B135" i="28"/>
  <c r="A135" i="28"/>
  <c r="B134" i="28"/>
  <c r="A134" i="28"/>
  <c r="B133" i="28"/>
  <c r="A133" i="28"/>
  <c r="B132" i="28"/>
  <c r="A132" i="28"/>
  <c r="B131" i="28"/>
  <c r="A131" i="28"/>
  <c r="B130" i="28"/>
  <c r="A130" i="28"/>
  <c r="B129" i="28"/>
  <c r="A129" i="28"/>
  <c r="B128" i="28"/>
  <c r="A128" i="28"/>
  <c r="B127" i="28"/>
  <c r="A127" i="28"/>
  <c r="B126" i="28"/>
  <c r="A126" i="28"/>
  <c r="B125" i="28"/>
  <c r="A125" i="28"/>
  <c r="B124" i="28"/>
  <c r="A124" i="28"/>
  <c r="B123" i="28"/>
  <c r="A123" i="28"/>
  <c r="B122" i="28"/>
  <c r="A122" i="28"/>
  <c r="B121" i="28"/>
  <c r="A121" i="28"/>
  <c r="B120" i="28"/>
  <c r="A120" i="28"/>
  <c r="B119" i="28"/>
  <c r="A119" i="28"/>
  <c r="B118" i="28"/>
  <c r="A118" i="28"/>
  <c r="B117" i="28"/>
  <c r="A117" i="28"/>
  <c r="B116" i="28"/>
  <c r="A116" i="28"/>
  <c r="B115" i="28"/>
  <c r="A115" i="28"/>
  <c r="B114" i="28"/>
  <c r="A114" i="28"/>
  <c r="B113" i="28"/>
  <c r="A113" i="28"/>
  <c r="B112" i="28"/>
  <c r="A112" i="28"/>
  <c r="B111" i="28"/>
  <c r="A111" i="28"/>
  <c r="B110" i="28"/>
  <c r="A110" i="28"/>
  <c r="B109" i="28"/>
  <c r="A109" i="28"/>
  <c r="B108" i="28"/>
  <c r="A108" i="28"/>
  <c r="B107" i="28"/>
  <c r="A107" i="28"/>
  <c r="B106" i="28"/>
  <c r="A106" i="28"/>
  <c r="B105" i="28"/>
  <c r="A105" i="28"/>
  <c r="B104" i="28"/>
  <c r="A104" i="28"/>
  <c r="B103" i="28"/>
  <c r="A103" i="28"/>
  <c r="B102" i="28"/>
  <c r="A102" i="28"/>
  <c r="B101" i="28"/>
  <c r="A101" i="28"/>
  <c r="B100" i="28"/>
  <c r="A100" i="28"/>
  <c r="B99" i="28"/>
  <c r="A99" i="28"/>
  <c r="B98" i="28"/>
  <c r="A98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A89" i="28"/>
  <c r="B88" i="28"/>
  <c r="A88" i="28"/>
  <c r="B87" i="28"/>
  <c r="A87" i="28"/>
  <c r="B86" i="28"/>
  <c r="A86" i="28"/>
  <c r="U139" i="27"/>
  <c r="T139" i="27"/>
  <c r="S139" i="27"/>
  <c r="R139" i="27"/>
  <c r="Q139" i="27"/>
  <c r="P139" i="27"/>
  <c r="O139" i="27"/>
  <c r="U138" i="27"/>
  <c r="T138" i="27"/>
  <c r="S138" i="27"/>
  <c r="R138" i="27"/>
  <c r="Q138" i="27"/>
  <c r="P138" i="27"/>
  <c r="O138" i="27"/>
  <c r="U137" i="27"/>
  <c r="T137" i="27"/>
  <c r="S137" i="27"/>
  <c r="R137" i="27"/>
  <c r="Q137" i="27"/>
  <c r="P137" i="27"/>
  <c r="O137" i="27"/>
  <c r="U136" i="27"/>
  <c r="T136" i="27"/>
  <c r="S136" i="27"/>
  <c r="R136" i="27"/>
  <c r="Q136" i="27"/>
  <c r="P136" i="27"/>
  <c r="O136" i="27"/>
  <c r="U135" i="27"/>
  <c r="T135" i="27"/>
  <c r="S135" i="27"/>
  <c r="R135" i="27"/>
  <c r="Q135" i="27"/>
  <c r="P135" i="27"/>
  <c r="O135" i="27"/>
  <c r="AD134" i="27"/>
  <c r="AD135" i="27" s="1"/>
  <c r="AD136" i="27" s="1"/>
  <c r="AD137" i="27" s="1"/>
  <c r="AD138" i="27" s="1"/>
  <c r="AD139" i="27" s="1"/>
  <c r="AD140" i="27" s="1"/>
  <c r="AC134" i="27"/>
  <c r="AC135" i="27" s="1"/>
  <c r="AC136" i="27" s="1"/>
  <c r="AC137" i="27" s="1"/>
  <c r="AC138" i="27" s="1"/>
  <c r="AC139" i="27" s="1"/>
  <c r="AC140" i="27" s="1"/>
  <c r="AC141" i="27" s="1"/>
  <c r="AB134" i="27"/>
  <c r="AB135" i="27" s="1"/>
  <c r="AB136" i="27" s="1"/>
  <c r="AB137" i="27" s="1"/>
  <c r="AB138" i="27" s="1"/>
  <c r="AB139" i="27" s="1"/>
  <c r="AB140" i="27" s="1"/>
  <c r="AB141" i="27" s="1"/>
  <c r="AA134" i="27"/>
  <c r="AA135" i="27" s="1"/>
  <c r="AA136" i="27" s="1"/>
  <c r="AA137" i="27" s="1"/>
  <c r="AA138" i="27" s="1"/>
  <c r="AA139" i="27" s="1"/>
  <c r="AA140" i="27" s="1"/>
  <c r="AA141" i="27" s="1"/>
  <c r="U134" i="27"/>
  <c r="T134" i="27"/>
  <c r="S134" i="27"/>
  <c r="R134" i="27"/>
  <c r="Q134" i="27"/>
  <c r="P134" i="27"/>
  <c r="O134" i="27"/>
  <c r="U133" i="27"/>
  <c r="S133" i="27"/>
  <c r="R133" i="27"/>
  <c r="Q133" i="27"/>
  <c r="P133" i="27"/>
  <c r="O133" i="27"/>
  <c r="N133" i="27"/>
  <c r="U132" i="27"/>
  <c r="Q132" i="27"/>
  <c r="P132" i="27"/>
  <c r="O132" i="27"/>
  <c r="N132" i="27"/>
  <c r="U131" i="27"/>
  <c r="Q131" i="27"/>
  <c r="P131" i="27"/>
  <c r="O131" i="27"/>
  <c r="N131" i="27"/>
  <c r="U130" i="27"/>
  <c r="Q130" i="27"/>
  <c r="P130" i="27"/>
  <c r="O130" i="27"/>
  <c r="N130" i="27"/>
  <c r="U129" i="27"/>
  <c r="Q129" i="27"/>
  <c r="P129" i="27"/>
  <c r="O129" i="27"/>
  <c r="N129" i="27"/>
  <c r="U128" i="27"/>
  <c r="Q128" i="27"/>
  <c r="P128" i="27"/>
  <c r="O128" i="27"/>
  <c r="N128" i="27"/>
  <c r="U127" i="27"/>
  <c r="Q127" i="27"/>
  <c r="P127" i="27"/>
  <c r="O127" i="27"/>
  <c r="N127" i="27"/>
  <c r="U126" i="27"/>
  <c r="Q126" i="27"/>
  <c r="P126" i="27"/>
  <c r="O126" i="27"/>
  <c r="N126" i="27"/>
  <c r="U125" i="27"/>
  <c r="Q125" i="27"/>
  <c r="P125" i="27"/>
  <c r="O125" i="27"/>
  <c r="N125" i="27"/>
  <c r="U124" i="27"/>
  <c r="Q124" i="27"/>
  <c r="P124" i="27"/>
  <c r="O124" i="27"/>
  <c r="N124" i="27"/>
  <c r="U123" i="27"/>
  <c r="Q123" i="27"/>
  <c r="P123" i="27"/>
  <c r="O123" i="27"/>
  <c r="N123" i="27"/>
  <c r="AD122" i="27"/>
  <c r="AD123" i="27" s="1"/>
  <c r="AD124" i="27" s="1"/>
  <c r="AD125" i="27" s="1"/>
  <c r="AD126" i="27" s="1"/>
  <c r="AD127" i="27" s="1"/>
  <c r="AD128" i="27" s="1"/>
  <c r="AD129" i="27" s="1"/>
  <c r="AD130" i="27" s="1"/>
  <c r="AD131" i="27" s="1"/>
  <c r="AD132" i="27" s="1"/>
  <c r="AD133" i="27" s="1"/>
  <c r="AC122" i="27"/>
  <c r="AC123" i="27" s="1"/>
  <c r="AC124" i="27" s="1"/>
  <c r="AC125" i="27" s="1"/>
  <c r="AC126" i="27" s="1"/>
  <c r="AC127" i="27" s="1"/>
  <c r="AC128" i="27" s="1"/>
  <c r="AC129" i="27" s="1"/>
  <c r="AC130" i="27" s="1"/>
  <c r="AC131" i="27" s="1"/>
  <c r="AC132" i="27" s="1"/>
  <c r="AC133" i="27" s="1"/>
  <c r="AB122" i="27"/>
  <c r="AB123" i="27" s="1"/>
  <c r="AB124" i="27" s="1"/>
  <c r="AB125" i="27" s="1"/>
  <c r="AB126" i="27" s="1"/>
  <c r="AB127" i="27" s="1"/>
  <c r="AB128" i="27" s="1"/>
  <c r="AB129" i="27" s="1"/>
  <c r="AB130" i="27" s="1"/>
  <c r="AB131" i="27" s="1"/>
  <c r="AB132" i="27" s="1"/>
  <c r="AB133" i="27" s="1"/>
  <c r="AA122" i="27"/>
  <c r="AA123" i="27" s="1"/>
  <c r="AA124" i="27" s="1"/>
  <c r="AA125" i="27" s="1"/>
  <c r="AA126" i="27" s="1"/>
  <c r="AA127" i="27" s="1"/>
  <c r="AA128" i="27" s="1"/>
  <c r="AA129" i="27" s="1"/>
  <c r="AA130" i="27" s="1"/>
  <c r="AA131" i="27" s="1"/>
  <c r="AA132" i="27" s="1"/>
  <c r="AA133" i="27" s="1"/>
  <c r="U122" i="27"/>
  <c r="P122" i="27"/>
  <c r="O122" i="27"/>
  <c r="N122" i="27"/>
  <c r="U121" i="27"/>
  <c r="P121" i="27"/>
  <c r="O121" i="27"/>
  <c r="N121" i="27"/>
  <c r="M121" i="27"/>
  <c r="U120" i="27"/>
  <c r="P120" i="27"/>
  <c r="O120" i="27"/>
  <c r="N120" i="27"/>
  <c r="M120" i="27"/>
  <c r="U119" i="27"/>
  <c r="P119" i="27"/>
  <c r="O119" i="27"/>
  <c r="N119" i="27"/>
  <c r="M119" i="27"/>
  <c r="U118" i="27"/>
  <c r="P118" i="27"/>
  <c r="O118" i="27"/>
  <c r="N118" i="27"/>
  <c r="M118" i="27"/>
  <c r="U117" i="27"/>
  <c r="P117" i="27"/>
  <c r="O117" i="27"/>
  <c r="N117" i="27"/>
  <c r="M117" i="27"/>
  <c r="U116" i="27"/>
  <c r="P116" i="27"/>
  <c r="O116" i="27"/>
  <c r="N116" i="27"/>
  <c r="M116" i="27"/>
  <c r="U115" i="27"/>
  <c r="P115" i="27"/>
  <c r="O115" i="27"/>
  <c r="N115" i="27"/>
  <c r="M115" i="27"/>
  <c r="U114" i="27"/>
  <c r="P114" i="27"/>
  <c r="O114" i="27"/>
  <c r="N114" i="27"/>
  <c r="M114" i="27"/>
  <c r="U113" i="27"/>
  <c r="P113" i="27"/>
  <c r="O113" i="27"/>
  <c r="N113" i="27"/>
  <c r="M113" i="27"/>
  <c r="U112" i="27"/>
  <c r="R112" i="27"/>
  <c r="Q112" i="27"/>
  <c r="P112" i="27"/>
  <c r="O112" i="27"/>
  <c r="N112" i="27"/>
  <c r="M112" i="27"/>
  <c r="U111" i="27"/>
  <c r="R111" i="27"/>
  <c r="Q111" i="27"/>
  <c r="P111" i="27"/>
  <c r="O111" i="27"/>
  <c r="N111" i="27"/>
  <c r="M111" i="27"/>
  <c r="AD110" i="27"/>
  <c r="AD111" i="27" s="1"/>
  <c r="AD112" i="27" s="1"/>
  <c r="AD113" i="27" s="1"/>
  <c r="AD114" i="27" s="1"/>
  <c r="AD115" i="27" s="1"/>
  <c r="AD116" i="27" s="1"/>
  <c r="AD117" i="27" s="1"/>
  <c r="AD118" i="27" s="1"/>
  <c r="AD119" i="27" s="1"/>
  <c r="AD120" i="27" s="1"/>
  <c r="AD121" i="27" s="1"/>
  <c r="AC110" i="27"/>
  <c r="AC111" i="27" s="1"/>
  <c r="AC112" i="27" s="1"/>
  <c r="AC113" i="27" s="1"/>
  <c r="AC114" i="27" s="1"/>
  <c r="AC115" i="27" s="1"/>
  <c r="AC116" i="27" s="1"/>
  <c r="AC117" i="27" s="1"/>
  <c r="AC118" i="27" s="1"/>
  <c r="AC119" i="27" s="1"/>
  <c r="AC120" i="27" s="1"/>
  <c r="AC121" i="27" s="1"/>
  <c r="AB110" i="27"/>
  <c r="AB111" i="27" s="1"/>
  <c r="AB112" i="27" s="1"/>
  <c r="AB113" i="27" s="1"/>
  <c r="AB114" i="27" s="1"/>
  <c r="AB115" i="27" s="1"/>
  <c r="AB116" i="27" s="1"/>
  <c r="AB117" i="27" s="1"/>
  <c r="AB118" i="27" s="1"/>
  <c r="AB119" i="27" s="1"/>
  <c r="AB120" i="27" s="1"/>
  <c r="AB121" i="27" s="1"/>
  <c r="AA110" i="27"/>
  <c r="AA111" i="27" s="1"/>
  <c r="AA112" i="27" s="1"/>
  <c r="AA113" i="27" s="1"/>
  <c r="AA114" i="27" s="1"/>
  <c r="AA115" i="27" s="1"/>
  <c r="AA116" i="27" s="1"/>
  <c r="AA117" i="27" s="1"/>
  <c r="AA118" i="27" s="1"/>
  <c r="AA119" i="27" s="1"/>
  <c r="AA120" i="27" s="1"/>
  <c r="AA121" i="27" s="1"/>
  <c r="U110" i="27"/>
  <c r="Q110" i="27"/>
  <c r="P110" i="27"/>
  <c r="O110" i="27"/>
  <c r="N110" i="27"/>
  <c r="M110" i="27"/>
  <c r="U109" i="27"/>
  <c r="Q109" i="27"/>
  <c r="P109" i="27"/>
  <c r="O109" i="27"/>
  <c r="N109" i="27"/>
  <c r="M109" i="27"/>
  <c r="L109" i="27"/>
  <c r="U108" i="27"/>
  <c r="Q108" i="27"/>
  <c r="P108" i="27"/>
  <c r="O108" i="27"/>
  <c r="N108" i="27"/>
  <c r="M108" i="27"/>
  <c r="L108" i="27"/>
  <c r="U107" i="27"/>
  <c r="Q107" i="27"/>
  <c r="P107" i="27"/>
  <c r="O107" i="27"/>
  <c r="N107" i="27"/>
  <c r="M107" i="27"/>
  <c r="L107" i="27"/>
  <c r="U106" i="27"/>
  <c r="Q106" i="27"/>
  <c r="P106" i="27"/>
  <c r="O106" i="27"/>
  <c r="N106" i="27"/>
  <c r="M106" i="27"/>
  <c r="L106" i="27"/>
  <c r="U105" i="27"/>
  <c r="Q105" i="27"/>
  <c r="P105" i="27"/>
  <c r="O105" i="27"/>
  <c r="N105" i="27"/>
  <c r="M105" i="27"/>
  <c r="L105" i="27"/>
  <c r="U104" i="27"/>
  <c r="Q104" i="27"/>
  <c r="P104" i="27"/>
  <c r="O104" i="27"/>
  <c r="N104" i="27"/>
  <c r="M104" i="27"/>
  <c r="L104" i="27"/>
  <c r="U103" i="27"/>
  <c r="Q103" i="27"/>
  <c r="P103" i="27"/>
  <c r="O103" i="27"/>
  <c r="N103" i="27"/>
  <c r="M103" i="27"/>
  <c r="L103" i="27"/>
  <c r="U102" i="27"/>
  <c r="Q102" i="27"/>
  <c r="P102" i="27"/>
  <c r="O102" i="27"/>
  <c r="N102" i="27"/>
  <c r="M102" i="27"/>
  <c r="L102" i="27"/>
  <c r="U101" i="27"/>
  <c r="Q101" i="27"/>
  <c r="P101" i="27"/>
  <c r="O101" i="27"/>
  <c r="N101" i="27"/>
  <c r="M101" i="27"/>
  <c r="L101" i="27"/>
  <c r="U100" i="27"/>
  <c r="Q100" i="27"/>
  <c r="P100" i="27"/>
  <c r="O100" i="27"/>
  <c r="N100" i="27"/>
  <c r="M100" i="27"/>
  <c r="L100" i="27"/>
  <c r="U99" i="27"/>
  <c r="Q99" i="27"/>
  <c r="P99" i="27"/>
  <c r="O99" i="27"/>
  <c r="N99" i="27"/>
  <c r="M99" i="27"/>
  <c r="L99" i="27"/>
  <c r="AD98" i="27"/>
  <c r="AD99" i="27" s="1"/>
  <c r="AD100" i="27" s="1"/>
  <c r="AD101" i="27" s="1"/>
  <c r="AD102" i="27" s="1"/>
  <c r="AD103" i="27" s="1"/>
  <c r="AD104" i="27" s="1"/>
  <c r="AD105" i="27" s="1"/>
  <c r="AD106" i="27" s="1"/>
  <c r="AD107" i="27" s="1"/>
  <c r="AD108" i="27" s="1"/>
  <c r="AD109" i="27" s="1"/>
  <c r="AC98" i="27"/>
  <c r="AC99" i="27" s="1"/>
  <c r="AC100" i="27" s="1"/>
  <c r="AC101" i="27" s="1"/>
  <c r="AC102" i="27" s="1"/>
  <c r="AC103" i="27" s="1"/>
  <c r="AC104" i="27" s="1"/>
  <c r="AC105" i="27" s="1"/>
  <c r="AC106" i="27" s="1"/>
  <c r="AC107" i="27" s="1"/>
  <c r="AC108" i="27" s="1"/>
  <c r="AC109" i="27" s="1"/>
  <c r="AB98" i="27"/>
  <c r="AB99" i="27" s="1"/>
  <c r="AB100" i="27" s="1"/>
  <c r="AB101" i="27" s="1"/>
  <c r="AB102" i="27" s="1"/>
  <c r="AB103" i="27" s="1"/>
  <c r="AB104" i="27" s="1"/>
  <c r="AB105" i="27" s="1"/>
  <c r="AB106" i="27" s="1"/>
  <c r="AB107" i="27" s="1"/>
  <c r="AB108" i="27" s="1"/>
  <c r="AB109" i="27" s="1"/>
  <c r="AA98" i="27"/>
  <c r="AA99" i="27" s="1"/>
  <c r="AA100" i="27" s="1"/>
  <c r="AA101" i="27" s="1"/>
  <c r="AA102" i="27" s="1"/>
  <c r="AA103" i="27" s="1"/>
  <c r="AA104" i="27" s="1"/>
  <c r="AA105" i="27" s="1"/>
  <c r="AA106" i="27" s="1"/>
  <c r="AA107" i="27" s="1"/>
  <c r="AA108" i="27" s="1"/>
  <c r="AA109" i="27" s="1"/>
  <c r="U98" i="27"/>
  <c r="P98" i="27"/>
  <c r="O98" i="27"/>
  <c r="N98" i="27"/>
  <c r="M98" i="27"/>
  <c r="L98" i="27"/>
  <c r="U97" i="27"/>
  <c r="P97" i="27"/>
  <c r="O97" i="27"/>
  <c r="N97" i="27"/>
  <c r="M97" i="27"/>
  <c r="L97" i="27"/>
  <c r="K97" i="27"/>
  <c r="U96" i="27"/>
  <c r="P96" i="27"/>
  <c r="O96" i="27"/>
  <c r="N96" i="27"/>
  <c r="M96" i="27"/>
  <c r="L96" i="27"/>
  <c r="K96" i="27"/>
  <c r="U95" i="27"/>
  <c r="P95" i="27"/>
  <c r="O95" i="27"/>
  <c r="N95" i="27"/>
  <c r="M95" i="27"/>
  <c r="L95" i="27"/>
  <c r="K95" i="27"/>
  <c r="U94" i="27"/>
  <c r="P94" i="27"/>
  <c r="O94" i="27"/>
  <c r="N94" i="27"/>
  <c r="M94" i="27"/>
  <c r="L94" i="27"/>
  <c r="K94" i="27"/>
  <c r="U93" i="27"/>
  <c r="P93" i="27"/>
  <c r="O93" i="27"/>
  <c r="N93" i="27"/>
  <c r="M93" i="27"/>
  <c r="L93" i="27"/>
  <c r="K93" i="27"/>
  <c r="U92" i="27"/>
  <c r="P92" i="27"/>
  <c r="O92" i="27"/>
  <c r="N92" i="27"/>
  <c r="M92" i="27"/>
  <c r="L92" i="27"/>
  <c r="K92" i="27"/>
  <c r="U91" i="27"/>
  <c r="P91" i="27"/>
  <c r="O91" i="27"/>
  <c r="N91" i="27"/>
  <c r="M91" i="27"/>
  <c r="L91" i="27"/>
  <c r="K91" i="27"/>
  <c r="U90" i="27"/>
  <c r="P90" i="27"/>
  <c r="O90" i="27"/>
  <c r="N90" i="27"/>
  <c r="M90" i="27"/>
  <c r="L90" i="27"/>
  <c r="K90" i="27"/>
  <c r="U89" i="27"/>
  <c r="P89" i="27"/>
  <c r="O89" i="27"/>
  <c r="N89" i="27"/>
  <c r="M89" i="27"/>
  <c r="L89" i="27"/>
  <c r="K89" i="27"/>
  <c r="U88" i="27"/>
  <c r="P88" i="27"/>
  <c r="O88" i="27"/>
  <c r="N88" i="27"/>
  <c r="M88" i="27"/>
  <c r="L88" i="27"/>
  <c r="K88" i="27"/>
  <c r="U87" i="27"/>
  <c r="P87" i="27"/>
  <c r="O87" i="27"/>
  <c r="N87" i="27"/>
  <c r="M87" i="27"/>
  <c r="L87" i="27"/>
  <c r="K87" i="27"/>
  <c r="AD86" i="27"/>
  <c r="AD87" i="27" s="1"/>
  <c r="AD88" i="27" s="1"/>
  <c r="AD89" i="27" s="1"/>
  <c r="AD90" i="27" s="1"/>
  <c r="AD91" i="27" s="1"/>
  <c r="AD92" i="27" s="1"/>
  <c r="AD93" i="27" s="1"/>
  <c r="AD94" i="27" s="1"/>
  <c r="AD95" i="27" s="1"/>
  <c r="AD96" i="27" s="1"/>
  <c r="AD97" i="27" s="1"/>
  <c r="AC86" i="27"/>
  <c r="AC87" i="27" s="1"/>
  <c r="AC88" i="27" s="1"/>
  <c r="AC89" i="27" s="1"/>
  <c r="AC90" i="27" s="1"/>
  <c r="AC91" i="27" s="1"/>
  <c r="AC92" i="27" s="1"/>
  <c r="AC93" i="27" s="1"/>
  <c r="AC94" i="27" s="1"/>
  <c r="AC95" i="27" s="1"/>
  <c r="AC96" i="27" s="1"/>
  <c r="AC97" i="27" s="1"/>
  <c r="AB86" i="27"/>
  <c r="AB87" i="27" s="1"/>
  <c r="AB88" i="27" s="1"/>
  <c r="AB89" i="27" s="1"/>
  <c r="AB90" i="27" s="1"/>
  <c r="AB91" i="27" s="1"/>
  <c r="AB92" i="27" s="1"/>
  <c r="AB93" i="27" s="1"/>
  <c r="AB94" i="27" s="1"/>
  <c r="AB95" i="27" s="1"/>
  <c r="AB96" i="27" s="1"/>
  <c r="AB97" i="27" s="1"/>
  <c r="AA86" i="27"/>
  <c r="AA87" i="27" s="1"/>
  <c r="AA88" i="27" s="1"/>
  <c r="AA89" i="27" s="1"/>
  <c r="AA90" i="27" s="1"/>
  <c r="AA91" i="27" s="1"/>
  <c r="AA92" i="27" s="1"/>
  <c r="AA93" i="27" s="1"/>
  <c r="AA94" i="27" s="1"/>
  <c r="AA95" i="27" s="1"/>
  <c r="AA96" i="27" s="1"/>
  <c r="AA97" i="27" s="1"/>
  <c r="U86" i="27"/>
  <c r="P86" i="27"/>
  <c r="O86" i="27"/>
  <c r="M86" i="27"/>
  <c r="L86" i="27"/>
  <c r="K86" i="27"/>
  <c r="B141" i="27"/>
  <c r="A141" i="27"/>
  <c r="B140" i="27"/>
  <c r="A140" i="27"/>
  <c r="B139" i="27"/>
  <c r="A139" i="27"/>
  <c r="B138" i="27"/>
  <c r="A138" i="27"/>
  <c r="B137" i="27"/>
  <c r="A137" i="27"/>
  <c r="B136" i="27"/>
  <c r="A136" i="27"/>
  <c r="B135" i="27"/>
  <c r="A135" i="27"/>
  <c r="B134" i="27"/>
  <c r="A134" i="27"/>
  <c r="B133" i="27"/>
  <c r="A133" i="27"/>
  <c r="B132" i="27"/>
  <c r="A132" i="27"/>
  <c r="B131" i="27"/>
  <c r="A131" i="27"/>
  <c r="B130" i="27"/>
  <c r="A130" i="27"/>
  <c r="B129" i="27"/>
  <c r="A129" i="27"/>
  <c r="B128" i="27"/>
  <c r="A128" i="27"/>
  <c r="B127" i="27"/>
  <c r="A127" i="27"/>
  <c r="B126" i="27"/>
  <c r="A126" i="27"/>
  <c r="B125" i="27"/>
  <c r="A125" i="27"/>
  <c r="B124" i="27"/>
  <c r="A124" i="27"/>
  <c r="B123" i="27"/>
  <c r="A123" i="27"/>
  <c r="B122" i="27"/>
  <c r="A122" i="27"/>
  <c r="B121" i="27"/>
  <c r="A121" i="27"/>
  <c r="B120" i="27"/>
  <c r="A120" i="27"/>
  <c r="B119" i="27"/>
  <c r="A119" i="27"/>
  <c r="B118" i="27"/>
  <c r="A118" i="27"/>
  <c r="B117" i="27"/>
  <c r="A117" i="27"/>
  <c r="B116" i="27"/>
  <c r="A116" i="27"/>
  <c r="B115" i="27"/>
  <c r="A115" i="27"/>
  <c r="B114" i="27"/>
  <c r="A114" i="27"/>
  <c r="B113" i="27"/>
  <c r="A113" i="27"/>
  <c r="B112" i="27"/>
  <c r="A112" i="27"/>
  <c r="B111" i="27"/>
  <c r="A111" i="27"/>
  <c r="B110" i="27"/>
  <c r="A110" i="27"/>
  <c r="B109" i="27"/>
  <c r="A109" i="27"/>
  <c r="B108" i="27"/>
  <c r="A108" i="27"/>
  <c r="B107" i="27"/>
  <c r="A107" i="27"/>
  <c r="B106" i="27"/>
  <c r="A106" i="27"/>
  <c r="B105" i="27"/>
  <c r="A105" i="27"/>
  <c r="B104" i="27"/>
  <c r="A104" i="27"/>
  <c r="B103" i="27"/>
  <c r="A103" i="27"/>
  <c r="B102" i="27"/>
  <c r="A102" i="27"/>
  <c r="B101" i="27"/>
  <c r="A101" i="27"/>
  <c r="B100" i="27"/>
  <c r="A100" i="27"/>
  <c r="B99" i="27"/>
  <c r="A99" i="27"/>
  <c r="B98" i="27"/>
  <c r="A98" i="27"/>
  <c r="B97" i="27"/>
  <c r="A97" i="27"/>
  <c r="B96" i="27"/>
  <c r="A96" i="27"/>
  <c r="B95" i="27"/>
  <c r="A95" i="27"/>
  <c r="B94" i="27"/>
  <c r="A94" i="27"/>
  <c r="B93" i="27"/>
  <c r="A93" i="27"/>
  <c r="B92" i="27"/>
  <c r="A92" i="27"/>
  <c r="B91" i="27"/>
  <c r="A91" i="27"/>
  <c r="B90" i="27"/>
  <c r="A90" i="27"/>
  <c r="B89" i="27"/>
  <c r="A89" i="27"/>
  <c r="B88" i="27"/>
  <c r="A88" i="27"/>
  <c r="B87" i="27"/>
  <c r="A87" i="27"/>
  <c r="B86" i="27"/>
  <c r="A86" i="27"/>
  <c r="Q86" i="1"/>
  <c r="Q86" i="50" s="1"/>
  <c r="B141" i="26"/>
  <c r="A141" i="26"/>
  <c r="B140" i="26"/>
  <c r="A140" i="26"/>
  <c r="B139" i="26"/>
  <c r="A139" i="26"/>
  <c r="B138" i="26"/>
  <c r="A138" i="26"/>
  <c r="B137" i="26"/>
  <c r="A137" i="26"/>
  <c r="B136" i="26"/>
  <c r="A136" i="26"/>
  <c r="B135" i="26"/>
  <c r="A135" i="26"/>
  <c r="B134" i="26"/>
  <c r="A134" i="26"/>
  <c r="B133" i="26"/>
  <c r="A133" i="26"/>
  <c r="B132" i="26"/>
  <c r="A132" i="26"/>
  <c r="B131" i="26"/>
  <c r="A131" i="26"/>
  <c r="B130" i="26"/>
  <c r="A130" i="26"/>
  <c r="B129" i="26"/>
  <c r="A129" i="26"/>
  <c r="B128" i="26"/>
  <c r="A128" i="26"/>
  <c r="B127" i="26"/>
  <c r="A127" i="26"/>
  <c r="B126" i="26"/>
  <c r="A126" i="26"/>
  <c r="B125" i="26"/>
  <c r="A125" i="26"/>
  <c r="B124" i="26"/>
  <c r="A124" i="26"/>
  <c r="B123" i="26"/>
  <c r="A123" i="26"/>
  <c r="B122" i="26"/>
  <c r="A122" i="26"/>
  <c r="B121" i="26"/>
  <c r="A121" i="26"/>
  <c r="B120" i="26"/>
  <c r="A120" i="26"/>
  <c r="B119" i="26"/>
  <c r="A119" i="26"/>
  <c r="B118" i="26"/>
  <c r="A118" i="26"/>
  <c r="B117" i="26"/>
  <c r="A117" i="26"/>
  <c r="B116" i="26"/>
  <c r="A116" i="26"/>
  <c r="B115" i="26"/>
  <c r="A115" i="26"/>
  <c r="B114" i="26"/>
  <c r="A114" i="26"/>
  <c r="B113" i="26"/>
  <c r="A113" i="26"/>
  <c r="B112" i="26"/>
  <c r="A112" i="26"/>
  <c r="B111" i="26"/>
  <c r="A111" i="26"/>
  <c r="B110" i="26"/>
  <c r="A110" i="26"/>
  <c r="B109" i="26"/>
  <c r="A109" i="26"/>
  <c r="B108" i="26"/>
  <c r="A108" i="26"/>
  <c r="B107" i="26"/>
  <c r="A107" i="26"/>
  <c r="B106" i="26"/>
  <c r="A106" i="26"/>
  <c r="B105" i="26"/>
  <c r="A105" i="26"/>
  <c r="B104" i="26"/>
  <c r="A104" i="26"/>
  <c r="B103" i="26"/>
  <c r="A103" i="26"/>
  <c r="B102" i="26"/>
  <c r="A102" i="26"/>
  <c r="B101" i="26"/>
  <c r="A101" i="26"/>
  <c r="B100" i="26"/>
  <c r="A100" i="26"/>
  <c r="B99" i="26"/>
  <c r="A99" i="26"/>
  <c r="B98" i="26"/>
  <c r="A98" i="26"/>
  <c r="B97" i="26"/>
  <c r="A97" i="26"/>
  <c r="B96" i="26"/>
  <c r="A96" i="26"/>
  <c r="B95" i="26"/>
  <c r="A95" i="26"/>
  <c r="B94" i="26"/>
  <c r="A94" i="26"/>
  <c r="B93" i="26"/>
  <c r="A93" i="26"/>
  <c r="B92" i="26"/>
  <c r="A92" i="26"/>
  <c r="B91" i="26"/>
  <c r="A91" i="26"/>
  <c r="B90" i="26"/>
  <c r="A90" i="26"/>
  <c r="B89" i="26"/>
  <c r="A89" i="26"/>
  <c r="B88" i="26"/>
  <c r="A88" i="26"/>
  <c r="B87" i="26"/>
  <c r="A87" i="26"/>
  <c r="B86" i="26"/>
  <c r="A86" i="26"/>
  <c r="B141" i="25"/>
  <c r="A141" i="25"/>
  <c r="B140" i="25"/>
  <c r="A140" i="25"/>
  <c r="B139" i="25"/>
  <c r="A139" i="25"/>
  <c r="B138" i="25"/>
  <c r="A138" i="25"/>
  <c r="B137" i="25"/>
  <c r="A137" i="25"/>
  <c r="B136" i="25"/>
  <c r="A136" i="25"/>
  <c r="B135" i="25"/>
  <c r="A135" i="25"/>
  <c r="B134" i="25"/>
  <c r="A134" i="25"/>
  <c r="B133" i="25"/>
  <c r="A133" i="25"/>
  <c r="B132" i="25"/>
  <c r="A132" i="25"/>
  <c r="B131" i="25"/>
  <c r="A131" i="25"/>
  <c r="B130" i="25"/>
  <c r="A130" i="25"/>
  <c r="B129" i="25"/>
  <c r="A129" i="25"/>
  <c r="B128" i="25"/>
  <c r="A128" i="25"/>
  <c r="B127" i="25"/>
  <c r="A127" i="25"/>
  <c r="B126" i="25"/>
  <c r="A126" i="25"/>
  <c r="B125" i="25"/>
  <c r="A125" i="25"/>
  <c r="B124" i="25"/>
  <c r="A124" i="25"/>
  <c r="B123" i="25"/>
  <c r="A123" i="25"/>
  <c r="B122" i="25"/>
  <c r="A122" i="25"/>
  <c r="B121" i="25"/>
  <c r="A121" i="25"/>
  <c r="B120" i="25"/>
  <c r="A120" i="25"/>
  <c r="B119" i="25"/>
  <c r="A119" i="25"/>
  <c r="B118" i="25"/>
  <c r="A118" i="25"/>
  <c r="B117" i="25"/>
  <c r="A117" i="25"/>
  <c r="B116" i="25"/>
  <c r="A116" i="25"/>
  <c r="B115" i="25"/>
  <c r="A115" i="25"/>
  <c r="B114" i="25"/>
  <c r="A114" i="25"/>
  <c r="B113" i="25"/>
  <c r="A113" i="25"/>
  <c r="B112" i="25"/>
  <c r="A112" i="25"/>
  <c r="B111" i="25"/>
  <c r="A111" i="25"/>
  <c r="B110" i="25"/>
  <c r="A110" i="25"/>
  <c r="B109" i="25"/>
  <c r="A109" i="25"/>
  <c r="B108" i="25"/>
  <c r="A108" i="25"/>
  <c r="B107" i="25"/>
  <c r="A107" i="25"/>
  <c r="B106" i="25"/>
  <c r="A106" i="25"/>
  <c r="B105" i="25"/>
  <c r="A105" i="25"/>
  <c r="B104" i="25"/>
  <c r="A104" i="25"/>
  <c r="B103" i="25"/>
  <c r="A103" i="25"/>
  <c r="B102" i="25"/>
  <c r="A102" i="25"/>
  <c r="B101" i="25"/>
  <c r="A101" i="25"/>
  <c r="B100" i="25"/>
  <c r="A100" i="25"/>
  <c r="B99" i="25"/>
  <c r="A99" i="25"/>
  <c r="B98" i="25"/>
  <c r="A98" i="25"/>
  <c r="B97" i="25"/>
  <c r="A97" i="25"/>
  <c r="B96" i="25"/>
  <c r="A96" i="25"/>
  <c r="B95" i="25"/>
  <c r="A95" i="25"/>
  <c r="B94" i="25"/>
  <c r="A94" i="25"/>
  <c r="B93" i="25"/>
  <c r="A93" i="25"/>
  <c r="B92" i="25"/>
  <c r="A92" i="25"/>
  <c r="B91" i="25"/>
  <c r="A91" i="25"/>
  <c r="B90" i="25"/>
  <c r="A90" i="25"/>
  <c r="B89" i="25"/>
  <c r="A89" i="25"/>
  <c r="B88" i="25"/>
  <c r="A88" i="25"/>
  <c r="B87" i="25"/>
  <c r="A87" i="25"/>
  <c r="B86" i="25"/>
  <c r="A86" i="25"/>
  <c r="B141" i="24"/>
  <c r="A141" i="24"/>
  <c r="B140" i="24"/>
  <c r="A140" i="24"/>
  <c r="B139" i="24"/>
  <c r="A139" i="24"/>
  <c r="B138" i="24"/>
  <c r="A138" i="24"/>
  <c r="B137" i="24"/>
  <c r="A137" i="24"/>
  <c r="B136" i="24"/>
  <c r="A136" i="24"/>
  <c r="B135" i="24"/>
  <c r="A135" i="24"/>
  <c r="B134" i="24"/>
  <c r="A134" i="24"/>
  <c r="B133" i="24"/>
  <c r="A133" i="24"/>
  <c r="B132" i="24"/>
  <c r="A132" i="24"/>
  <c r="B131" i="24"/>
  <c r="A131" i="24"/>
  <c r="B130" i="24"/>
  <c r="A130" i="24"/>
  <c r="B129" i="24"/>
  <c r="A129" i="24"/>
  <c r="B128" i="24"/>
  <c r="A128" i="24"/>
  <c r="B127" i="24"/>
  <c r="A127" i="24"/>
  <c r="B126" i="24"/>
  <c r="A126" i="24"/>
  <c r="B125" i="24"/>
  <c r="A125" i="24"/>
  <c r="B124" i="24"/>
  <c r="A124" i="24"/>
  <c r="B123" i="24"/>
  <c r="A123" i="24"/>
  <c r="B122" i="24"/>
  <c r="A122" i="24"/>
  <c r="B121" i="24"/>
  <c r="A121" i="24"/>
  <c r="B120" i="24"/>
  <c r="A120" i="24"/>
  <c r="B119" i="24"/>
  <c r="A119" i="24"/>
  <c r="B118" i="24"/>
  <c r="A118" i="24"/>
  <c r="B117" i="24"/>
  <c r="A117" i="24"/>
  <c r="B116" i="24"/>
  <c r="A116" i="24"/>
  <c r="B115" i="24"/>
  <c r="A115" i="24"/>
  <c r="B114" i="24"/>
  <c r="A114" i="24"/>
  <c r="B113" i="24"/>
  <c r="A113" i="24"/>
  <c r="B112" i="24"/>
  <c r="A112" i="24"/>
  <c r="B111" i="24"/>
  <c r="A111" i="24"/>
  <c r="B110" i="24"/>
  <c r="A110" i="24"/>
  <c r="B109" i="24"/>
  <c r="A109" i="24"/>
  <c r="B108" i="24"/>
  <c r="A108" i="24"/>
  <c r="B107" i="24"/>
  <c r="A107" i="24"/>
  <c r="B106" i="24"/>
  <c r="A106" i="24"/>
  <c r="B105" i="24"/>
  <c r="A105" i="24"/>
  <c r="B104" i="24"/>
  <c r="A104" i="24"/>
  <c r="B103" i="24"/>
  <c r="A103" i="24"/>
  <c r="B102" i="24"/>
  <c r="A102" i="24"/>
  <c r="B101" i="24"/>
  <c r="A101" i="24"/>
  <c r="B100" i="24"/>
  <c r="A100" i="24"/>
  <c r="B99" i="24"/>
  <c r="A99" i="24"/>
  <c r="B98" i="24"/>
  <c r="A98" i="24"/>
  <c r="B97" i="24"/>
  <c r="A97" i="24"/>
  <c r="B96" i="24"/>
  <c r="A96" i="24"/>
  <c r="B95" i="24"/>
  <c r="A95" i="24"/>
  <c r="B94" i="24"/>
  <c r="A94" i="24"/>
  <c r="B93" i="24"/>
  <c r="A93" i="24"/>
  <c r="B92" i="24"/>
  <c r="A92" i="24"/>
  <c r="B91" i="24"/>
  <c r="A91" i="24"/>
  <c r="B90" i="24"/>
  <c r="A90" i="24"/>
  <c r="B89" i="24"/>
  <c r="A89" i="24"/>
  <c r="B88" i="24"/>
  <c r="A88" i="24"/>
  <c r="B87" i="24"/>
  <c r="A87" i="24"/>
  <c r="B86" i="24"/>
  <c r="A86" i="24"/>
  <c r="B141" i="23"/>
  <c r="A141" i="23"/>
  <c r="B140" i="23"/>
  <c r="A140" i="23"/>
  <c r="B139" i="23"/>
  <c r="A139" i="23"/>
  <c r="B138" i="23"/>
  <c r="A138" i="23"/>
  <c r="B137" i="23"/>
  <c r="A137" i="23"/>
  <c r="B136" i="23"/>
  <c r="A136" i="23"/>
  <c r="B135" i="23"/>
  <c r="A135" i="23"/>
  <c r="B134" i="23"/>
  <c r="A134" i="23"/>
  <c r="B133" i="23"/>
  <c r="A133" i="23"/>
  <c r="B132" i="23"/>
  <c r="A132" i="23"/>
  <c r="B131" i="23"/>
  <c r="A131" i="23"/>
  <c r="B130" i="23"/>
  <c r="A130" i="23"/>
  <c r="B129" i="23"/>
  <c r="A129" i="23"/>
  <c r="B128" i="23"/>
  <c r="A128" i="23"/>
  <c r="B127" i="23"/>
  <c r="A127" i="23"/>
  <c r="B126" i="23"/>
  <c r="A126" i="23"/>
  <c r="B125" i="23"/>
  <c r="A125" i="23"/>
  <c r="B124" i="23"/>
  <c r="A124" i="23"/>
  <c r="B123" i="23"/>
  <c r="A123" i="23"/>
  <c r="B122" i="23"/>
  <c r="A122" i="23"/>
  <c r="B121" i="23"/>
  <c r="A121" i="23"/>
  <c r="B120" i="23"/>
  <c r="A120" i="23"/>
  <c r="B119" i="23"/>
  <c r="A119" i="23"/>
  <c r="B118" i="23"/>
  <c r="A118" i="23"/>
  <c r="B117" i="23"/>
  <c r="A117" i="23"/>
  <c r="B116" i="23"/>
  <c r="A116" i="23"/>
  <c r="B115" i="23"/>
  <c r="A115" i="23"/>
  <c r="B114" i="23"/>
  <c r="A114" i="23"/>
  <c r="B113" i="23"/>
  <c r="A113" i="23"/>
  <c r="B112" i="23"/>
  <c r="A112" i="23"/>
  <c r="B111" i="23"/>
  <c r="A111" i="23"/>
  <c r="B110" i="23"/>
  <c r="A110" i="23"/>
  <c r="B109" i="23"/>
  <c r="A109" i="23"/>
  <c r="B108" i="23"/>
  <c r="A108" i="23"/>
  <c r="B107" i="23"/>
  <c r="A107" i="23"/>
  <c r="B106" i="23"/>
  <c r="A106" i="23"/>
  <c r="B105" i="23"/>
  <c r="A105" i="23"/>
  <c r="B104" i="23"/>
  <c r="A104" i="23"/>
  <c r="B103" i="23"/>
  <c r="A103" i="23"/>
  <c r="B102" i="23"/>
  <c r="A102" i="23"/>
  <c r="B101" i="23"/>
  <c r="A101" i="23"/>
  <c r="B100" i="23"/>
  <c r="A100" i="23"/>
  <c r="B99" i="23"/>
  <c r="A99" i="23"/>
  <c r="B98" i="23"/>
  <c r="A98" i="23"/>
  <c r="B97" i="23"/>
  <c r="A97" i="23"/>
  <c r="B96" i="23"/>
  <c r="A96" i="23"/>
  <c r="B95" i="23"/>
  <c r="A95" i="23"/>
  <c r="B94" i="23"/>
  <c r="A94" i="23"/>
  <c r="B93" i="23"/>
  <c r="A93" i="23"/>
  <c r="B92" i="23"/>
  <c r="A92" i="23"/>
  <c r="B91" i="23"/>
  <c r="A91" i="23"/>
  <c r="B90" i="23"/>
  <c r="A90" i="23"/>
  <c r="B89" i="23"/>
  <c r="A89" i="23"/>
  <c r="B88" i="23"/>
  <c r="A88" i="23"/>
  <c r="B87" i="23"/>
  <c r="A87" i="23"/>
  <c r="B86" i="23"/>
  <c r="A86" i="23"/>
  <c r="B141" i="22"/>
  <c r="A141" i="22"/>
  <c r="B140" i="22"/>
  <c r="A140" i="22"/>
  <c r="B139" i="22"/>
  <c r="A139" i="22"/>
  <c r="B138" i="22"/>
  <c r="A138" i="22"/>
  <c r="B137" i="22"/>
  <c r="A137" i="22"/>
  <c r="B136" i="22"/>
  <c r="A136" i="22"/>
  <c r="B135" i="22"/>
  <c r="A135" i="22"/>
  <c r="B134" i="22"/>
  <c r="A134" i="22"/>
  <c r="B133" i="22"/>
  <c r="A133" i="22"/>
  <c r="B132" i="22"/>
  <c r="A132" i="22"/>
  <c r="B131" i="22"/>
  <c r="A131" i="22"/>
  <c r="B130" i="22"/>
  <c r="A130" i="22"/>
  <c r="B129" i="22"/>
  <c r="A129" i="22"/>
  <c r="B128" i="22"/>
  <c r="A128" i="22"/>
  <c r="B127" i="22"/>
  <c r="A127" i="22"/>
  <c r="B126" i="22"/>
  <c r="A126" i="22"/>
  <c r="B125" i="22"/>
  <c r="A125" i="22"/>
  <c r="B124" i="22"/>
  <c r="A124" i="22"/>
  <c r="B123" i="22"/>
  <c r="A123" i="22"/>
  <c r="B122" i="22"/>
  <c r="A122" i="22"/>
  <c r="B121" i="22"/>
  <c r="A121" i="22"/>
  <c r="B120" i="22"/>
  <c r="A120" i="22"/>
  <c r="B119" i="22"/>
  <c r="A119" i="22"/>
  <c r="B118" i="22"/>
  <c r="A118" i="22"/>
  <c r="B117" i="22"/>
  <c r="A117" i="22"/>
  <c r="B116" i="22"/>
  <c r="A116" i="22"/>
  <c r="B115" i="22"/>
  <c r="A115" i="22"/>
  <c r="B114" i="22"/>
  <c r="A114" i="22"/>
  <c r="B113" i="22"/>
  <c r="A113" i="22"/>
  <c r="B112" i="22"/>
  <c r="A112" i="22"/>
  <c r="B111" i="22"/>
  <c r="A111" i="22"/>
  <c r="B110" i="22"/>
  <c r="A110" i="22"/>
  <c r="B109" i="22"/>
  <c r="A109" i="22"/>
  <c r="B108" i="22"/>
  <c r="A108" i="22"/>
  <c r="B107" i="22"/>
  <c r="A107" i="22"/>
  <c r="B106" i="22"/>
  <c r="A106" i="22"/>
  <c r="B105" i="22"/>
  <c r="A105" i="22"/>
  <c r="B104" i="22"/>
  <c r="A104" i="22"/>
  <c r="B103" i="22"/>
  <c r="A103" i="22"/>
  <c r="B102" i="22"/>
  <c r="A102" i="22"/>
  <c r="B101" i="22"/>
  <c r="A101" i="22"/>
  <c r="B100" i="22"/>
  <c r="A100" i="22"/>
  <c r="B99" i="22"/>
  <c r="A99" i="22"/>
  <c r="B98" i="22"/>
  <c r="A98" i="22"/>
  <c r="B97" i="22"/>
  <c r="A97" i="22"/>
  <c r="B96" i="22"/>
  <c r="A96" i="22"/>
  <c r="B95" i="22"/>
  <c r="A95" i="22"/>
  <c r="B94" i="22"/>
  <c r="A94" i="22"/>
  <c r="B93" i="22"/>
  <c r="A93" i="22"/>
  <c r="B92" i="22"/>
  <c r="A92" i="22"/>
  <c r="B91" i="22"/>
  <c r="A91" i="22"/>
  <c r="B90" i="22"/>
  <c r="A90" i="22"/>
  <c r="B89" i="22"/>
  <c r="A89" i="22"/>
  <c r="B88" i="22"/>
  <c r="A88" i="22"/>
  <c r="B87" i="22"/>
  <c r="A87" i="22"/>
  <c r="B86" i="22"/>
  <c r="A86" i="22"/>
  <c r="B141" i="21"/>
  <c r="A141" i="21"/>
  <c r="B140" i="21"/>
  <c r="A140" i="21"/>
  <c r="B139" i="21"/>
  <c r="A139" i="21"/>
  <c r="B138" i="21"/>
  <c r="A138" i="21"/>
  <c r="B137" i="21"/>
  <c r="A137" i="21"/>
  <c r="B136" i="21"/>
  <c r="A136" i="21"/>
  <c r="B135" i="21"/>
  <c r="A135" i="21"/>
  <c r="B134" i="21"/>
  <c r="A134" i="21"/>
  <c r="B133" i="21"/>
  <c r="A133" i="21"/>
  <c r="B132" i="21"/>
  <c r="A132" i="21"/>
  <c r="B131" i="21"/>
  <c r="A131" i="21"/>
  <c r="B130" i="21"/>
  <c r="A130" i="21"/>
  <c r="B129" i="21"/>
  <c r="A129" i="21"/>
  <c r="B128" i="21"/>
  <c r="A128" i="21"/>
  <c r="B127" i="21"/>
  <c r="A127" i="21"/>
  <c r="B126" i="21"/>
  <c r="A126" i="21"/>
  <c r="B125" i="21"/>
  <c r="A125" i="21"/>
  <c r="B124" i="21"/>
  <c r="A124" i="21"/>
  <c r="B123" i="21"/>
  <c r="A123" i="21"/>
  <c r="B122" i="21"/>
  <c r="A122" i="21"/>
  <c r="B121" i="21"/>
  <c r="A121" i="21"/>
  <c r="B120" i="21"/>
  <c r="A120" i="21"/>
  <c r="B119" i="21"/>
  <c r="A119" i="21"/>
  <c r="B118" i="21"/>
  <c r="A118" i="21"/>
  <c r="B117" i="21"/>
  <c r="A117" i="21"/>
  <c r="B116" i="21"/>
  <c r="A116" i="21"/>
  <c r="B115" i="21"/>
  <c r="A115" i="21"/>
  <c r="B114" i="21"/>
  <c r="A114" i="21"/>
  <c r="B113" i="21"/>
  <c r="A113" i="21"/>
  <c r="B112" i="21"/>
  <c r="A112" i="21"/>
  <c r="B111" i="21"/>
  <c r="A111" i="21"/>
  <c r="B110" i="21"/>
  <c r="A110" i="21"/>
  <c r="B109" i="21"/>
  <c r="A109" i="21"/>
  <c r="B108" i="21"/>
  <c r="A108" i="21"/>
  <c r="B107" i="21"/>
  <c r="A107" i="21"/>
  <c r="B106" i="21"/>
  <c r="A106" i="21"/>
  <c r="B105" i="21"/>
  <c r="A105" i="21"/>
  <c r="B104" i="21"/>
  <c r="A104" i="21"/>
  <c r="B103" i="21"/>
  <c r="A103" i="21"/>
  <c r="B102" i="21"/>
  <c r="A102" i="21"/>
  <c r="B101" i="21"/>
  <c r="A101" i="21"/>
  <c r="B100" i="21"/>
  <c r="A100" i="21"/>
  <c r="B99" i="21"/>
  <c r="A99" i="21"/>
  <c r="B98" i="21"/>
  <c r="A98" i="21"/>
  <c r="B97" i="21"/>
  <c r="A97" i="21"/>
  <c r="B96" i="21"/>
  <c r="A96" i="21"/>
  <c r="B95" i="21"/>
  <c r="A95" i="21"/>
  <c r="B94" i="21"/>
  <c r="A94" i="21"/>
  <c r="B93" i="21"/>
  <c r="A93" i="21"/>
  <c r="B92" i="21"/>
  <c r="A92" i="21"/>
  <c r="B91" i="21"/>
  <c r="A91" i="21"/>
  <c r="B90" i="21"/>
  <c r="A90" i="21"/>
  <c r="B89" i="21"/>
  <c r="A89" i="21"/>
  <c r="B88" i="21"/>
  <c r="A88" i="21"/>
  <c r="B87" i="21"/>
  <c r="A87" i="21"/>
  <c r="B86" i="21"/>
  <c r="A86" i="21"/>
  <c r="B141" i="20"/>
  <c r="A141" i="20"/>
  <c r="B140" i="20"/>
  <c r="A140" i="20"/>
  <c r="B139" i="20"/>
  <c r="A139" i="20"/>
  <c r="B138" i="20"/>
  <c r="A138" i="20"/>
  <c r="B137" i="20"/>
  <c r="A137" i="20"/>
  <c r="B136" i="20"/>
  <c r="A136" i="20"/>
  <c r="B135" i="20"/>
  <c r="A135" i="20"/>
  <c r="B134" i="20"/>
  <c r="A134" i="20"/>
  <c r="B133" i="20"/>
  <c r="A133" i="20"/>
  <c r="B132" i="20"/>
  <c r="A132" i="20"/>
  <c r="B131" i="20"/>
  <c r="A131" i="20"/>
  <c r="B130" i="20"/>
  <c r="A130" i="20"/>
  <c r="B129" i="20"/>
  <c r="A129" i="20"/>
  <c r="B128" i="20"/>
  <c r="A128" i="20"/>
  <c r="B127" i="20"/>
  <c r="A127" i="20"/>
  <c r="B126" i="20"/>
  <c r="A126" i="20"/>
  <c r="B125" i="20"/>
  <c r="A125" i="20"/>
  <c r="B124" i="20"/>
  <c r="A124" i="20"/>
  <c r="B123" i="20"/>
  <c r="A123" i="20"/>
  <c r="B122" i="20"/>
  <c r="A122" i="20"/>
  <c r="B121" i="20"/>
  <c r="A121" i="20"/>
  <c r="B120" i="20"/>
  <c r="A120" i="20"/>
  <c r="B119" i="20"/>
  <c r="A119" i="20"/>
  <c r="B118" i="20"/>
  <c r="A118" i="20"/>
  <c r="B117" i="20"/>
  <c r="A117" i="20"/>
  <c r="B116" i="20"/>
  <c r="A116" i="20"/>
  <c r="B115" i="20"/>
  <c r="A115" i="20"/>
  <c r="B114" i="20"/>
  <c r="A114" i="20"/>
  <c r="B113" i="20"/>
  <c r="A113" i="20"/>
  <c r="B112" i="20"/>
  <c r="A112" i="20"/>
  <c r="B111" i="20"/>
  <c r="A111" i="20"/>
  <c r="B110" i="20"/>
  <c r="A110" i="20"/>
  <c r="B109" i="20"/>
  <c r="A109" i="20"/>
  <c r="B108" i="20"/>
  <c r="A108" i="20"/>
  <c r="B107" i="20"/>
  <c r="A107" i="20"/>
  <c r="B106" i="20"/>
  <c r="A106" i="20"/>
  <c r="B105" i="20"/>
  <c r="A105" i="20"/>
  <c r="B104" i="20"/>
  <c r="A104" i="20"/>
  <c r="B103" i="20"/>
  <c r="A103" i="20"/>
  <c r="B102" i="20"/>
  <c r="A102" i="20"/>
  <c r="B101" i="20"/>
  <c r="A101" i="20"/>
  <c r="B100" i="20"/>
  <c r="A100" i="20"/>
  <c r="B99" i="20"/>
  <c r="A99" i="20"/>
  <c r="B98" i="20"/>
  <c r="A98" i="20"/>
  <c r="B97" i="20"/>
  <c r="A97" i="20"/>
  <c r="B96" i="20"/>
  <c r="A96" i="20"/>
  <c r="B95" i="20"/>
  <c r="A95" i="20"/>
  <c r="B94" i="20"/>
  <c r="A94" i="20"/>
  <c r="B93" i="20"/>
  <c r="A93" i="20"/>
  <c r="B92" i="20"/>
  <c r="A92" i="20"/>
  <c r="B91" i="20"/>
  <c r="A91" i="20"/>
  <c r="B90" i="20"/>
  <c r="A90" i="20"/>
  <c r="B89" i="20"/>
  <c r="A89" i="20"/>
  <c r="B88" i="20"/>
  <c r="A88" i="20"/>
  <c r="B87" i="20"/>
  <c r="A87" i="20"/>
  <c r="B86" i="20"/>
  <c r="A86" i="20"/>
  <c r="B141" i="19"/>
  <c r="A141" i="19"/>
  <c r="B140" i="19"/>
  <c r="A140" i="19"/>
  <c r="B139" i="19"/>
  <c r="A139" i="19"/>
  <c r="B138" i="19"/>
  <c r="A138" i="19"/>
  <c r="B137" i="19"/>
  <c r="A137" i="19"/>
  <c r="B136" i="19"/>
  <c r="A136" i="19"/>
  <c r="B135" i="19"/>
  <c r="A135" i="19"/>
  <c r="B134" i="19"/>
  <c r="A134" i="19"/>
  <c r="B133" i="19"/>
  <c r="A133" i="19"/>
  <c r="B132" i="19"/>
  <c r="A132" i="19"/>
  <c r="B131" i="19"/>
  <c r="A131" i="19"/>
  <c r="B130" i="19"/>
  <c r="A130" i="19"/>
  <c r="B129" i="19"/>
  <c r="A129" i="19"/>
  <c r="B128" i="19"/>
  <c r="A128" i="19"/>
  <c r="B127" i="19"/>
  <c r="A127" i="19"/>
  <c r="B126" i="19"/>
  <c r="A126" i="19"/>
  <c r="B125" i="19"/>
  <c r="A125" i="19"/>
  <c r="B124" i="19"/>
  <c r="A124" i="19"/>
  <c r="B123" i="19"/>
  <c r="A123" i="19"/>
  <c r="B122" i="19"/>
  <c r="A122" i="19"/>
  <c r="B121" i="19"/>
  <c r="A121" i="19"/>
  <c r="B120" i="19"/>
  <c r="A120" i="19"/>
  <c r="B119" i="19"/>
  <c r="A119" i="19"/>
  <c r="B118" i="19"/>
  <c r="A118" i="19"/>
  <c r="B117" i="19"/>
  <c r="A117" i="19"/>
  <c r="B116" i="19"/>
  <c r="A116" i="19"/>
  <c r="B115" i="19"/>
  <c r="A115" i="19"/>
  <c r="B114" i="19"/>
  <c r="A114" i="19"/>
  <c r="B113" i="19"/>
  <c r="A113" i="19"/>
  <c r="B112" i="19"/>
  <c r="A112" i="19"/>
  <c r="B111" i="19"/>
  <c r="A111" i="19"/>
  <c r="B110" i="19"/>
  <c r="A110" i="19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141" i="18"/>
  <c r="A141" i="18"/>
  <c r="B140" i="18"/>
  <c r="A140" i="18"/>
  <c r="B139" i="18"/>
  <c r="A139" i="18"/>
  <c r="B138" i="18"/>
  <c r="A138" i="18"/>
  <c r="B137" i="18"/>
  <c r="A137" i="18"/>
  <c r="B136" i="18"/>
  <c r="A136" i="18"/>
  <c r="B135" i="18"/>
  <c r="A135" i="18"/>
  <c r="B134" i="18"/>
  <c r="A134" i="18"/>
  <c r="B133" i="18"/>
  <c r="A133" i="18"/>
  <c r="B132" i="18"/>
  <c r="A132" i="18"/>
  <c r="B131" i="18"/>
  <c r="A131" i="18"/>
  <c r="B130" i="18"/>
  <c r="A130" i="18"/>
  <c r="B129" i="18"/>
  <c r="A129" i="18"/>
  <c r="B128" i="18"/>
  <c r="A128" i="18"/>
  <c r="B127" i="18"/>
  <c r="A127" i="18"/>
  <c r="B126" i="18"/>
  <c r="A126" i="18"/>
  <c r="B125" i="18"/>
  <c r="A125" i="18"/>
  <c r="B124" i="18"/>
  <c r="A124" i="18"/>
  <c r="B123" i="18"/>
  <c r="A123" i="18"/>
  <c r="B122" i="18"/>
  <c r="A122" i="18"/>
  <c r="B121" i="18"/>
  <c r="A121" i="18"/>
  <c r="B120" i="18"/>
  <c r="A120" i="18"/>
  <c r="B119" i="18"/>
  <c r="A119" i="18"/>
  <c r="B118" i="18"/>
  <c r="A118" i="18"/>
  <c r="B117" i="18"/>
  <c r="A117" i="18"/>
  <c r="B116" i="18"/>
  <c r="A116" i="18"/>
  <c r="B115" i="18"/>
  <c r="A115" i="18"/>
  <c r="B114" i="18"/>
  <c r="A114" i="18"/>
  <c r="B113" i="18"/>
  <c r="A113" i="18"/>
  <c r="B112" i="18"/>
  <c r="A112" i="18"/>
  <c r="B111" i="18"/>
  <c r="A111" i="18"/>
  <c r="B110" i="18"/>
  <c r="A110" i="18"/>
  <c r="B109" i="18"/>
  <c r="A109" i="18"/>
  <c r="B108" i="18"/>
  <c r="A108" i="18"/>
  <c r="B107" i="18"/>
  <c r="A107" i="18"/>
  <c r="B106" i="18"/>
  <c r="A106" i="18"/>
  <c r="B105" i="18"/>
  <c r="A105" i="18"/>
  <c r="B104" i="18"/>
  <c r="A104" i="18"/>
  <c r="B103" i="18"/>
  <c r="A103" i="18"/>
  <c r="B102" i="18"/>
  <c r="A102" i="18"/>
  <c r="B101" i="18"/>
  <c r="A101" i="18"/>
  <c r="B100" i="18"/>
  <c r="A100" i="18"/>
  <c r="B99" i="18"/>
  <c r="A99" i="18"/>
  <c r="B98" i="18"/>
  <c r="A98" i="18"/>
  <c r="B97" i="18"/>
  <c r="A97" i="18"/>
  <c r="B96" i="18"/>
  <c r="A96" i="18"/>
  <c r="B95" i="18"/>
  <c r="A95" i="18"/>
  <c r="B94" i="18"/>
  <c r="A94" i="18"/>
  <c r="B93" i="18"/>
  <c r="A93" i="18"/>
  <c r="B92" i="18"/>
  <c r="A92" i="18"/>
  <c r="B91" i="18"/>
  <c r="A91" i="18"/>
  <c r="B90" i="18"/>
  <c r="A90" i="18"/>
  <c r="B89" i="18"/>
  <c r="A89" i="18"/>
  <c r="B88" i="18"/>
  <c r="A88" i="18"/>
  <c r="B87" i="18"/>
  <c r="A87" i="18"/>
  <c r="B86" i="18"/>
  <c r="A86" i="18"/>
  <c r="B141" i="15"/>
  <c r="A141" i="15"/>
  <c r="B140" i="15"/>
  <c r="A140" i="15"/>
  <c r="B139" i="15"/>
  <c r="A139" i="15"/>
  <c r="B138" i="15"/>
  <c r="A138" i="15"/>
  <c r="B137" i="15"/>
  <c r="A137" i="15"/>
  <c r="B136" i="15"/>
  <c r="A136" i="15"/>
  <c r="B135" i="15"/>
  <c r="A135" i="15"/>
  <c r="B134" i="15"/>
  <c r="A134" i="15"/>
  <c r="B133" i="15"/>
  <c r="A133" i="15"/>
  <c r="B132" i="15"/>
  <c r="A132" i="15"/>
  <c r="B131" i="15"/>
  <c r="A131" i="15"/>
  <c r="B130" i="15"/>
  <c r="A130" i="15"/>
  <c r="B129" i="15"/>
  <c r="A129" i="15"/>
  <c r="B128" i="15"/>
  <c r="A128" i="15"/>
  <c r="B127" i="15"/>
  <c r="A127" i="15"/>
  <c r="B126" i="15"/>
  <c r="A126" i="15"/>
  <c r="B125" i="15"/>
  <c r="A125" i="15"/>
  <c r="B124" i="15"/>
  <c r="A124" i="15"/>
  <c r="B123" i="15"/>
  <c r="A123" i="15"/>
  <c r="B122" i="15"/>
  <c r="A122" i="15"/>
  <c r="B121" i="15"/>
  <c r="A121" i="15"/>
  <c r="B120" i="15"/>
  <c r="A120" i="15"/>
  <c r="B119" i="15"/>
  <c r="A119" i="15"/>
  <c r="B118" i="15"/>
  <c r="A118" i="15"/>
  <c r="B117" i="15"/>
  <c r="A117" i="15"/>
  <c r="B116" i="15"/>
  <c r="A116" i="15"/>
  <c r="B115" i="15"/>
  <c r="A115" i="15"/>
  <c r="B114" i="15"/>
  <c r="A114" i="15"/>
  <c r="B113" i="15"/>
  <c r="A113" i="15"/>
  <c r="B112" i="15"/>
  <c r="A112" i="15"/>
  <c r="B111" i="15"/>
  <c r="A111" i="15"/>
  <c r="B110" i="15"/>
  <c r="A110" i="15"/>
  <c r="B109" i="15"/>
  <c r="A109" i="15"/>
  <c r="B108" i="15"/>
  <c r="A108" i="15"/>
  <c r="B107" i="15"/>
  <c r="A107" i="15"/>
  <c r="B106" i="15"/>
  <c r="A106" i="15"/>
  <c r="B105" i="15"/>
  <c r="A105" i="15"/>
  <c r="B104" i="15"/>
  <c r="A104" i="15"/>
  <c r="B103" i="15"/>
  <c r="A103" i="15"/>
  <c r="B102" i="15"/>
  <c r="A102" i="15"/>
  <c r="B101" i="15"/>
  <c r="A101" i="15"/>
  <c r="B100" i="15"/>
  <c r="A100" i="15"/>
  <c r="B99" i="15"/>
  <c r="A99" i="15"/>
  <c r="B98" i="15"/>
  <c r="A98" i="15"/>
  <c r="B97" i="15"/>
  <c r="A97" i="15"/>
  <c r="B96" i="15"/>
  <c r="A96" i="15"/>
  <c r="B95" i="15"/>
  <c r="A95" i="15"/>
  <c r="B94" i="15"/>
  <c r="A94" i="15"/>
  <c r="B93" i="15"/>
  <c r="A93" i="15"/>
  <c r="B92" i="15"/>
  <c r="A92" i="15"/>
  <c r="B91" i="15"/>
  <c r="A91" i="15"/>
  <c r="B90" i="15"/>
  <c r="A90" i="15"/>
  <c r="B89" i="15"/>
  <c r="A89" i="15"/>
  <c r="B88" i="15"/>
  <c r="A88" i="15"/>
  <c r="B87" i="15"/>
  <c r="A87" i="15"/>
  <c r="B86" i="15"/>
  <c r="A86" i="15"/>
  <c r="N86" i="1"/>
  <c r="N86" i="50" s="1"/>
  <c r="AE86" i="1"/>
  <c r="AF86" i="1"/>
  <c r="AG86" i="1"/>
  <c r="AI86" i="1"/>
  <c r="AM86" i="46" s="1"/>
  <c r="AJ86" i="1"/>
  <c r="AN86" i="50" s="1"/>
  <c r="AK86" i="1"/>
  <c r="AO86" i="50" s="1"/>
  <c r="AM86" i="1"/>
  <c r="AQ86" i="50" s="1"/>
  <c r="Q87" i="1"/>
  <c r="Q87" i="50" s="1"/>
  <c r="W87" i="1"/>
  <c r="AH87" i="1" s="1"/>
  <c r="Y87" i="1"/>
  <c r="AE87" i="1"/>
  <c r="AF87" i="1"/>
  <c r="AG87" i="1"/>
  <c r="AI87" i="1"/>
  <c r="AM87" i="50" s="1"/>
  <c r="AJ87" i="1"/>
  <c r="AK87" i="1"/>
  <c r="AL87" i="1"/>
  <c r="AP87" i="44" s="1"/>
  <c r="AM87" i="1"/>
  <c r="AQ87" i="46" s="1"/>
  <c r="Q88" i="1"/>
  <c r="Q88" i="42" s="1"/>
  <c r="W88" i="1"/>
  <c r="AH88" i="1" s="1"/>
  <c r="Y88" i="1"/>
  <c r="AE88" i="1"/>
  <c r="AF88" i="1"/>
  <c r="AG88" i="1"/>
  <c r="AI88" i="1"/>
  <c r="AM88" i="29" s="1"/>
  <c r="AJ88" i="1"/>
  <c r="AN88" i="46" s="1"/>
  <c r="AK88" i="1"/>
  <c r="AO88" i="48" s="1"/>
  <c r="AL88" i="1"/>
  <c r="AP88" i="50" s="1"/>
  <c r="AM88" i="1"/>
  <c r="AQ88" i="50" s="1"/>
  <c r="Q89" i="1"/>
  <c r="Q89" i="50" s="1"/>
  <c r="W89" i="1"/>
  <c r="AH89" i="1" s="1"/>
  <c r="Y89" i="1"/>
  <c r="AE89" i="1"/>
  <c r="AF89" i="1"/>
  <c r="AG89" i="1"/>
  <c r="AI89" i="1"/>
  <c r="AM89" i="44" s="1"/>
  <c r="AJ89" i="1"/>
  <c r="AN89" i="50" s="1"/>
  <c r="AK89" i="1"/>
  <c r="AO89" i="50" s="1"/>
  <c r="AL89" i="1"/>
  <c r="AP89" i="50" s="1"/>
  <c r="AM89" i="1"/>
  <c r="AQ89" i="50" s="1"/>
  <c r="Q90" i="1"/>
  <c r="Q90" i="42" s="1"/>
  <c r="W90" i="1"/>
  <c r="AH90" i="1" s="1"/>
  <c r="Y90" i="1"/>
  <c r="AE90" i="1"/>
  <c r="AF90" i="1"/>
  <c r="AG90" i="1"/>
  <c r="AI90" i="1"/>
  <c r="AM90" i="50" s="1"/>
  <c r="AJ90" i="1"/>
  <c r="AK90" i="1"/>
  <c r="AO90" i="50" s="1"/>
  <c r="AL90" i="1"/>
  <c r="AM90" i="1"/>
  <c r="Q91" i="1"/>
  <c r="Q91" i="46" s="1"/>
  <c r="W91" i="1"/>
  <c r="AH91" i="1" s="1"/>
  <c r="Y91" i="1"/>
  <c r="AE91" i="1"/>
  <c r="AF91" i="1"/>
  <c r="AG91" i="1"/>
  <c r="AI91" i="1"/>
  <c r="AM91" i="50" s="1"/>
  <c r="AJ91" i="1"/>
  <c r="AN91" i="50" s="1"/>
  <c r="AK91" i="1"/>
  <c r="AL91" i="1"/>
  <c r="AP91" i="50" s="1"/>
  <c r="AM91" i="1"/>
  <c r="AQ91" i="40" s="1"/>
  <c r="Q92" i="1"/>
  <c r="Q92" i="40" s="1"/>
  <c r="W92" i="1"/>
  <c r="AH92" i="1" s="1"/>
  <c r="Y92" i="1"/>
  <c r="AE92" i="1"/>
  <c r="AF92" i="1"/>
  <c r="AG92" i="1"/>
  <c r="AI92" i="1"/>
  <c r="AM92" i="50" s="1"/>
  <c r="AJ92" i="1"/>
  <c r="AK92" i="1"/>
  <c r="AO92" i="40" s="1"/>
  <c r="AL92" i="1"/>
  <c r="AP92" i="40" s="1"/>
  <c r="AM92" i="1"/>
  <c r="AQ92" i="50" s="1"/>
  <c r="Q93" i="1"/>
  <c r="Q93" i="50" s="1"/>
  <c r="W93" i="1"/>
  <c r="AH93" i="1" s="1"/>
  <c r="Y93" i="1"/>
  <c r="AE93" i="1"/>
  <c r="AF93" i="1"/>
  <c r="AG93" i="1"/>
  <c r="AI93" i="1"/>
  <c r="AJ93" i="1"/>
  <c r="AN93" i="44" s="1"/>
  <c r="AK93" i="1"/>
  <c r="AO93" i="46" s="1"/>
  <c r="AL93" i="1"/>
  <c r="AP93" i="50" s="1"/>
  <c r="AM93" i="1"/>
  <c r="AQ93" i="50" s="1"/>
  <c r="Q94" i="1"/>
  <c r="Q94" i="50" s="1"/>
  <c r="W94" i="1"/>
  <c r="AH94" i="1" s="1"/>
  <c r="Y94" i="1"/>
  <c r="AE94" i="1"/>
  <c r="AF94" i="1"/>
  <c r="AG94" i="1"/>
  <c r="AI94" i="1"/>
  <c r="AJ94" i="1"/>
  <c r="AN94" i="46" s="1"/>
  <c r="AK94" i="1"/>
  <c r="AO94" i="50" s="1"/>
  <c r="AL94" i="1"/>
  <c r="AP94" i="50" s="1"/>
  <c r="AM94" i="1"/>
  <c r="AQ94" i="50" s="1"/>
  <c r="Q95" i="1"/>
  <c r="Q95" i="50" s="1"/>
  <c r="W95" i="1"/>
  <c r="AH95" i="1" s="1"/>
  <c r="Y95" i="1"/>
  <c r="AE95" i="1"/>
  <c r="AF95" i="1"/>
  <c r="AG95" i="1"/>
  <c r="AI95" i="1"/>
  <c r="AM95" i="40" s="1"/>
  <c r="AJ95" i="1"/>
  <c r="AN95" i="50" s="1"/>
  <c r="AK95" i="1"/>
  <c r="AO95" i="50" s="1"/>
  <c r="AL95" i="1"/>
  <c r="AP95" i="50" s="1"/>
  <c r="AM95" i="1"/>
  <c r="AQ95" i="50" s="1"/>
  <c r="Q96" i="1"/>
  <c r="Q96" i="40" s="1"/>
  <c r="W96" i="1"/>
  <c r="AH96" i="1" s="1"/>
  <c r="Y96" i="1"/>
  <c r="AE96" i="1"/>
  <c r="AF96" i="1"/>
  <c r="AG96" i="1"/>
  <c r="AI96" i="1"/>
  <c r="AM96" i="50" s="1"/>
  <c r="AJ96" i="1"/>
  <c r="AN96" i="50" s="1"/>
  <c r="AK96" i="1"/>
  <c r="AO96" i="50" s="1"/>
  <c r="AL96" i="1"/>
  <c r="AP96" i="50" s="1"/>
  <c r="AM96" i="1"/>
  <c r="AQ96" i="50" s="1"/>
  <c r="Q97" i="1"/>
  <c r="Q97" i="48" s="1"/>
  <c r="W97" i="1"/>
  <c r="AH97" i="1" s="1"/>
  <c r="Y97" i="1"/>
  <c r="AE97" i="1"/>
  <c r="AF97" i="1"/>
  <c r="AG97" i="1"/>
  <c r="AI97" i="1"/>
  <c r="AM97" i="50" s="1"/>
  <c r="AJ97" i="1"/>
  <c r="AN97" i="50" s="1"/>
  <c r="AK97" i="1"/>
  <c r="AL97" i="1"/>
  <c r="AM97" i="1"/>
  <c r="AQ97" i="42" s="1"/>
  <c r="Q98" i="1"/>
  <c r="Q98" i="42" s="1"/>
  <c r="W98" i="1"/>
  <c r="AH98" i="1" s="1"/>
  <c r="AE98" i="1"/>
  <c r="AF98" i="1"/>
  <c r="AG98" i="1"/>
  <c r="AI98" i="1"/>
  <c r="AM98" i="33" s="1"/>
  <c r="AJ98" i="1"/>
  <c r="AN98" i="40" s="1"/>
  <c r="AK98" i="1"/>
  <c r="AO98" i="50" s="1"/>
  <c r="AL98" i="1"/>
  <c r="AP98" i="50" s="1"/>
  <c r="AM98" i="1"/>
  <c r="AQ98" i="50" s="1"/>
  <c r="R99" i="1"/>
  <c r="R99" i="50" s="1"/>
  <c r="W99" i="1"/>
  <c r="AH99" i="1" s="1"/>
  <c r="Y99" i="1"/>
  <c r="AE99" i="1"/>
  <c r="AF99" i="1"/>
  <c r="AG99" i="1"/>
  <c r="AI99" i="1"/>
  <c r="AM99" i="50" s="1"/>
  <c r="AJ99" i="1"/>
  <c r="AN99" i="50" s="1"/>
  <c r="AK99" i="1"/>
  <c r="AL99" i="1"/>
  <c r="AM99" i="1"/>
  <c r="AQ99" i="50" s="1"/>
  <c r="R100" i="1"/>
  <c r="R100" i="50" s="1"/>
  <c r="W100" i="1"/>
  <c r="AH100" i="1" s="1"/>
  <c r="Y100" i="1"/>
  <c r="AE100" i="1"/>
  <c r="AF100" i="1"/>
  <c r="AG100" i="1"/>
  <c r="AI100" i="1"/>
  <c r="AJ100" i="1"/>
  <c r="AK100" i="1"/>
  <c r="AL100" i="1"/>
  <c r="AM100" i="1"/>
  <c r="AQ100" i="50" s="1"/>
  <c r="R101" i="1"/>
  <c r="R101" i="50" s="1"/>
  <c r="W101" i="1"/>
  <c r="AH101" i="1" s="1"/>
  <c r="Y101" i="1"/>
  <c r="AE101" i="1"/>
  <c r="AF101" i="1"/>
  <c r="AG101" i="1"/>
  <c r="AI101" i="1"/>
  <c r="AJ101" i="1"/>
  <c r="AK101" i="1"/>
  <c r="AL101" i="1"/>
  <c r="AP101" i="50" s="1"/>
  <c r="AM101" i="1"/>
  <c r="AQ101" i="50" s="1"/>
  <c r="R102" i="1"/>
  <c r="R102" i="50" s="1"/>
  <c r="W102" i="1"/>
  <c r="AH102" i="1" s="1"/>
  <c r="Y102" i="1"/>
  <c r="AE102" i="1"/>
  <c r="AF102" i="1"/>
  <c r="AG102" i="1"/>
  <c r="AI102" i="1"/>
  <c r="AJ102" i="1"/>
  <c r="AK102" i="1"/>
  <c r="AO102" i="50" s="1"/>
  <c r="AL102" i="1"/>
  <c r="AP102" i="50" s="1"/>
  <c r="AM102" i="1"/>
  <c r="AQ102" i="50" s="1"/>
  <c r="R103" i="1"/>
  <c r="R103" i="50" s="1"/>
  <c r="W103" i="1"/>
  <c r="AH103" i="1" s="1"/>
  <c r="Y103" i="1"/>
  <c r="AE103" i="1"/>
  <c r="AF103" i="1"/>
  <c r="AG103" i="1"/>
  <c r="AI103" i="1"/>
  <c r="AJ103" i="1"/>
  <c r="AN103" i="40" s="1"/>
  <c r="AK103" i="1"/>
  <c r="AO103" i="50" s="1"/>
  <c r="AL103" i="1"/>
  <c r="AP103" i="50" s="1"/>
  <c r="AM103" i="1"/>
  <c r="AQ103" i="50" s="1"/>
  <c r="R104" i="1"/>
  <c r="R104" i="50" s="1"/>
  <c r="W104" i="1"/>
  <c r="AH104" i="1" s="1"/>
  <c r="Y104" i="1"/>
  <c r="AE104" i="1"/>
  <c r="AF104" i="1"/>
  <c r="AG104" i="1"/>
  <c r="AI104" i="1"/>
  <c r="AM104" i="40" s="1"/>
  <c r="AJ104" i="1"/>
  <c r="AN104" i="29" s="1"/>
  <c r="AK104" i="1"/>
  <c r="AO104" i="50" s="1"/>
  <c r="AL104" i="1"/>
  <c r="AP104" i="50" s="1"/>
  <c r="AM104" i="1"/>
  <c r="AQ104" i="50" s="1"/>
  <c r="R105" i="1"/>
  <c r="R105" i="48" s="1"/>
  <c r="W105" i="1"/>
  <c r="AH105" i="1" s="1"/>
  <c r="Y105" i="1"/>
  <c r="AE105" i="1"/>
  <c r="AF105" i="1"/>
  <c r="AG105" i="1"/>
  <c r="AI105" i="1"/>
  <c r="AM105" i="50" s="1"/>
  <c r="AJ105" i="1"/>
  <c r="AN105" i="50" s="1"/>
  <c r="AK105" i="1"/>
  <c r="AO105" i="50" s="1"/>
  <c r="AL105" i="1"/>
  <c r="AP105" i="50" s="1"/>
  <c r="AM105" i="1"/>
  <c r="R106" i="1"/>
  <c r="R106" i="42" s="1"/>
  <c r="W106" i="1"/>
  <c r="AH106" i="1" s="1"/>
  <c r="Y106" i="1"/>
  <c r="AE106" i="1"/>
  <c r="AF106" i="1"/>
  <c r="AG106" i="1"/>
  <c r="AI106" i="1"/>
  <c r="AM106" i="50" s="1"/>
  <c r="AJ106" i="1"/>
  <c r="AN106" i="50" s="1"/>
  <c r="AK106" i="1"/>
  <c r="AO106" i="50" s="1"/>
  <c r="AL106" i="1"/>
  <c r="AP106" i="50" s="1"/>
  <c r="AM106" i="1"/>
  <c r="AQ106" i="50" s="1"/>
  <c r="R107" i="1"/>
  <c r="R107" i="50" s="1"/>
  <c r="W107" i="1"/>
  <c r="AH107" i="1" s="1"/>
  <c r="Y107" i="1"/>
  <c r="AE107" i="1"/>
  <c r="AF107" i="1"/>
  <c r="AG107" i="1"/>
  <c r="AI107" i="1"/>
  <c r="AM107" i="50" s="1"/>
  <c r="AJ107" i="1"/>
  <c r="AK107" i="1"/>
  <c r="AL107" i="1"/>
  <c r="AM107" i="1"/>
  <c r="AQ107" i="50" s="1"/>
  <c r="R108" i="1"/>
  <c r="R108" i="50" s="1"/>
  <c r="W108" i="1"/>
  <c r="AH108" i="1" s="1"/>
  <c r="Y108" i="1"/>
  <c r="AE108" i="1"/>
  <c r="AF108" i="1"/>
  <c r="AG108" i="1"/>
  <c r="AI108" i="1"/>
  <c r="AJ108" i="1"/>
  <c r="AK108" i="1"/>
  <c r="AL108" i="1"/>
  <c r="AM108" i="1"/>
  <c r="AQ108" i="50" s="1"/>
  <c r="R109" i="1"/>
  <c r="R109" i="50" s="1"/>
  <c r="W109" i="1"/>
  <c r="AH109" i="1" s="1"/>
  <c r="Y109" i="1"/>
  <c r="AE109" i="1"/>
  <c r="AF109" i="1"/>
  <c r="AG109" i="1"/>
  <c r="AI109" i="1"/>
  <c r="AJ109" i="1"/>
  <c r="AK109" i="1"/>
  <c r="AO109" i="30" s="1"/>
  <c r="AL109" i="1"/>
  <c r="AP109" i="46" s="1"/>
  <c r="AM109" i="1"/>
  <c r="AQ109" i="50" s="1"/>
  <c r="R110" i="1"/>
  <c r="R110" i="50" s="1"/>
  <c r="W110" i="1"/>
  <c r="AH110" i="1" s="1"/>
  <c r="AE110" i="1"/>
  <c r="AF110" i="1"/>
  <c r="AG110" i="1"/>
  <c r="AI110" i="1"/>
  <c r="AM110" i="50" s="1"/>
  <c r="AJ110" i="1"/>
  <c r="AK110" i="1"/>
  <c r="AL110" i="1"/>
  <c r="AP110" i="46" s="1"/>
  <c r="AM110" i="1"/>
  <c r="AQ110" i="46" s="1"/>
  <c r="S111" i="1"/>
  <c r="S111" i="50" s="1"/>
  <c r="W111" i="1"/>
  <c r="AH111" i="1" s="1"/>
  <c r="Y111" i="1"/>
  <c r="AE111" i="1"/>
  <c r="AF111" i="1"/>
  <c r="AG111" i="1"/>
  <c r="AI111" i="1"/>
  <c r="AJ111" i="1"/>
  <c r="AN111" i="46" s="1"/>
  <c r="AK111" i="1"/>
  <c r="AO111" i="40" s="1"/>
  <c r="AL111" i="1"/>
  <c r="AP111" i="31" s="1"/>
  <c r="AM111" i="1"/>
  <c r="AQ111" i="50" s="1"/>
  <c r="S112" i="1"/>
  <c r="S112" i="44" s="1"/>
  <c r="W112" i="1"/>
  <c r="AH112" i="1" s="1"/>
  <c r="Y112" i="1"/>
  <c r="AE112" i="1"/>
  <c r="AF112" i="1"/>
  <c r="AG112" i="1"/>
  <c r="AI112" i="1"/>
  <c r="AM112" i="42" s="1"/>
  <c r="AJ112" i="1"/>
  <c r="AN112" i="40" s="1"/>
  <c r="AK112" i="1"/>
  <c r="AO112" i="29" s="1"/>
  <c r="AL112" i="1"/>
  <c r="AP112" i="50" s="1"/>
  <c r="AM112" i="1"/>
  <c r="AQ112" i="50" s="1"/>
  <c r="Q113" i="1"/>
  <c r="Q113" i="50" s="1"/>
  <c r="W113" i="1"/>
  <c r="AH113" i="1" s="1"/>
  <c r="AE113" i="1"/>
  <c r="AF113" i="1"/>
  <c r="AG113" i="1"/>
  <c r="AI113" i="1"/>
  <c r="AM113" i="30" s="1"/>
  <c r="AJ113" i="1"/>
  <c r="AK113" i="1"/>
  <c r="AO113" i="50" s="1"/>
  <c r="AL113" i="1"/>
  <c r="Q114" i="1"/>
  <c r="Q114" i="50" s="1"/>
  <c r="W114" i="1"/>
  <c r="AH114" i="1" s="1"/>
  <c r="AE114" i="1"/>
  <c r="AF114" i="1"/>
  <c r="AG114" i="1"/>
  <c r="AI114" i="1"/>
  <c r="AM114" i="50" s="1"/>
  <c r="AJ114" i="1"/>
  <c r="AN114" i="48" s="1"/>
  <c r="AK114" i="1"/>
  <c r="AL114" i="1"/>
  <c r="AP114" i="50" s="1"/>
  <c r="Q115" i="1"/>
  <c r="Q115" i="50" s="1"/>
  <c r="W115" i="1"/>
  <c r="AH115" i="1" s="1"/>
  <c r="AE115" i="1"/>
  <c r="AF115" i="1"/>
  <c r="AG115" i="1"/>
  <c r="AI115" i="1"/>
  <c r="AM115" i="50" s="1"/>
  <c r="AJ115" i="1"/>
  <c r="AK115" i="1"/>
  <c r="AO115" i="50" s="1"/>
  <c r="AL115" i="1"/>
  <c r="AP115" i="50" s="1"/>
  <c r="Q116" i="1"/>
  <c r="Q116" i="40" s="1"/>
  <c r="W116" i="1"/>
  <c r="AH116" i="1" s="1"/>
  <c r="AE116" i="1"/>
  <c r="AF116" i="1"/>
  <c r="AG116" i="1"/>
  <c r="AI116" i="1"/>
  <c r="AM116" i="50" s="1"/>
  <c r="AJ116" i="1"/>
  <c r="AN116" i="50" s="1"/>
  <c r="AK116" i="1"/>
  <c r="AO116" i="50" s="1"/>
  <c r="AL116" i="1"/>
  <c r="AP116" i="50" s="1"/>
  <c r="Q117" i="1"/>
  <c r="Q117" i="42" s="1"/>
  <c r="W117" i="1"/>
  <c r="AH117" i="1" s="1"/>
  <c r="AE117" i="1"/>
  <c r="AF117" i="1"/>
  <c r="AG117" i="1"/>
  <c r="AI117" i="1"/>
  <c r="AM117" i="50" s="1"/>
  <c r="AJ117" i="1"/>
  <c r="AN117" i="50" s="1"/>
  <c r="AK117" i="1"/>
  <c r="AO117" i="50" s="1"/>
  <c r="AL117" i="1"/>
  <c r="Q118" i="1"/>
  <c r="Q118" i="42" s="1"/>
  <c r="W118" i="1"/>
  <c r="AH118" i="1" s="1"/>
  <c r="AE118" i="1"/>
  <c r="AF118" i="1"/>
  <c r="AG118" i="1"/>
  <c r="AI118" i="1"/>
  <c r="AM118" i="50" s="1"/>
  <c r="AJ118" i="1"/>
  <c r="AN118" i="50" s="1"/>
  <c r="AK118" i="1"/>
  <c r="AO118" i="50" s="1"/>
  <c r="AL118" i="1"/>
  <c r="Q119" i="1"/>
  <c r="Q119" i="50" s="1"/>
  <c r="W119" i="1"/>
  <c r="AH119" i="1" s="1"/>
  <c r="AE119" i="1"/>
  <c r="AF119" i="1"/>
  <c r="AG119" i="1"/>
  <c r="AI119" i="1"/>
  <c r="AM119" i="50" s="1"/>
  <c r="AJ119" i="1"/>
  <c r="AK119" i="1"/>
  <c r="AL119" i="1"/>
  <c r="Q120" i="1"/>
  <c r="Q120" i="42" s="1"/>
  <c r="W120" i="1"/>
  <c r="AH120" i="1" s="1"/>
  <c r="AE120" i="1"/>
  <c r="AF120" i="1"/>
  <c r="AG120" i="1"/>
  <c r="AI120" i="1"/>
  <c r="AM120" i="50" s="1"/>
  <c r="AJ120" i="1"/>
  <c r="AN120" i="50" s="1"/>
  <c r="AK120" i="1"/>
  <c r="AO120" i="50" s="1"/>
  <c r="AL120" i="1"/>
  <c r="AP120" i="46" s="1"/>
  <c r="Q121" i="1"/>
  <c r="Q121" i="50" s="1"/>
  <c r="W121" i="1"/>
  <c r="AH121" i="1" s="1"/>
  <c r="AE121" i="1"/>
  <c r="AF121" i="1"/>
  <c r="AG121" i="1"/>
  <c r="AI121" i="1"/>
  <c r="AM121" i="50" s="1"/>
  <c r="AJ121" i="1"/>
  <c r="AN121" i="48" s="1"/>
  <c r="AK121" i="1"/>
  <c r="AO121" i="46" s="1"/>
  <c r="AL121" i="1"/>
  <c r="AP121" i="40" s="1"/>
  <c r="Q122" i="1"/>
  <c r="Q122" i="50" s="1"/>
  <c r="AE122" i="1"/>
  <c r="AF122" i="1"/>
  <c r="AG122" i="1"/>
  <c r="AI122" i="1"/>
  <c r="AM122" i="50" s="1"/>
  <c r="AJ122" i="1"/>
  <c r="AN122" i="50" s="1"/>
  <c r="AK122" i="1"/>
  <c r="AO122" i="50" s="1"/>
  <c r="R123" i="1"/>
  <c r="R123" i="50" s="1"/>
  <c r="W123" i="1"/>
  <c r="AH123" i="1" s="1"/>
  <c r="AE123" i="1"/>
  <c r="AF123" i="1"/>
  <c r="AG123" i="1"/>
  <c r="AI123" i="1"/>
  <c r="AM123" i="50" s="1"/>
  <c r="AJ123" i="1"/>
  <c r="AN123" i="50" s="1"/>
  <c r="AK123" i="1"/>
  <c r="AO123" i="50" s="1"/>
  <c r="AL123" i="1"/>
  <c r="AP123" i="50" s="1"/>
  <c r="R124" i="1"/>
  <c r="R124" i="50" s="1"/>
  <c r="W124" i="1"/>
  <c r="AH124" i="1" s="1"/>
  <c r="AE124" i="1"/>
  <c r="AF124" i="1"/>
  <c r="AG124" i="1"/>
  <c r="AI124" i="1"/>
  <c r="AJ124" i="1"/>
  <c r="AN124" i="50" s="1"/>
  <c r="AK124" i="1"/>
  <c r="AO124" i="50" s="1"/>
  <c r="AL124" i="1"/>
  <c r="AP124" i="50" s="1"/>
  <c r="R125" i="1"/>
  <c r="R125" i="40" s="1"/>
  <c r="W125" i="1"/>
  <c r="AH125" i="1" s="1"/>
  <c r="AE125" i="1"/>
  <c r="AF125" i="1"/>
  <c r="AG125" i="1"/>
  <c r="AI125" i="1"/>
  <c r="AJ125" i="1"/>
  <c r="AN125" i="46" s="1"/>
  <c r="AK125" i="1"/>
  <c r="AO125" i="46" s="1"/>
  <c r="AL125" i="1"/>
  <c r="AP125" i="50" s="1"/>
  <c r="R126" i="1"/>
  <c r="R126" i="50" s="1"/>
  <c r="W126" i="1"/>
  <c r="AH126" i="1" s="1"/>
  <c r="AE126" i="1"/>
  <c r="AF126" i="1"/>
  <c r="AG126" i="1"/>
  <c r="AI126" i="1"/>
  <c r="AM126" i="46" s="1"/>
  <c r="AJ126" i="1"/>
  <c r="AN126" i="46" s="1"/>
  <c r="AK126" i="1"/>
  <c r="AO126" i="40" s="1"/>
  <c r="AL126" i="1"/>
  <c r="AP126" i="50" s="1"/>
  <c r="R127" i="1"/>
  <c r="R127" i="44" s="1"/>
  <c r="W127" i="1"/>
  <c r="AH127" i="1" s="1"/>
  <c r="AE127" i="1"/>
  <c r="AF127" i="1"/>
  <c r="AG127" i="1"/>
  <c r="AI127" i="1"/>
  <c r="AM127" i="46" s="1"/>
  <c r="AJ127" i="1"/>
  <c r="AN127" i="50" s="1"/>
  <c r="AK127" i="1"/>
  <c r="AO127" i="50" s="1"/>
  <c r="AL127" i="1"/>
  <c r="AP127" i="50" s="1"/>
  <c r="R128" i="1"/>
  <c r="R128" i="50" s="1"/>
  <c r="W128" i="1"/>
  <c r="AH128" i="1" s="1"/>
  <c r="AE128" i="1"/>
  <c r="AF128" i="1"/>
  <c r="AG128" i="1"/>
  <c r="AI128" i="1"/>
  <c r="AM128" i="50" s="1"/>
  <c r="AJ128" i="1"/>
  <c r="AN128" i="50" s="1"/>
  <c r="AK128" i="1"/>
  <c r="AO128" i="50" s="1"/>
  <c r="AL128" i="1"/>
  <c r="AP128" i="50" s="1"/>
  <c r="R129" i="1"/>
  <c r="R129" i="44" s="1"/>
  <c r="W129" i="1"/>
  <c r="AH129" i="1" s="1"/>
  <c r="AE129" i="1"/>
  <c r="AF129" i="1"/>
  <c r="AG129" i="1"/>
  <c r="AI129" i="1"/>
  <c r="AM129" i="50" s="1"/>
  <c r="AJ129" i="1"/>
  <c r="AN129" i="50" s="1"/>
  <c r="AK129" i="1"/>
  <c r="AO129" i="50" s="1"/>
  <c r="AL129" i="1"/>
  <c r="AP129" i="50" s="1"/>
  <c r="R130" i="1"/>
  <c r="R130" i="50" s="1"/>
  <c r="W130" i="1"/>
  <c r="AH130" i="1" s="1"/>
  <c r="AE130" i="1"/>
  <c r="AF130" i="1"/>
  <c r="AG130" i="1"/>
  <c r="AI130" i="1"/>
  <c r="AM130" i="50" s="1"/>
  <c r="AJ130" i="1"/>
  <c r="AN130" i="50" s="1"/>
  <c r="AK130" i="1"/>
  <c r="AO130" i="50" s="1"/>
  <c r="AL130" i="1"/>
  <c r="AP130" i="48" s="1"/>
  <c r="R131" i="1"/>
  <c r="R131" i="50" s="1"/>
  <c r="W131" i="1"/>
  <c r="AH131" i="1" s="1"/>
  <c r="AE131" i="1"/>
  <c r="AF131" i="1"/>
  <c r="AG131" i="1"/>
  <c r="AI131" i="1"/>
  <c r="AM131" i="50" s="1"/>
  <c r="AJ131" i="1"/>
  <c r="AN131" i="50" s="1"/>
  <c r="AK131" i="1"/>
  <c r="AL131" i="1"/>
  <c r="AP131" i="50" s="1"/>
  <c r="R132" i="1"/>
  <c r="R132" i="50" s="1"/>
  <c r="W132" i="1"/>
  <c r="AH132" i="1" s="1"/>
  <c r="AE132" i="1"/>
  <c r="AF132" i="1"/>
  <c r="AG132" i="1"/>
  <c r="AI132" i="1"/>
  <c r="AJ132" i="1"/>
  <c r="AK132" i="1"/>
  <c r="AL132" i="1"/>
  <c r="AP132" i="40" s="1"/>
  <c r="T133" i="1"/>
  <c r="T133" i="50" s="1"/>
  <c r="W133" i="1"/>
  <c r="AH133" i="1" s="1"/>
  <c r="Y133" i="1"/>
  <c r="AE133" i="1"/>
  <c r="AF133" i="1"/>
  <c r="AG133" i="1"/>
  <c r="AI133" i="1"/>
  <c r="AM133" i="50" s="1"/>
  <c r="AJ133" i="1"/>
  <c r="AK133" i="1"/>
  <c r="AO133" i="50" s="1"/>
  <c r="AL133" i="1"/>
  <c r="AP133" i="50" s="1"/>
  <c r="AM133" i="1"/>
  <c r="AQ133" i="50" s="1"/>
  <c r="W134" i="1"/>
  <c r="AH134" i="1" s="1"/>
  <c r="Y134" i="1"/>
  <c r="AE134" i="1"/>
  <c r="AF134" i="1"/>
  <c r="AG134" i="1"/>
  <c r="AI134" i="1"/>
  <c r="AM134" i="50" s="1"/>
  <c r="AJ134" i="1"/>
  <c r="AN134" i="50" s="1"/>
  <c r="AK134" i="1"/>
  <c r="AL134" i="1"/>
  <c r="AP134" i="50" s="1"/>
  <c r="AM134" i="1"/>
  <c r="AQ134" i="50" s="1"/>
  <c r="W135" i="1"/>
  <c r="AH135" i="1" s="1"/>
  <c r="Y135" i="1"/>
  <c r="AE135" i="1"/>
  <c r="AF135" i="1"/>
  <c r="AG135" i="1"/>
  <c r="AI135" i="1"/>
  <c r="AM135" i="50" s="1"/>
  <c r="AJ135" i="1"/>
  <c r="AN135" i="50" s="1"/>
  <c r="AK135" i="1"/>
  <c r="AL135" i="1"/>
  <c r="AM135" i="1"/>
  <c r="W136" i="1"/>
  <c r="AH136" i="1" s="1"/>
  <c r="Y136" i="1"/>
  <c r="AE136" i="1"/>
  <c r="AF136" i="1"/>
  <c r="AG136" i="1"/>
  <c r="AI136" i="1"/>
  <c r="AM136" i="50" s="1"/>
  <c r="AJ136" i="1"/>
  <c r="AN136" i="50" s="1"/>
  <c r="AK136" i="1"/>
  <c r="AO136" i="40" s="1"/>
  <c r="AL136" i="1"/>
  <c r="AP136" i="40" s="1"/>
  <c r="AM136" i="1"/>
  <c r="AQ136" i="44" s="1"/>
  <c r="W137" i="1"/>
  <c r="AH137" i="1" s="1"/>
  <c r="Y137" i="1"/>
  <c r="AE137" i="1"/>
  <c r="AF137" i="1"/>
  <c r="AG137" i="1"/>
  <c r="AI137" i="1"/>
  <c r="AM137" i="44" s="1"/>
  <c r="AJ137" i="1"/>
  <c r="AN137" i="48" s="1"/>
  <c r="AK137" i="1"/>
  <c r="AO137" i="46" s="1"/>
  <c r="AL137" i="1"/>
  <c r="AM137" i="1"/>
  <c r="AQ137" i="50" s="1"/>
  <c r="W138" i="1"/>
  <c r="AH138" i="1" s="1"/>
  <c r="Y138" i="1"/>
  <c r="AE138" i="1"/>
  <c r="AF138" i="1"/>
  <c r="AG138" i="1"/>
  <c r="AI138" i="1"/>
  <c r="AM138" i="46" s="1"/>
  <c r="AJ138" i="1"/>
  <c r="AN138" i="50" s="1"/>
  <c r="AK138" i="1"/>
  <c r="AO138" i="50" s="1"/>
  <c r="AL138" i="1"/>
  <c r="AP138" i="50" s="1"/>
  <c r="AM138" i="1"/>
  <c r="AQ138" i="50" s="1"/>
  <c r="W139" i="1"/>
  <c r="AH139" i="1" s="1"/>
  <c r="Y139" i="1"/>
  <c r="AE139" i="1"/>
  <c r="AF139" i="1"/>
  <c r="AG139" i="1"/>
  <c r="AI139" i="1"/>
  <c r="AM139" i="46" s="1"/>
  <c r="AJ139" i="1"/>
  <c r="AN139" i="50" s="1"/>
  <c r="AK139" i="1"/>
  <c r="AO139" i="50" s="1"/>
  <c r="AL139" i="1"/>
  <c r="AP139" i="50" s="1"/>
  <c r="AM139" i="1"/>
  <c r="AQ139" i="50" s="1"/>
  <c r="B141" i="12"/>
  <c r="P141" i="12" s="1"/>
  <c r="A141" i="12"/>
  <c r="B140" i="12"/>
  <c r="A140" i="12"/>
  <c r="B139" i="12"/>
  <c r="A139" i="12"/>
  <c r="B138" i="12"/>
  <c r="A138" i="12"/>
  <c r="B137" i="12"/>
  <c r="A137" i="12"/>
  <c r="B136" i="12"/>
  <c r="A136" i="12"/>
  <c r="B135" i="12"/>
  <c r="A135" i="12"/>
  <c r="B134" i="12"/>
  <c r="A134" i="12"/>
  <c r="B133" i="12"/>
  <c r="A133" i="12"/>
  <c r="B132" i="12"/>
  <c r="A132" i="12"/>
  <c r="B131" i="12"/>
  <c r="A131" i="12"/>
  <c r="B130" i="12"/>
  <c r="A130" i="12"/>
  <c r="B129" i="12"/>
  <c r="A129" i="12"/>
  <c r="B128" i="12"/>
  <c r="A128" i="12"/>
  <c r="B127" i="12"/>
  <c r="A127" i="12"/>
  <c r="B126" i="12"/>
  <c r="A126" i="12"/>
  <c r="B125" i="12"/>
  <c r="A125" i="12"/>
  <c r="B124" i="12"/>
  <c r="A124" i="12"/>
  <c r="B123" i="12"/>
  <c r="A123" i="12"/>
  <c r="B122" i="12"/>
  <c r="A122" i="12"/>
  <c r="B121" i="12"/>
  <c r="A121" i="12"/>
  <c r="B120" i="12"/>
  <c r="A120" i="12"/>
  <c r="B119" i="12"/>
  <c r="A119" i="12"/>
  <c r="B118" i="12"/>
  <c r="A118" i="12"/>
  <c r="B117" i="12"/>
  <c r="A117" i="12"/>
  <c r="B116" i="12"/>
  <c r="A116" i="12"/>
  <c r="B115" i="12"/>
  <c r="A115" i="12"/>
  <c r="B114" i="12"/>
  <c r="A114" i="12"/>
  <c r="B113" i="12"/>
  <c r="A113" i="12"/>
  <c r="B112" i="12"/>
  <c r="A112" i="12"/>
  <c r="B111" i="12"/>
  <c r="A111" i="12"/>
  <c r="B110" i="12"/>
  <c r="A110" i="12"/>
  <c r="B109" i="12"/>
  <c r="A109" i="12"/>
  <c r="B108" i="12"/>
  <c r="A108" i="12"/>
  <c r="B107" i="12"/>
  <c r="A107" i="12"/>
  <c r="B106" i="12"/>
  <c r="A106" i="12"/>
  <c r="B105" i="12"/>
  <c r="A105" i="12"/>
  <c r="B104" i="12"/>
  <c r="A104" i="12"/>
  <c r="B103" i="12"/>
  <c r="A103" i="12"/>
  <c r="B102" i="12"/>
  <c r="A102" i="12"/>
  <c r="B101" i="12"/>
  <c r="A101" i="12"/>
  <c r="B100" i="12"/>
  <c r="A100" i="12"/>
  <c r="B99" i="12"/>
  <c r="A99" i="12"/>
  <c r="B98" i="12"/>
  <c r="A98" i="12"/>
  <c r="B97" i="12"/>
  <c r="A97" i="12"/>
  <c r="B96" i="12"/>
  <c r="A96" i="12"/>
  <c r="B95" i="12"/>
  <c r="A95" i="12"/>
  <c r="B94" i="12"/>
  <c r="A94" i="12"/>
  <c r="B93" i="12"/>
  <c r="A93" i="12"/>
  <c r="B92" i="12"/>
  <c r="A92" i="12"/>
  <c r="B91" i="12"/>
  <c r="A91" i="12"/>
  <c r="B90" i="12"/>
  <c r="A90" i="12"/>
  <c r="B89" i="12"/>
  <c r="A89" i="12"/>
  <c r="B88" i="12"/>
  <c r="A88" i="12"/>
  <c r="B87" i="12"/>
  <c r="A87" i="12"/>
  <c r="B86" i="12"/>
  <c r="A86" i="12"/>
  <c r="B141" i="11"/>
  <c r="U140" i="11" s="1"/>
  <c r="A141" i="11"/>
  <c r="B140" i="11"/>
  <c r="A140" i="11"/>
  <c r="B139" i="11"/>
  <c r="A139" i="11"/>
  <c r="B138" i="11"/>
  <c r="A138" i="11"/>
  <c r="B137" i="11"/>
  <c r="A137" i="11"/>
  <c r="B136" i="11"/>
  <c r="A136" i="11"/>
  <c r="B135" i="11"/>
  <c r="A135" i="11"/>
  <c r="B134" i="11"/>
  <c r="A134" i="11"/>
  <c r="B133" i="11"/>
  <c r="A133" i="11"/>
  <c r="B132" i="11"/>
  <c r="A132" i="11"/>
  <c r="B131" i="11"/>
  <c r="A131" i="11"/>
  <c r="B130" i="11"/>
  <c r="A130" i="11"/>
  <c r="B129" i="11"/>
  <c r="A129" i="11"/>
  <c r="B128" i="11"/>
  <c r="A128" i="11"/>
  <c r="B127" i="11"/>
  <c r="A127" i="11"/>
  <c r="B126" i="11"/>
  <c r="A126" i="11"/>
  <c r="B125" i="11"/>
  <c r="A125" i="11"/>
  <c r="B124" i="11"/>
  <c r="A124" i="11"/>
  <c r="B123" i="11"/>
  <c r="A123" i="11"/>
  <c r="B122" i="11"/>
  <c r="A122" i="11"/>
  <c r="B121" i="11"/>
  <c r="A121" i="11"/>
  <c r="B120" i="11"/>
  <c r="A120" i="11"/>
  <c r="B119" i="11"/>
  <c r="A119" i="11"/>
  <c r="B118" i="11"/>
  <c r="A118" i="11"/>
  <c r="B117" i="11"/>
  <c r="A117" i="11"/>
  <c r="B116" i="11"/>
  <c r="A116" i="11"/>
  <c r="B115" i="11"/>
  <c r="A115" i="11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9" i="11"/>
  <c r="A89" i="11"/>
  <c r="B88" i="11"/>
  <c r="A88" i="11"/>
  <c r="B87" i="11"/>
  <c r="A87" i="11"/>
  <c r="B86" i="11"/>
  <c r="A86" i="11"/>
  <c r="AE140" i="33" l="1"/>
  <c r="AD141" i="33"/>
  <c r="AE141" i="33" s="1"/>
  <c r="AG141" i="33" s="1"/>
  <c r="AE140" i="36"/>
  <c r="AD141" i="36"/>
  <c r="AE141" i="36" s="1"/>
  <c r="AD141" i="27"/>
  <c r="AE141" i="27" s="1"/>
  <c r="AE140" i="27"/>
  <c r="AD141" i="35"/>
  <c r="AE141" i="35" s="1"/>
  <c r="AG141" i="35" s="1"/>
  <c r="AE140" i="35"/>
  <c r="AG140" i="35" s="1"/>
  <c r="N108" i="43"/>
  <c r="M112" i="43"/>
  <c r="N116" i="43"/>
  <c r="N124" i="43"/>
  <c r="N128" i="43"/>
  <c r="S140" i="43"/>
  <c r="AO140" i="29"/>
  <c r="W140" i="29"/>
  <c r="Y140" i="40"/>
  <c r="Y140" i="31"/>
  <c r="AO140" i="42"/>
  <c r="P141" i="11"/>
  <c r="AM141" i="34"/>
  <c r="AD141" i="28"/>
  <c r="AE141" i="28" s="1"/>
  <c r="R141" i="43"/>
  <c r="Y141" i="44"/>
  <c r="AM141" i="48"/>
  <c r="AN141" i="38"/>
  <c r="AN141" i="50"/>
  <c r="AQ141" i="11"/>
  <c r="O141" i="11"/>
  <c r="AM141" i="38"/>
  <c r="AM141" i="50"/>
  <c r="AO140" i="28"/>
  <c r="W140" i="42"/>
  <c r="AO140" i="46"/>
  <c r="W140" i="37"/>
  <c r="AP141" i="11"/>
  <c r="AQ141" i="12"/>
  <c r="AM141" i="29"/>
  <c r="W141" i="33"/>
  <c r="AM141" i="40"/>
  <c r="AM141" i="49"/>
  <c r="AP140" i="27"/>
  <c r="AP140" i="33"/>
  <c r="W140" i="28"/>
  <c r="W140" i="31"/>
  <c r="AJ140" i="31" s="1"/>
  <c r="AP140" i="32"/>
  <c r="AQ140" i="48"/>
  <c r="AO141" i="11"/>
  <c r="AP141" i="27"/>
  <c r="AO141" i="12"/>
  <c r="AM141" i="30"/>
  <c r="AQ141" i="33"/>
  <c r="AD141" i="34"/>
  <c r="AE141" i="34" s="1"/>
  <c r="AN141" i="35"/>
  <c r="AO141" i="28"/>
  <c r="AM141" i="31"/>
  <c r="AQ141" i="41"/>
  <c r="AM141" i="42"/>
  <c r="AN141" i="32"/>
  <c r="AO141" i="44"/>
  <c r="AP141" i="36"/>
  <c r="AM141" i="46"/>
  <c r="AN141" i="37"/>
  <c r="Y141" i="48"/>
  <c r="T141" i="49"/>
  <c r="Y140" i="30"/>
  <c r="AO140" i="33"/>
  <c r="AO140" i="32"/>
  <c r="AM140" i="44"/>
  <c r="AQ140" i="36"/>
  <c r="Y140" i="46"/>
  <c r="AP140" i="48"/>
  <c r="AN141" i="11"/>
  <c r="AO141" i="27"/>
  <c r="AM141" i="12"/>
  <c r="AD141" i="29"/>
  <c r="AE141" i="29" s="1"/>
  <c r="AG141" i="29" s="1"/>
  <c r="AP141" i="33"/>
  <c r="AQ141" i="34"/>
  <c r="AM141" i="35"/>
  <c r="AN141" i="28"/>
  <c r="Y141" i="28"/>
  <c r="AO141" i="41"/>
  <c r="AM141" i="32"/>
  <c r="AQ141" i="43"/>
  <c r="AN141" i="44"/>
  <c r="AO141" i="36"/>
  <c r="AM141" i="37"/>
  <c r="AQ141" i="48"/>
  <c r="AD141" i="38"/>
  <c r="AE141" i="38" s="1"/>
  <c r="R141" i="49"/>
  <c r="T140" i="49"/>
  <c r="AO140" i="34"/>
  <c r="AQ140" i="35"/>
  <c r="AQ140" i="39"/>
  <c r="AP140" i="36"/>
  <c r="Y140" i="37"/>
  <c r="AO140" i="48"/>
  <c r="W140" i="48"/>
  <c r="S141" i="11"/>
  <c r="AN141" i="27"/>
  <c r="T141" i="12"/>
  <c r="W141" i="29"/>
  <c r="AO141" i="33"/>
  <c r="AP141" i="34"/>
  <c r="AM141" i="28"/>
  <c r="AO141" i="39"/>
  <c r="W141" i="40"/>
  <c r="AM141" i="41"/>
  <c r="AO141" i="43"/>
  <c r="AM141" i="44"/>
  <c r="AN141" i="36"/>
  <c r="AP141" i="48"/>
  <c r="AQ141" i="38"/>
  <c r="AQ141" i="50"/>
  <c r="O140" i="12"/>
  <c r="P140" i="41"/>
  <c r="AQ140" i="31"/>
  <c r="AQ140" i="42"/>
  <c r="Y140" i="44"/>
  <c r="AO140" i="36"/>
  <c r="AP140" i="38"/>
  <c r="Y140" i="50"/>
  <c r="R141" i="11"/>
  <c r="AM141" i="27"/>
  <c r="AQ141" i="29"/>
  <c r="AD141" i="30"/>
  <c r="AE141" i="30" s="1"/>
  <c r="AN141" i="33"/>
  <c r="AO141" i="34"/>
  <c r="AQ141" i="40"/>
  <c r="AD141" i="31"/>
  <c r="AE141" i="31" s="1"/>
  <c r="Y141" i="42"/>
  <c r="AM141" i="43"/>
  <c r="AM141" i="36"/>
  <c r="AO141" i="45"/>
  <c r="Y141" i="46"/>
  <c r="AO141" i="48"/>
  <c r="AP141" i="38"/>
  <c r="AP141" i="50"/>
  <c r="Q140" i="11"/>
  <c r="Q92" i="50"/>
  <c r="AP140" i="29"/>
  <c r="Y140" i="34"/>
  <c r="AO140" i="38"/>
  <c r="Q141" i="11"/>
  <c r="AP141" i="29"/>
  <c r="AQ141" i="30"/>
  <c r="AN141" i="34"/>
  <c r="Y141" i="35"/>
  <c r="AQ141" i="31"/>
  <c r="AQ141" i="42"/>
  <c r="AD141" i="32"/>
  <c r="AE141" i="32" s="1"/>
  <c r="T141" i="43"/>
  <c r="AD141" i="37"/>
  <c r="AE141" i="37" s="1"/>
  <c r="AO141" i="38"/>
  <c r="AI141" i="33"/>
  <c r="AG141" i="27"/>
  <c r="AH141" i="27"/>
  <c r="AF141" i="27"/>
  <c r="S141" i="15"/>
  <c r="U141" i="15"/>
  <c r="O141" i="15"/>
  <c r="AN141" i="15"/>
  <c r="Q141" i="15"/>
  <c r="AP141" i="15"/>
  <c r="S141" i="18"/>
  <c r="U141" i="18"/>
  <c r="O141" i="18"/>
  <c r="AN141" i="18"/>
  <c r="Q141" i="18"/>
  <c r="AP141" i="18"/>
  <c r="S141" i="19"/>
  <c r="U141" i="19"/>
  <c r="O141" i="19"/>
  <c r="AN141" i="19"/>
  <c r="Q141" i="19"/>
  <c r="AP141" i="19"/>
  <c r="S141" i="20"/>
  <c r="U141" i="20"/>
  <c r="O141" i="20"/>
  <c r="AN141" i="20"/>
  <c r="Q141" i="20"/>
  <c r="AP141" i="20"/>
  <c r="S141" i="21"/>
  <c r="U141" i="21"/>
  <c r="O141" i="21"/>
  <c r="AN141" i="21"/>
  <c r="Q141" i="21"/>
  <c r="AP141" i="21"/>
  <c r="S141" i="22"/>
  <c r="U141" i="22"/>
  <c r="O141" i="22"/>
  <c r="AN141" i="22"/>
  <c r="Q141" i="22"/>
  <c r="AP141" i="22"/>
  <c r="S141" i="23"/>
  <c r="U141" i="23"/>
  <c r="O141" i="23"/>
  <c r="AN141" i="23"/>
  <c r="Q141" i="23"/>
  <c r="AP141" i="23"/>
  <c r="S141" i="24"/>
  <c r="U141" i="24"/>
  <c r="O141" i="24"/>
  <c r="AN141" i="24"/>
  <c r="Q141" i="24"/>
  <c r="AP141" i="24"/>
  <c r="S141" i="25"/>
  <c r="U141" i="25"/>
  <c r="O141" i="25"/>
  <c r="AN141" i="25"/>
  <c r="Q141" i="25"/>
  <c r="AP141" i="25"/>
  <c r="S141" i="26"/>
  <c r="U141" i="26"/>
  <c r="O141" i="26"/>
  <c r="AN141" i="26"/>
  <c r="Q141" i="26"/>
  <c r="AP141" i="26"/>
  <c r="S140" i="15"/>
  <c r="O140" i="18"/>
  <c r="R140" i="19"/>
  <c r="O140" i="20"/>
  <c r="P140" i="21"/>
  <c r="U140" i="22"/>
  <c r="R140" i="23"/>
  <c r="P140" i="24"/>
  <c r="R140" i="25"/>
  <c r="O140" i="26"/>
  <c r="S141" i="45"/>
  <c r="U141" i="45"/>
  <c r="O141" i="45"/>
  <c r="AN141" i="45"/>
  <c r="Q141" i="45"/>
  <c r="AP141" i="45"/>
  <c r="P140" i="47"/>
  <c r="AP140" i="15"/>
  <c r="O140" i="21"/>
  <c r="Q140" i="22"/>
  <c r="AQ140" i="19"/>
  <c r="O140" i="25"/>
  <c r="T141" i="15"/>
  <c r="T141" i="22"/>
  <c r="T141" i="18"/>
  <c r="T141" i="19"/>
  <c r="T141" i="20"/>
  <c r="T141" i="24"/>
  <c r="T141" i="25"/>
  <c r="T141" i="26"/>
  <c r="T140" i="39"/>
  <c r="R140" i="15"/>
  <c r="AQ140" i="23"/>
  <c r="AP140" i="19"/>
  <c r="AO140" i="24"/>
  <c r="AM140" i="26"/>
  <c r="W141" i="27"/>
  <c r="R141" i="15"/>
  <c r="AQ141" i="21"/>
  <c r="R141" i="22"/>
  <c r="AQ141" i="23"/>
  <c r="R141" i="18"/>
  <c r="AQ141" i="39"/>
  <c r="R141" i="19"/>
  <c r="R141" i="20"/>
  <c r="R141" i="24"/>
  <c r="AQ141" i="45"/>
  <c r="R141" i="25"/>
  <c r="AQ141" i="47"/>
  <c r="R141" i="26"/>
  <c r="P140" i="15"/>
  <c r="AO140" i="23"/>
  <c r="AP140" i="39"/>
  <c r="Q140" i="19"/>
  <c r="T140" i="24"/>
  <c r="AQ140" i="25"/>
  <c r="U140" i="47"/>
  <c r="AF141" i="28"/>
  <c r="AH141" i="28"/>
  <c r="AJ141" i="28"/>
  <c r="AM141" i="39"/>
  <c r="AF141" i="31"/>
  <c r="AH141" i="31"/>
  <c r="AJ141" i="31"/>
  <c r="AF141" i="32"/>
  <c r="AH141" i="32"/>
  <c r="AJ141" i="32"/>
  <c r="AF141" i="36"/>
  <c r="AH141" i="36"/>
  <c r="AJ141" i="36"/>
  <c r="AM141" i="45"/>
  <c r="AF141" i="37"/>
  <c r="AH141" i="37"/>
  <c r="AJ141" i="37"/>
  <c r="AM141" i="47"/>
  <c r="AF141" i="38"/>
  <c r="AH141" i="38"/>
  <c r="AJ141" i="38"/>
  <c r="P140" i="49"/>
  <c r="S141" i="49"/>
  <c r="U141" i="49"/>
  <c r="O141" i="49"/>
  <c r="AN141" i="49"/>
  <c r="P141" i="49"/>
  <c r="Q141" i="49"/>
  <c r="AP141" i="49"/>
  <c r="AQ140" i="22"/>
  <c r="S140" i="18"/>
  <c r="S140" i="39"/>
  <c r="U140" i="20"/>
  <c r="O140" i="24"/>
  <c r="AP140" i="25"/>
  <c r="T140" i="47"/>
  <c r="S140" i="26"/>
  <c r="Y141" i="29"/>
  <c r="Y141" i="33"/>
  <c r="T141" i="23"/>
  <c r="Y141" i="40"/>
  <c r="T140" i="41"/>
  <c r="S141" i="41"/>
  <c r="U141" i="41"/>
  <c r="O141" i="41"/>
  <c r="AN141" i="41"/>
  <c r="Q141" i="41"/>
  <c r="AP141" i="41"/>
  <c r="AP140" i="47"/>
  <c r="AO140" i="21"/>
  <c r="T140" i="22"/>
  <c r="P140" i="23"/>
  <c r="R140" i="39"/>
  <c r="O140" i="19"/>
  <c r="T140" i="20"/>
  <c r="AO140" i="25"/>
  <c r="O140" i="47"/>
  <c r="R140" i="26"/>
  <c r="AM141" i="11"/>
  <c r="R141" i="12"/>
  <c r="AQ141" i="15"/>
  <c r="R141" i="21"/>
  <c r="AQ141" i="22"/>
  <c r="R141" i="23"/>
  <c r="W141" i="35"/>
  <c r="AQ141" i="18"/>
  <c r="R141" i="39"/>
  <c r="AQ141" i="19"/>
  <c r="R141" i="41"/>
  <c r="W141" i="42"/>
  <c r="AQ141" i="20"/>
  <c r="W141" i="44"/>
  <c r="AQ141" i="24"/>
  <c r="R141" i="45"/>
  <c r="W141" i="46"/>
  <c r="AQ141" i="25"/>
  <c r="R141" i="47"/>
  <c r="W141" i="48"/>
  <c r="AQ141" i="26"/>
  <c r="T139" i="47"/>
  <c r="U140" i="21"/>
  <c r="S140" i="22"/>
  <c r="O140" i="23"/>
  <c r="Q140" i="39"/>
  <c r="S140" i="20"/>
  <c r="Q140" i="25"/>
  <c r="U141" i="11"/>
  <c r="AO141" i="15"/>
  <c r="P141" i="21"/>
  <c r="AO141" i="22"/>
  <c r="P141" i="23"/>
  <c r="AO141" i="18"/>
  <c r="AO141" i="19"/>
  <c r="P141" i="41"/>
  <c r="AO141" i="20"/>
  <c r="AO141" i="24"/>
  <c r="P141" i="45"/>
  <c r="AO141" i="25"/>
  <c r="AO141" i="26"/>
  <c r="S141" i="47"/>
  <c r="U141" i="47"/>
  <c r="O141" i="47"/>
  <c r="AN141" i="47"/>
  <c r="Q141" i="47"/>
  <c r="AP141" i="47"/>
  <c r="Q140" i="15"/>
  <c r="AP140" i="23"/>
  <c r="U140" i="18"/>
  <c r="AO140" i="19"/>
  <c r="U140" i="24"/>
  <c r="AO140" i="47"/>
  <c r="U140" i="26"/>
  <c r="P141" i="15"/>
  <c r="AO141" i="21"/>
  <c r="P141" i="22"/>
  <c r="AO141" i="23"/>
  <c r="P141" i="18"/>
  <c r="P141" i="19"/>
  <c r="P141" i="20"/>
  <c r="P141" i="24"/>
  <c r="P141" i="25"/>
  <c r="AO141" i="47"/>
  <c r="P141" i="26"/>
  <c r="S141" i="39"/>
  <c r="U141" i="39"/>
  <c r="O141" i="39"/>
  <c r="AN141" i="39"/>
  <c r="Q141" i="39"/>
  <c r="AP141" i="39"/>
  <c r="T140" i="18"/>
  <c r="AM140" i="20"/>
  <c r="T140" i="26"/>
  <c r="AF141" i="30"/>
  <c r="AH141" i="30"/>
  <c r="AJ141" i="30"/>
  <c r="AM141" i="21"/>
  <c r="AM141" i="23"/>
  <c r="O140" i="15"/>
  <c r="Q140" i="23"/>
  <c r="P140" i="19"/>
  <c r="T141" i="21"/>
  <c r="T141" i="39"/>
  <c r="T141" i="45"/>
  <c r="T141" i="47"/>
  <c r="R140" i="12"/>
  <c r="S141" i="12"/>
  <c r="U141" i="12"/>
  <c r="O141" i="12"/>
  <c r="AN141" i="12"/>
  <c r="Q141" i="12"/>
  <c r="AP141" i="12"/>
  <c r="U140" i="45"/>
  <c r="S141" i="43"/>
  <c r="U141" i="43"/>
  <c r="O141" i="43"/>
  <c r="AN141" i="43"/>
  <c r="Q141" i="43"/>
  <c r="AP141" i="43"/>
  <c r="AN140" i="26"/>
  <c r="AQ140" i="15"/>
  <c r="T140" i="21"/>
  <c r="R140" i="22"/>
  <c r="P140" i="39"/>
  <c r="R140" i="20"/>
  <c r="P140" i="25"/>
  <c r="T141" i="11"/>
  <c r="Y141" i="11" s="1"/>
  <c r="AF141" i="29"/>
  <c r="AH141" i="29"/>
  <c r="AJ141" i="29"/>
  <c r="AM141" i="15"/>
  <c r="AF141" i="33"/>
  <c r="AH141" i="33"/>
  <c r="AJ141" i="33"/>
  <c r="AM141" i="22"/>
  <c r="AF141" i="35"/>
  <c r="AH141" i="35"/>
  <c r="AM141" i="18"/>
  <c r="AM141" i="19"/>
  <c r="AM141" i="20"/>
  <c r="AM141" i="24"/>
  <c r="AM141" i="25"/>
  <c r="AM141" i="26"/>
  <c r="AF140" i="34"/>
  <c r="AG140" i="34"/>
  <c r="AF140" i="28"/>
  <c r="AG140" i="28"/>
  <c r="AF140" i="29"/>
  <c r="AG140" i="29"/>
  <c r="AF140" i="30"/>
  <c r="AG140" i="30"/>
  <c r="AF140" i="38"/>
  <c r="AG140" i="38"/>
  <c r="AF140" i="31"/>
  <c r="AG140" i="31"/>
  <c r="AF140" i="33"/>
  <c r="AG140" i="33"/>
  <c r="AF140" i="32"/>
  <c r="AG140" i="32"/>
  <c r="AF140" i="37"/>
  <c r="AG140" i="37"/>
  <c r="AF140" i="36"/>
  <c r="AG140" i="36"/>
  <c r="Q88" i="50"/>
  <c r="AQ140" i="11"/>
  <c r="P140" i="11"/>
  <c r="AF140" i="27"/>
  <c r="AN140" i="12"/>
  <c r="U140" i="12"/>
  <c r="AN140" i="18"/>
  <c r="AN140" i="40"/>
  <c r="AO140" i="41"/>
  <c r="O140" i="41"/>
  <c r="R140" i="43"/>
  <c r="T140" i="45"/>
  <c r="S140" i="49"/>
  <c r="AN140" i="50"/>
  <c r="R125" i="50"/>
  <c r="AP140" i="11"/>
  <c r="O140" i="11"/>
  <c r="AM140" i="12"/>
  <c r="T140" i="12"/>
  <c r="AN140" i="21"/>
  <c r="W140" i="33"/>
  <c r="AN140" i="34"/>
  <c r="AF140" i="35"/>
  <c r="AM140" i="18"/>
  <c r="AM140" i="40"/>
  <c r="AN140" i="41"/>
  <c r="AQ140" i="43"/>
  <c r="Q140" i="43"/>
  <c r="AN140" i="24"/>
  <c r="W140" i="36"/>
  <c r="S140" i="45"/>
  <c r="AN140" i="46"/>
  <c r="AN140" i="47"/>
  <c r="R140" i="49"/>
  <c r="AM140" i="50"/>
  <c r="AO140" i="11"/>
  <c r="S140" i="12"/>
  <c r="AN140" i="29"/>
  <c r="W140" i="15"/>
  <c r="AM140" i="21"/>
  <c r="AM140" i="34"/>
  <c r="AM140" i="41"/>
  <c r="U140" i="41"/>
  <c r="AN140" i="32"/>
  <c r="AP140" i="43"/>
  <c r="P140" i="43"/>
  <c r="AM140" i="24"/>
  <c r="R140" i="45"/>
  <c r="AM140" i="46"/>
  <c r="AM140" i="47"/>
  <c r="AN140" i="38"/>
  <c r="AQ140" i="49"/>
  <c r="Q140" i="49"/>
  <c r="AN140" i="11"/>
  <c r="W140" i="27"/>
  <c r="AI140" i="27" s="1"/>
  <c r="AM140" i="29"/>
  <c r="AN140" i="23"/>
  <c r="W140" i="35"/>
  <c r="AN140" i="28"/>
  <c r="AN140" i="19"/>
  <c r="AM140" i="32"/>
  <c r="Y140" i="32"/>
  <c r="AO140" i="43"/>
  <c r="O140" i="43"/>
  <c r="AQ140" i="45"/>
  <c r="Q140" i="45"/>
  <c r="AN140" i="25"/>
  <c r="AM140" i="38"/>
  <c r="AP140" i="49"/>
  <c r="AM140" i="11"/>
  <c r="T140" i="11"/>
  <c r="AO140" i="27"/>
  <c r="Q140" i="12"/>
  <c r="AO140" i="15"/>
  <c r="AQ140" i="30"/>
  <c r="W140" i="30"/>
  <c r="S140" i="21"/>
  <c r="AN140" i="33"/>
  <c r="AP140" i="22"/>
  <c r="P140" i="22"/>
  <c r="AM140" i="23"/>
  <c r="U140" i="23"/>
  <c r="AP140" i="35"/>
  <c r="R140" i="18"/>
  <c r="AM140" i="28"/>
  <c r="Y140" i="28"/>
  <c r="AO140" i="39"/>
  <c r="O140" i="39"/>
  <c r="AM140" i="19"/>
  <c r="U140" i="19"/>
  <c r="AP140" i="31"/>
  <c r="S140" i="41"/>
  <c r="AN140" i="42"/>
  <c r="AQ140" i="20"/>
  <c r="Q140" i="20"/>
  <c r="AN140" i="43"/>
  <c r="AQ140" i="44"/>
  <c r="W140" i="44"/>
  <c r="S140" i="24"/>
  <c r="AN140" i="36"/>
  <c r="AP140" i="45"/>
  <c r="P140" i="45"/>
  <c r="W140" i="45" s="1"/>
  <c r="AM140" i="25"/>
  <c r="U140" i="25"/>
  <c r="AP140" i="37"/>
  <c r="S140" i="47"/>
  <c r="AN140" i="48"/>
  <c r="AQ140" i="26"/>
  <c r="Q140" i="26"/>
  <c r="Y140" i="38"/>
  <c r="AO140" i="49"/>
  <c r="O140" i="49"/>
  <c r="S140" i="11"/>
  <c r="AN140" i="27"/>
  <c r="Y140" i="27"/>
  <c r="AQ140" i="12"/>
  <c r="P140" i="12"/>
  <c r="W140" i="12" s="1"/>
  <c r="AN140" i="15"/>
  <c r="U140" i="15"/>
  <c r="AP140" i="30"/>
  <c r="R140" i="21"/>
  <c r="AM140" i="33"/>
  <c r="Y140" i="33"/>
  <c r="AO140" i="22"/>
  <c r="O140" i="22"/>
  <c r="T140" i="23"/>
  <c r="AO140" i="35"/>
  <c r="AQ140" i="18"/>
  <c r="Q140" i="18"/>
  <c r="AN140" i="39"/>
  <c r="AQ140" i="40"/>
  <c r="T140" i="19"/>
  <c r="AO140" i="31"/>
  <c r="R140" i="41"/>
  <c r="AM140" i="42"/>
  <c r="AP140" i="20"/>
  <c r="P140" i="20"/>
  <c r="AM140" i="43"/>
  <c r="U140" i="43"/>
  <c r="AP140" i="44"/>
  <c r="R140" i="24"/>
  <c r="AM140" i="36"/>
  <c r="Y140" i="36"/>
  <c r="AO140" i="45"/>
  <c r="O140" i="45"/>
  <c r="T140" i="25"/>
  <c r="AO140" i="37"/>
  <c r="R140" i="47"/>
  <c r="AM140" i="48"/>
  <c r="AP140" i="26"/>
  <c r="P140" i="26"/>
  <c r="AN140" i="49"/>
  <c r="AQ140" i="50"/>
  <c r="R129" i="50"/>
  <c r="R140" i="11"/>
  <c r="AM140" i="27"/>
  <c r="AP140" i="12"/>
  <c r="AM140" i="15"/>
  <c r="T140" i="15"/>
  <c r="AO140" i="30"/>
  <c r="AQ140" i="21"/>
  <c r="Q140" i="21"/>
  <c r="AN140" i="22"/>
  <c r="AQ140" i="34"/>
  <c r="W140" i="34"/>
  <c r="S140" i="23"/>
  <c r="Y140" i="23" s="1"/>
  <c r="AN140" i="35"/>
  <c r="AP140" i="18"/>
  <c r="P140" i="18"/>
  <c r="Y140" i="18" s="1"/>
  <c r="AM140" i="39"/>
  <c r="U140" i="39"/>
  <c r="AP140" i="40"/>
  <c r="S140" i="19"/>
  <c r="AN140" i="31"/>
  <c r="AQ140" i="41"/>
  <c r="Q140" i="41"/>
  <c r="Y140" i="42"/>
  <c r="AO140" i="20"/>
  <c r="T140" i="43"/>
  <c r="AO140" i="44"/>
  <c r="AQ140" i="24"/>
  <c r="Q140" i="24"/>
  <c r="AN140" i="45"/>
  <c r="AQ140" i="46"/>
  <c r="W140" i="46"/>
  <c r="S140" i="25"/>
  <c r="AN140" i="37"/>
  <c r="AQ140" i="47"/>
  <c r="Q140" i="47"/>
  <c r="Y140" i="48"/>
  <c r="AO140" i="26"/>
  <c r="AM140" i="49"/>
  <c r="U140" i="49"/>
  <c r="AP140" i="50"/>
  <c r="AG140" i="27"/>
  <c r="AO140" i="12"/>
  <c r="AQ140" i="29"/>
  <c r="AN140" i="30"/>
  <c r="AP140" i="21"/>
  <c r="AM140" i="22"/>
  <c r="AP140" i="34"/>
  <c r="AM140" i="35"/>
  <c r="Y140" i="35"/>
  <c r="AO140" i="18"/>
  <c r="AO140" i="40"/>
  <c r="AM140" i="31"/>
  <c r="AP140" i="41"/>
  <c r="AN140" i="20"/>
  <c r="AQ140" i="32"/>
  <c r="W140" i="32"/>
  <c r="AN140" i="44"/>
  <c r="AP140" i="24"/>
  <c r="AM140" i="45"/>
  <c r="AP140" i="46"/>
  <c r="AJ140" i="27"/>
  <c r="AJ140" i="29"/>
  <c r="AJ140" i="30"/>
  <c r="AJ140" i="35"/>
  <c r="AJ140" i="28"/>
  <c r="AJ140" i="32"/>
  <c r="AJ140" i="37"/>
  <c r="AJ140" i="38"/>
  <c r="AI140" i="29"/>
  <c r="AI140" i="33"/>
  <c r="AI140" i="35"/>
  <c r="AI140" i="28"/>
  <c r="AI140" i="32"/>
  <c r="AI140" i="37"/>
  <c r="AI140" i="38"/>
  <c r="AH140" i="27"/>
  <c r="AH140" i="29"/>
  <c r="AH140" i="30"/>
  <c r="AH140" i="33"/>
  <c r="AH140" i="34"/>
  <c r="AH140" i="35"/>
  <c r="AH140" i="28"/>
  <c r="AH140" i="31"/>
  <c r="AH140" i="32"/>
  <c r="AH140" i="36"/>
  <c r="AH140" i="37"/>
  <c r="AH140" i="38"/>
  <c r="AH141" i="1"/>
  <c r="M111" i="45"/>
  <c r="M119" i="45"/>
  <c r="N123" i="45"/>
  <c r="N131" i="45"/>
  <c r="T135" i="45"/>
  <c r="T139" i="45"/>
  <c r="M89" i="41"/>
  <c r="N93" i="41"/>
  <c r="M97" i="41"/>
  <c r="N101" i="41"/>
  <c r="P114" i="47"/>
  <c r="P118" i="47"/>
  <c r="P122" i="47"/>
  <c r="Q126" i="47"/>
  <c r="Q130" i="47"/>
  <c r="R134" i="47"/>
  <c r="R138" i="47"/>
  <c r="M89" i="49"/>
  <c r="N93" i="49"/>
  <c r="M97" i="49"/>
  <c r="N101" i="49"/>
  <c r="M105" i="49"/>
  <c r="N109" i="49"/>
  <c r="M113" i="49"/>
  <c r="N117" i="49"/>
  <c r="M121" i="49"/>
  <c r="N125" i="49"/>
  <c r="P129" i="49"/>
  <c r="N133" i="49"/>
  <c r="P137" i="49"/>
  <c r="O139" i="49"/>
  <c r="T136" i="43"/>
  <c r="Q97" i="50"/>
  <c r="Q117" i="50"/>
  <c r="R105" i="50"/>
  <c r="Q96" i="50"/>
  <c r="Q116" i="50"/>
  <c r="Q120" i="50"/>
  <c r="P86" i="49"/>
  <c r="P90" i="49"/>
  <c r="P94" i="49"/>
  <c r="P98" i="49"/>
  <c r="Q102" i="49"/>
  <c r="Q106" i="49"/>
  <c r="Q110" i="49"/>
  <c r="P114" i="49"/>
  <c r="P118" i="49"/>
  <c r="P122" i="49"/>
  <c r="Q126" i="49"/>
  <c r="Q130" i="49"/>
  <c r="R134" i="49"/>
  <c r="R138" i="49"/>
  <c r="Q91" i="50"/>
  <c r="S112" i="50"/>
  <c r="M87" i="49"/>
  <c r="N91" i="49"/>
  <c r="M95" i="49"/>
  <c r="N99" i="49"/>
  <c r="M103" i="49"/>
  <c r="N107" i="49"/>
  <c r="M111" i="49"/>
  <c r="N115" i="49"/>
  <c r="M119" i="49"/>
  <c r="N123" i="49"/>
  <c r="Q127" i="49"/>
  <c r="N131" i="49"/>
  <c r="T135" i="49"/>
  <c r="T139" i="49"/>
  <c r="R127" i="50"/>
  <c r="Q90" i="50"/>
  <c r="Q98" i="50"/>
  <c r="Y98" i="50" s="1"/>
  <c r="Q118" i="50"/>
  <c r="M88" i="49"/>
  <c r="N92" i="49"/>
  <c r="M96" i="49"/>
  <c r="N100" i="49"/>
  <c r="M104" i="49"/>
  <c r="N108" i="49"/>
  <c r="M112" i="49"/>
  <c r="N116" i="49"/>
  <c r="M120" i="49"/>
  <c r="N124" i="49"/>
  <c r="P128" i="49"/>
  <c r="N132" i="49"/>
  <c r="T136" i="49"/>
  <c r="R106" i="50"/>
  <c r="R129" i="48"/>
  <c r="O88" i="49"/>
  <c r="Q89" i="49"/>
  <c r="O92" i="49"/>
  <c r="Q93" i="49"/>
  <c r="O96" i="49"/>
  <c r="Q97" i="49"/>
  <c r="O100" i="49"/>
  <c r="Q101" i="49"/>
  <c r="O104" i="49"/>
  <c r="Q105" i="49"/>
  <c r="O108" i="49"/>
  <c r="Q109" i="49"/>
  <c r="O112" i="49"/>
  <c r="Q113" i="49"/>
  <c r="O116" i="49"/>
  <c r="Q117" i="49"/>
  <c r="O120" i="49"/>
  <c r="Q121" i="49"/>
  <c r="O124" i="49"/>
  <c r="Q125" i="49"/>
  <c r="O128" i="49"/>
  <c r="Q129" i="49"/>
  <c r="O132" i="49"/>
  <c r="Q133" i="49"/>
  <c r="S134" i="49"/>
  <c r="O136" i="49"/>
  <c r="Q137" i="49"/>
  <c r="S138" i="49"/>
  <c r="K86" i="49"/>
  <c r="K94" i="49"/>
  <c r="L90" i="49"/>
  <c r="L98" i="49"/>
  <c r="L106" i="49"/>
  <c r="M90" i="49"/>
  <c r="M98" i="49"/>
  <c r="M106" i="49"/>
  <c r="M114" i="49"/>
  <c r="N86" i="49"/>
  <c r="N94" i="49"/>
  <c r="N102" i="49"/>
  <c r="N110" i="49"/>
  <c r="N118" i="49"/>
  <c r="N126" i="49"/>
  <c r="R108" i="48"/>
  <c r="P88" i="49"/>
  <c r="P92" i="49"/>
  <c r="P96" i="49"/>
  <c r="P100" i="49"/>
  <c r="R101" i="49"/>
  <c r="P104" i="49"/>
  <c r="R105" i="49"/>
  <c r="P108" i="49"/>
  <c r="R109" i="49"/>
  <c r="P112" i="49"/>
  <c r="P116" i="49"/>
  <c r="P120" i="49"/>
  <c r="P124" i="49"/>
  <c r="R125" i="49"/>
  <c r="R129" i="49"/>
  <c r="P132" i="49"/>
  <c r="R133" i="49"/>
  <c r="T134" i="49"/>
  <c r="P136" i="49"/>
  <c r="R137" i="49"/>
  <c r="T138" i="49"/>
  <c r="K87" i="49"/>
  <c r="K95" i="49"/>
  <c r="L91" i="49"/>
  <c r="L99" i="49"/>
  <c r="L107" i="49"/>
  <c r="M91" i="49"/>
  <c r="M99" i="49"/>
  <c r="M107" i="49"/>
  <c r="M115" i="49"/>
  <c r="N87" i="49"/>
  <c r="N95" i="49"/>
  <c r="N103" i="49"/>
  <c r="N111" i="49"/>
  <c r="N119" i="49"/>
  <c r="N127" i="49"/>
  <c r="Q92" i="48"/>
  <c r="Q116" i="48"/>
  <c r="R125" i="48"/>
  <c r="O87" i="49"/>
  <c r="Q88" i="49"/>
  <c r="O91" i="49"/>
  <c r="Q92" i="49"/>
  <c r="O95" i="49"/>
  <c r="Q96" i="49"/>
  <c r="O99" i="49"/>
  <c r="Q100" i="49"/>
  <c r="O103" i="49"/>
  <c r="Q104" i="49"/>
  <c r="O107" i="49"/>
  <c r="Q108" i="49"/>
  <c r="O111" i="49"/>
  <c r="Q112" i="49"/>
  <c r="O115" i="49"/>
  <c r="Q116" i="49"/>
  <c r="O119" i="49"/>
  <c r="Q120" i="49"/>
  <c r="O123" i="49"/>
  <c r="Q124" i="49"/>
  <c r="O127" i="49"/>
  <c r="Q128" i="49"/>
  <c r="O131" i="49"/>
  <c r="Q132" i="49"/>
  <c r="S133" i="49"/>
  <c r="O135" i="49"/>
  <c r="Q136" i="49"/>
  <c r="S137" i="49"/>
  <c r="K88" i="49"/>
  <c r="K96" i="49"/>
  <c r="L92" i="49"/>
  <c r="L100" i="49"/>
  <c r="L108" i="49"/>
  <c r="M92" i="49"/>
  <c r="M100" i="49"/>
  <c r="M108" i="49"/>
  <c r="M116" i="49"/>
  <c r="N88" i="49"/>
  <c r="N96" i="49"/>
  <c r="N104" i="49"/>
  <c r="N112" i="49"/>
  <c r="N120" i="49"/>
  <c r="N128" i="49"/>
  <c r="Q89" i="48"/>
  <c r="R101" i="48"/>
  <c r="Q113" i="48"/>
  <c r="P87" i="49"/>
  <c r="P91" i="49"/>
  <c r="P95" i="49"/>
  <c r="P99" i="49"/>
  <c r="R100" i="49"/>
  <c r="P103" i="49"/>
  <c r="R104" i="49"/>
  <c r="P107" i="49"/>
  <c r="R108" i="49"/>
  <c r="P111" i="49"/>
  <c r="R112" i="49"/>
  <c r="P115" i="49"/>
  <c r="P119" i="49"/>
  <c r="P123" i="49"/>
  <c r="R124" i="49"/>
  <c r="P127" i="49"/>
  <c r="R128" i="49"/>
  <c r="P131" i="49"/>
  <c r="R132" i="49"/>
  <c r="T133" i="49"/>
  <c r="P135" i="49"/>
  <c r="R136" i="49"/>
  <c r="T137" i="49"/>
  <c r="P139" i="49"/>
  <c r="K89" i="49"/>
  <c r="K97" i="49"/>
  <c r="L93" i="49"/>
  <c r="L101" i="49"/>
  <c r="L109" i="49"/>
  <c r="M93" i="49"/>
  <c r="M101" i="49"/>
  <c r="M109" i="49"/>
  <c r="M117" i="49"/>
  <c r="N89" i="49"/>
  <c r="N97" i="49"/>
  <c r="N105" i="49"/>
  <c r="N113" i="49"/>
  <c r="N121" i="49"/>
  <c r="N129" i="49"/>
  <c r="R128" i="48"/>
  <c r="N86" i="48"/>
  <c r="O86" i="49"/>
  <c r="Q87" i="49"/>
  <c r="O90" i="49"/>
  <c r="Q91" i="49"/>
  <c r="O94" i="49"/>
  <c r="Q95" i="49"/>
  <c r="O98" i="49"/>
  <c r="Q99" i="49"/>
  <c r="O102" i="49"/>
  <c r="Q103" i="49"/>
  <c r="O106" i="49"/>
  <c r="Q107" i="49"/>
  <c r="O110" i="49"/>
  <c r="Q111" i="49"/>
  <c r="S112" i="49"/>
  <c r="O114" i="49"/>
  <c r="Q115" i="49"/>
  <c r="O118" i="49"/>
  <c r="Q119" i="49"/>
  <c r="O122" i="49"/>
  <c r="Q123" i="49"/>
  <c r="O126" i="49"/>
  <c r="O130" i="49"/>
  <c r="Q131" i="49"/>
  <c r="O134" i="49"/>
  <c r="Q135" i="49"/>
  <c r="S136" i="49"/>
  <c r="O138" i="49"/>
  <c r="Q139" i="49"/>
  <c r="K90" i="49"/>
  <c r="L86" i="49"/>
  <c r="L94" i="49"/>
  <c r="L102" i="49"/>
  <c r="M86" i="49"/>
  <c r="M94" i="49"/>
  <c r="M102" i="49"/>
  <c r="M110" i="49"/>
  <c r="M118" i="49"/>
  <c r="N90" i="49"/>
  <c r="N98" i="49"/>
  <c r="N106" i="49"/>
  <c r="N114" i="49"/>
  <c r="N122" i="49"/>
  <c r="N130" i="49"/>
  <c r="Q93" i="48"/>
  <c r="R109" i="48"/>
  <c r="Q117" i="48"/>
  <c r="R99" i="49"/>
  <c r="P102" i="49"/>
  <c r="R103" i="49"/>
  <c r="P106" i="49"/>
  <c r="R107" i="49"/>
  <c r="P110" i="49"/>
  <c r="R111" i="49"/>
  <c r="R123" i="49"/>
  <c r="P126" i="49"/>
  <c r="R127" i="49"/>
  <c r="P130" i="49"/>
  <c r="R131" i="49"/>
  <c r="P134" i="49"/>
  <c r="R135" i="49"/>
  <c r="P138" i="49"/>
  <c r="R139" i="49"/>
  <c r="K91" i="49"/>
  <c r="L87" i="49"/>
  <c r="L95" i="49"/>
  <c r="L103" i="49"/>
  <c r="Q121" i="48"/>
  <c r="Q86" i="49"/>
  <c r="O89" i="49"/>
  <c r="Q90" i="49"/>
  <c r="O93" i="49"/>
  <c r="Q94" i="49"/>
  <c r="O97" i="49"/>
  <c r="Q98" i="49"/>
  <c r="O101" i="49"/>
  <c r="O105" i="49"/>
  <c r="O109" i="49"/>
  <c r="S111" i="49"/>
  <c r="O113" i="49"/>
  <c r="Q114" i="49"/>
  <c r="O117" i="49"/>
  <c r="Q118" i="49"/>
  <c r="O121" i="49"/>
  <c r="Q122" i="49"/>
  <c r="O125" i="49"/>
  <c r="O129" i="49"/>
  <c r="O133" i="49"/>
  <c r="Q134" i="49"/>
  <c r="S135" i="49"/>
  <c r="O137" i="49"/>
  <c r="Q138" i="49"/>
  <c r="S139" i="49"/>
  <c r="K92" i="49"/>
  <c r="L88" i="49"/>
  <c r="L96" i="49"/>
  <c r="L104" i="49"/>
  <c r="R100" i="48"/>
  <c r="T133" i="48"/>
  <c r="P89" i="49"/>
  <c r="P93" i="49"/>
  <c r="P97" i="49"/>
  <c r="P101" i="49"/>
  <c r="R102" i="49"/>
  <c r="P105" i="49"/>
  <c r="R106" i="49"/>
  <c r="P109" i="49"/>
  <c r="R110" i="49"/>
  <c r="P113" i="49"/>
  <c r="P117" i="49"/>
  <c r="P121" i="49"/>
  <c r="P125" i="49"/>
  <c r="R126" i="49"/>
  <c r="R130" i="49"/>
  <c r="P133" i="49"/>
  <c r="K93" i="49"/>
  <c r="L89" i="49"/>
  <c r="L97" i="49"/>
  <c r="L105" i="49"/>
  <c r="M120" i="43"/>
  <c r="P94" i="47"/>
  <c r="Q106" i="47"/>
  <c r="P90" i="47"/>
  <c r="Q102" i="47"/>
  <c r="M95" i="47"/>
  <c r="M103" i="47"/>
  <c r="M111" i="47"/>
  <c r="M119" i="47"/>
  <c r="N123" i="47"/>
  <c r="N131" i="47"/>
  <c r="T135" i="47"/>
  <c r="M88" i="47"/>
  <c r="N92" i="47"/>
  <c r="M96" i="47"/>
  <c r="N100" i="47"/>
  <c r="M104" i="47"/>
  <c r="N108" i="47"/>
  <c r="M112" i="47"/>
  <c r="N116" i="47"/>
  <c r="M120" i="47"/>
  <c r="N124" i="47"/>
  <c r="O128" i="47"/>
  <c r="N132" i="47"/>
  <c r="T136" i="47"/>
  <c r="Q87" i="48"/>
  <c r="Q91" i="48"/>
  <c r="Q95" i="48"/>
  <c r="S112" i="48"/>
  <c r="Q115" i="48"/>
  <c r="Q119" i="48"/>
  <c r="N99" i="47"/>
  <c r="N107" i="47"/>
  <c r="N115" i="47"/>
  <c r="Q127" i="47"/>
  <c r="Q88" i="48"/>
  <c r="Q96" i="48"/>
  <c r="Q120" i="48"/>
  <c r="O139" i="47"/>
  <c r="R104" i="48"/>
  <c r="R124" i="48"/>
  <c r="R132" i="48"/>
  <c r="R99" i="48"/>
  <c r="R103" i="48"/>
  <c r="R107" i="48"/>
  <c r="R123" i="48"/>
  <c r="R127" i="48"/>
  <c r="R131" i="48"/>
  <c r="Q127" i="45"/>
  <c r="P86" i="47"/>
  <c r="P98" i="47"/>
  <c r="Q110" i="47"/>
  <c r="N91" i="47"/>
  <c r="M89" i="47"/>
  <c r="N93" i="47"/>
  <c r="M97" i="47"/>
  <c r="N101" i="47"/>
  <c r="M105" i="47"/>
  <c r="N109" i="47"/>
  <c r="M113" i="47"/>
  <c r="N117" i="47"/>
  <c r="M121" i="47"/>
  <c r="N125" i="47"/>
  <c r="P129" i="47"/>
  <c r="N133" i="47"/>
  <c r="P137" i="47"/>
  <c r="Q86" i="48"/>
  <c r="Q90" i="48"/>
  <c r="Q94" i="48"/>
  <c r="Q98" i="48"/>
  <c r="Y98" i="48" s="1"/>
  <c r="S111" i="48"/>
  <c r="Q114" i="48"/>
  <c r="Q118" i="48"/>
  <c r="Q122" i="48"/>
  <c r="W122" i="48" s="1"/>
  <c r="AI122" i="48" s="1"/>
  <c r="M87" i="47"/>
  <c r="Q97" i="45"/>
  <c r="R102" i="48"/>
  <c r="R106" i="48"/>
  <c r="R110" i="48"/>
  <c r="Y110" i="48" s="1"/>
  <c r="R126" i="48"/>
  <c r="R130" i="48"/>
  <c r="Q121" i="46"/>
  <c r="O88" i="47"/>
  <c r="Q89" i="47"/>
  <c r="O92" i="47"/>
  <c r="Q93" i="47"/>
  <c r="O96" i="47"/>
  <c r="Q97" i="47"/>
  <c r="O100" i="47"/>
  <c r="Q101" i="47"/>
  <c r="O104" i="47"/>
  <c r="Q105" i="47"/>
  <c r="O108" i="47"/>
  <c r="Q109" i="47"/>
  <c r="O112" i="47"/>
  <c r="Q113" i="47"/>
  <c r="O116" i="47"/>
  <c r="Q117" i="47"/>
  <c r="O120" i="47"/>
  <c r="Q121" i="47"/>
  <c r="O124" i="47"/>
  <c r="Q125" i="47"/>
  <c r="Q129" i="47"/>
  <c r="O132" i="47"/>
  <c r="Q133" i="47"/>
  <c r="S134" i="47"/>
  <c r="O136" i="47"/>
  <c r="Q137" i="47"/>
  <c r="S138" i="47"/>
  <c r="K86" i="47"/>
  <c r="K94" i="47"/>
  <c r="L90" i="47"/>
  <c r="L98" i="47"/>
  <c r="L106" i="47"/>
  <c r="M90" i="47"/>
  <c r="M98" i="47"/>
  <c r="M106" i="47"/>
  <c r="M114" i="47"/>
  <c r="N86" i="47"/>
  <c r="N94" i="47"/>
  <c r="N102" i="47"/>
  <c r="N110" i="47"/>
  <c r="N118" i="47"/>
  <c r="N126" i="47"/>
  <c r="R129" i="46"/>
  <c r="P88" i="47"/>
  <c r="P92" i="47"/>
  <c r="P96" i="47"/>
  <c r="P100" i="47"/>
  <c r="R101" i="47"/>
  <c r="P104" i="47"/>
  <c r="R105" i="47"/>
  <c r="P108" i="47"/>
  <c r="R109" i="47"/>
  <c r="P112" i="47"/>
  <c r="P116" i="47"/>
  <c r="P120" i="47"/>
  <c r="P124" i="47"/>
  <c r="R125" i="47"/>
  <c r="P128" i="47"/>
  <c r="R129" i="47"/>
  <c r="P132" i="47"/>
  <c r="R133" i="47"/>
  <c r="T134" i="47"/>
  <c r="P136" i="47"/>
  <c r="R137" i="47"/>
  <c r="T138" i="47"/>
  <c r="K87" i="47"/>
  <c r="K95" i="47"/>
  <c r="L91" i="47"/>
  <c r="L99" i="47"/>
  <c r="L107" i="47"/>
  <c r="M91" i="47"/>
  <c r="M99" i="47"/>
  <c r="M107" i="47"/>
  <c r="M115" i="47"/>
  <c r="N87" i="47"/>
  <c r="N95" i="47"/>
  <c r="N103" i="47"/>
  <c r="N111" i="47"/>
  <c r="N119" i="47"/>
  <c r="N127" i="47"/>
  <c r="N92" i="43"/>
  <c r="N100" i="43"/>
  <c r="N132" i="43"/>
  <c r="M87" i="45"/>
  <c r="N91" i="45"/>
  <c r="M95" i="45"/>
  <c r="N99" i="45"/>
  <c r="M103" i="45"/>
  <c r="N107" i="45"/>
  <c r="N115" i="45"/>
  <c r="O87" i="47"/>
  <c r="Q88" i="47"/>
  <c r="O91" i="47"/>
  <c r="Q92" i="47"/>
  <c r="O95" i="47"/>
  <c r="Q96" i="47"/>
  <c r="O99" i="47"/>
  <c r="Q100" i="47"/>
  <c r="O103" i="47"/>
  <c r="Q104" i="47"/>
  <c r="O107" i="47"/>
  <c r="Q108" i="47"/>
  <c r="O111" i="47"/>
  <c r="Q112" i="47"/>
  <c r="O115" i="47"/>
  <c r="Q116" i="47"/>
  <c r="O119" i="47"/>
  <c r="Q120" i="47"/>
  <c r="O123" i="47"/>
  <c r="Q124" i="47"/>
  <c r="O127" i="47"/>
  <c r="Q128" i="47"/>
  <c r="O131" i="47"/>
  <c r="Q132" i="47"/>
  <c r="S133" i="47"/>
  <c r="O135" i="47"/>
  <c r="Q136" i="47"/>
  <c r="S137" i="47"/>
  <c r="K88" i="47"/>
  <c r="K96" i="47"/>
  <c r="L92" i="47"/>
  <c r="L100" i="47"/>
  <c r="L108" i="47"/>
  <c r="M92" i="47"/>
  <c r="M100" i="47"/>
  <c r="M108" i="47"/>
  <c r="M116" i="47"/>
  <c r="N88" i="47"/>
  <c r="N96" i="47"/>
  <c r="N104" i="47"/>
  <c r="N112" i="47"/>
  <c r="N120" i="47"/>
  <c r="N128" i="47"/>
  <c r="M96" i="43"/>
  <c r="Q88" i="46"/>
  <c r="Q116" i="46"/>
  <c r="P87" i="47"/>
  <c r="P91" i="47"/>
  <c r="P95" i="47"/>
  <c r="P99" i="47"/>
  <c r="R100" i="47"/>
  <c r="P103" i="47"/>
  <c r="R104" i="47"/>
  <c r="P107" i="47"/>
  <c r="R108" i="47"/>
  <c r="P111" i="47"/>
  <c r="R112" i="47"/>
  <c r="P115" i="47"/>
  <c r="P119" i="47"/>
  <c r="P123" i="47"/>
  <c r="R124" i="47"/>
  <c r="P127" i="47"/>
  <c r="R128" i="47"/>
  <c r="P131" i="47"/>
  <c r="R132" i="47"/>
  <c r="T133" i="47"/>
  <c r="P135" i="47"/>
  <c r="R136" i="47"/>
  <c r="T137" i="47"/>
  <c r="P139" i="47"/>
  <c r="K89" i="47"/>
  <c r="K97" i="47"/>
  <c r="L93" i="47"/>
  <c r="L101" i="47"/>
  <c r="L109" i="47"/>
  <c r="M93" i="47"/>
  <c r="M101" i="47"/>
  <c r="M109" i="47"/>
  <c r="M117" i="47"/>
  <c r="N89" i="47"/>
  <c r="N97" i="47"/>
  <c r="N105" i="47"/>
  <c r="N113" i="47"/>
  <c r="N121" i="47"/>
  <c r="N129" i="47"/>
  <c r="Q92" i="46"/>
  <c r="R101" i="46"/>
  <c r="Q113" i="46"/>
  <c r="N86" i="46"/>
  <c r="W86" i="46" s="1"/>
  <c r="O86" i="47"/>
  <c r="Q87" i="47"/>
  <c r="O90" i="47"/>
  <c r="Q91" i="47"/>
  <c r="O94" i="47"/>
  <c r="Q95" i="47"/>
  <c r="O98" i="47"/>
  <c r="Q99" i="47"/>
  <c r="O102" i="47"/>
  <c r="Q103" i="47"/>
  <c r="O106" i="47"/>
  <c r="Q107" i="47"/>
  <c r="O110" i="47"/>
  <c r="Q111" i="47"/>
  <c r="S112" i="47"/>
  <c r="O114" i="47"/>
  <c r="Q115" i="47"/>
  <c r="O118" i="47"/>
  <c r="Q119" i="47"/>
  <c r="O122" i="47"/>
  <c r="Q123" i="47"/>
  <c r="O126" i="47"/>
  <c r="O130" i="47"/>
  <c r="Q131" i="47"/>
  <c r="O134" i="47"/>
  <c r="Q135" i="47"/>
  <c r="S136" i="47"/>
  <c r="O138" i="47"/>
  <c r="Q139" i="47"/>
  <c r="K90" i="47"/>
  <c r="L86" i="47"/>
  <c r="L94" i="47"/>
  <c r="L102" i="47"/>
  <c r="M86" i="47"/>
  <c r="M94" i="47"/>
  <c r="M102" i="47"/>
  <c r="M110" i="47"/>
  <c r="M118" i="47"/>
  <c r="N90" i="47"/>
  <c r="N98" i="47"/>
  <c r="N106" i="47"/>
  <c r="N114" i="47"/>
  <c r="N122" i="47"/>
  <c r="N130" i="47"/>
  <c r="Q120" i="46"/>
  <c r="R128" i="46"/>
  <c r="R99" i="47"/>
  <c r="P102" i="47"/>
  <c r="R103" i="47"/>
  <c r="P106" i="47"/>
  <c r="R107" i="47"/>
  <c r="P110" i="47"/>
  <c r="R111" i="47"/>
  <c r="R123" i="47"/>
  <c r="P126" i="47"/>
  <c r="R127" i="47"/>
  <c r="P130" i="47"/>
  <c r="R131" i="47"/>
  <c r="P134" i="47"/>
  <c r="R135" i="47"/>
  <c r="P138" i="47"/>
  <c r="R139" i="47"/>
  <c r="K91" i="47"/>
  <c r="L87" i="47"/>
  <c r="L95" i="47"/>
  <c r="L103" i="47"/>
  <c r="Q96" i="46"/>
  <c r="R104" i="46"/>
  <c r="R109" i="46"/>
  <c r="Q117" i="46"/>
  <c r="Q86" i="47"/>
  <c r="O89" i="47"/>
  <c r="Q90" i="47"/>
  <c r="O93" i="47"/>
  <c r="Q94" i="47"/>
  <c r="O97" i="47"/>
  <c r="Q98" i="47"/>
  <c r="O101" i="47"/>
  <c r="O105" i="47"/>
  <c r="O109" i="47"/>
  <c r="S111" i="47"/>
  <c r="O113" i="47"/>
  <c r="Q114" i="47"/>
  <c r="O117" i="47"/>
  <c r="Q118" i="47"/>
  <c r="O121" i="47"/>
  <c r="Q122" i="47"/>
  <c r="O125" i="47"/>
  <c r="O129" i="47"/>
  <c r="O133" i="47"/>
  <c r="Q134" i="47"/>
  <c r="S135" i="47"/>
  <c r="O137" i="47"/>
  <c r="Q138" i="47"/>
  <c r="S139" i="47"/>
  <c r="K92" i="47"/>
  <c r="L88" i="47"/>
  <c r="L96" i="47"/>
  <c r="L104" i="47"/>
  <c r="M88" i="43"/>
  <c r="M104" i="43"/>
  <c r="Q93" i="46"/>
  <c r="P89" i="47"/>
  <c r="P93" i="47"/>
  <c r="P97" i="47"/>
  <c r="P101" i="47"/>
  <c r="R102" i="47"/>
  <c r="P105" i="47"/>
  <c r="R106" i="47"/>
  <c r="P109" i="47"/>
  <c r="R110" i="47"/>
  <c r="P113" i="47"/>
  <c r="P117" i="47"/>
  <c r="P121" i="47"/>
  <c r="P125" i="47"/>
  <c r="R126" i="47"/>
  <c r="R130" i="47"/>
  <c r="P133" i="47"/>
  <c r="K93" i="47"/>
  <c r="L89" i="47"/>
  <c r="L97" i="47"/>
  <c r="L105" i="47"/>
  <c r="Q89" i="46"/>
  <c r="Q97" i="46"/>
  <c r="R105" i="46"/>
  <c r="N92" i="45"/>
  <c r="M104" i="45"/>
  <c r="M112" i="45"/>
  <c r="N128" i="45"/>
  <c r="R100" i="46"/>
  <c r="R124" i="46"/>
  <c r="Q87" i="46"/>
  <c r="Q95" i="46"/>
  <c r="S112" i="46"/>
  <c r="Q115" i="46"/>
  <c r="Q119" i="46"/>
  <c r="R125" i="46"/>
  <c r="Q91" i="45"/>
  <c r="M96" i="45"/>
  <c r="R132" i="46"/>
  <c r="M89" i="45"/>
  <c r="N93" i="45"/>
  <c r="M97" i="45"/>
  <c r="N101" i="45"/>
  <c r="M105" i="45"/>
  <c r="N109" i="45"/>
  <c r="M113" i="45"/>
  <c r="N117" i="45"/>
  <c r="M121" i="45"/>
  <c r="N125" i="45"/>
  <c r="P129" i="45"/>
  <c r="N133" i="45"/>
  <c r="P137" i="45"/>
  <c r="R99" i="46"/>
  <c r="R103" i="46"/>
  <c r="R107" i="46"/>
  <c r="R123" i="46"/>
  <c r="R127" i="46"/>
  <c r="R131" i="46"/>
  <c r="M88" i="45"/>
  <c r="N100" i="45"/>
  <c r="N108" i="45"/>
  <c r="N116" i="45"/>
  <c r="M120" i="45"/>
  <c r="N124" i="45"/>
  <c r="N132" i="45"/>
  <c r="T136" i="45"/>
  <c r="R108" i="46"/>
  <c r="T133" i="46"/>
  <c r="Q86" i="46"/>
  <c r="Q90" i="46"/>
  <c r="Q94" i="46"/>
  <c r="Q98" i="46"/>
  <c r="Y98" i="46" s="1"/>
  <c r="S111" i="46"/>
  <c r="Q114" i="46"/>
  <c r="Q118" i="46"/>
  <c r="Q122" i="46"/>
  <c r="W122" i="46" s="1"/>
  <c r="AJ122" i="46" s="1"/>
  <c r="P86" i="45"/>
  <c r="P90" i="45"/>
  <c r="P94" i="45"/>
  <c r="P98" i="45"/>
  <c r="Q102" i="45"/>
  <c r="Q106" i="45"/>
  <c r="Q110" i="45"/>
  <c r="P114" i="45"/>
  <c r="P118" i="45"/>
  <c r="P122" i="45"/>
  <c r="Q126" i="45"/>
  <c r="Q130" i="45"/>
  <c r="R134" i="45"/>
  <c r="R138" i="45"/>
  <c r="W90" i="48"/>
  <c r="R102" i="46"/>
  <c r="R106" i="46"/>
  <c r="R110" i="46"/>
  <c r="Y110" i="46" s="1"/>
  <c r="R126" i="46"/>
  <c r="R130" i="46"/>
  <c r="Q120" i="44"/>
  <c r="O88" i="45"/>
  <c r="Q89" i="45"/>
  <c r="O92" i="45"/>
  <c r="Q93" i="45"/>
  <c r="O96" i="45"/>
  <c r="O100" i="45"/>
  <c r="Q101" i="45"/>
  <c r="O104" i="45"/>
  <c r="Q105" i="45"/>
  <c r="O108" i="45"/>
  <c r="Q109" i="45"/>
  <c r="O112" i="45"/>
  <c r="Q113" i="45"/>
  <c r="O116" i="45"/>
  <c r="Q117" i="45"/>
  <c r="O120" i="45"/>
  <c r="Q121" i="45"/>
  <c r="O124" i="45"/>
  <c r="Q125" i="45"/>
  <c r="O128" i="45"/>
  <c r="Q129" i="45"/>
  <c r="O132" i="45"/>
  <c r="Q133" i="45"/>
  <c r="S134" i="45"/>
  <c r="O136" i="45"/>
  <c r="Q137" i="45"/>
  <c r="S138" i="45"/>
  <c r="K86" i="45"/>
  <c r="K94" i="45"/>
  <c r="L90" i="45"/>
  <c r="L98" i="45"/>
  <c r="L106" i="45"/>
  <c r="M90" i="45"/>
  <c r="M98" i="45"/>
  <c r="M106" i="45"/>
  <c r="M114" i="45"/>
  <c r="N86" i="45"/>
  <c r="N94" i="45"/>
  <c r="N102" i="45"/>
  <c r="N110" i="45"/>
  <c r="N118" i="45"/>
  <c r="N126" i="45"/>
  <c r="P88" i="45"/>
  <c r="P92" i="45"/>
  <c r="P96" i="45"/>
  <c r="P100" i="45"/>
  <c r="R101" i="45"/>
  <c r="P104" i="45"/>
  <c r="R105" i="45"/>
  <c r="P108" i="45"/>
  <c r="R109" i="45"/>
  <c r="P112" i="45"/>
  <c r="P116" i="45"/>
  <c r="P120" i="45"/>
  <c r="P124" i="45"/>
  <c r="R125" i="45"/>
  <c r="P128" i="45"/>
  <c r="R129" i="45"/>
  <c r="P132" i="45"/>
  <c r="R133" i="45"/>
  <c r="T134" i="45"/>
  <c r="P136" i="45"/>
  <c r="R137" i="45"/>
  <c r="T138" i="45"/>
  <c r="K87" i="45"/>
  <c r="K95" i="45"/>
  <c r="L91" i="45"/>
  <c r="L99" i="45"/>
  <c r="L107" i="45"/>
  <c r="M91" i="45"/>
  <c r="M99" i="45"/>
  <c r="M107" i="45"/>
  <c r="M115" i="45"/>
  <c r="N87" i="45"/>
  <c r="N95" i="45"/>
  <c r="N103" i="45"/>
  <c r="N111" i="45"/>
  <c r="N119" i="45"/>
  <c r="N127" i="45"/>
  <c r="Q88" i="44"/>
  <c r="R101" i="44"/>
  <c r="O87" i="45"/>
  <c r="Q88" i="45"/>
  <c r="O91" i="45"/>
  <c r="Q92" i="45"/>
  <c r="O95" i="45"/>
  <c r="Q96" i="45"/>
  <c r="O99" i="45"/>
  <c r="Q100" i="45"/>
  <c r="O103" i="45"/>
  <c r="Q104" i="45"/>
  <c r="O107" i="45"/>
  <c r="Q108" i="45"/>
  <c r="O111" i="45"/>
  <c r="Q112" i="45"/>
  <c r="O115" i="45"/>
  <c r="Q116" i="45"/>
  <c r="O119" i="45"/>
  <c r="Q120" i="45"/>
  <c r="O123" i="45"/>
  <c r="Q124" i="45"/>
  <c r="O127" i="45"/>
  <c r="Q128" i="45"/>
  <c r="O131" i="45"/>
  <c r="Q132" i="45"/>
  <c r="S133" i="45"/>
  <c r="O135" i="45"/>
  <c r="Q136" i="45"/>
  <c r="S137" i="45"/>
  <c r="O139" i="45"/>
  <c r="K88" i="45"/>
  <c r="K96" i="45"/>
  <c r="L92" i="45"/>
  <c r="L100" i="45"/>
  <c r="L108" i="45"/>
  <c r="M92" i="45"/>
  <c r="M100" i="45"/>
  <c r="M108" i="45"/>
  <c r="M116" i="45"/>
  <c r="N88" i="45"/>
  <c r="N96" i="45"/>
  <c r="N104" i="45"/>
  <c r="N112" i="45"/>
  <c r="N120" i="45"/>
  <c r="Q92" i="44"/>
  <c r="R109" i="44"/>
  <c r="P87" i="45"/>
  <c r="P91" i="45"/>
  <c r="P95" i="45"/>
  <c r="P99" i="45"/>
  <c r="R100" i="45"/>
  <c r="P103" i="45"/>
  <c r="R104" i="45"/>
  <c r="P107" i="45"/>
  <c r="R108" i="45"/>
  <c r="P111" i="45"/>
  <c r="R112" i="45"/>
  <c r="P115" i="45"/>
  <c r="P119" i="45"/>
  <c r="P123" i="45"/>
  <c r="R124" i="45"/>
  <c r="P127" i="45"/>
  <c r="R128" i="45"/>
  <c r="P131" i="45"/>
  <c r="R132" i="45"/>
  <c r="T133" i="45"/>
  <c r="P135" i="45"/>
  <c r="R136" i="45"/>
  <c r="T137" i="45"/>
  <c r="P139" i="45"/>
  <c r="K89" i="45"/>
  <c r="K97" i="45"/>
  <c r="L93" i="45"/>
  <c r="L101" i="45"/>
  <c r="L109" i="45"/>
  <c r="M93" i="45"/>
  <c r="M101" i="45"/>
  <c r="M109" i="45"/>
  <c r="M117" i="45"/>
  <c r="N89" i="45"/>
  <c r="N97" i="45"/>
  <c r="N105" i="45"/>
  <c r="N113" i="45"/>
  <c r="N121" i="45"/>
  <c r="N129" i="45"/>
  <c r="Q96" i="44"/>
  <c r="O86" i="45"/>
  <c r="Q87" i="45"/>
  <c r="O90" i="45"/>
  <c r="O94" i="45"/>
  <c r="Q95" i="45"/>
  <c r="O98" i="45"/>
  <c r="Q99" i="45"/>
  <c r="O102" i="45"/>
  <c r="Q103" i="45"/>
  <c r="O106" i="45"/>
  <c r="Q107" i="45"/>
  <c r="O110" i="45"/>
  <c r="Q111" i="45"/>
  <c r="S112" i="45"/>
  <c r="O114" i="45"/>
  <c r="Q115" i="45"/>
  <c r="O118" i="45"/>
  <c r="Q119" i="45"/>
  <c r="O122" i="45"/>
  <c r="Q123" i="45"/>
  <c r="O126" i="45"/>
  <c r="O130" i="45"/>
  <c r="Q131" i="45"/>
  <c r="O134" i="45"/>
  <c r="Q135" i="45"/>
  <c r="S136" i="45"/>
  <c r="O138" i="45"/>
  <c r="Q139" i="45"/>
  <c r="K90" i="45"/>
  <c r="L86" i="45"/>
  <c r="L94" i="45"/>
  <c r="L102" i="45"/>
  <c r="M86" i="45"/>
  <c r="M94" i="45"/>
  <c r="M102" i="45"/>
  <c r="M110" i="45"/>
  <c r="M118" i="45"/>
  <c r="N90" i="45"/>
  <c r="N98" i="45"/>
  <c r="N106" i="45"/>
  <c r="N114" i="45"/>
  <c r="N122" i="45"/>
  <c r="N130" i="45"/>
  <c r="R99" i="45"/>
  <c r="P102" i="45"/>
  <c r="R103" i="45"/>
  <c r="P106" i="45"/>
  <c r="R107" i="45"/>
  <c r="P110" i="45"/>
  <c r="R111" i="45"/>
  <c r="R123" i="45"/>
  <c r="P126" i="45"/>
  <c r="R127" i="45"/>
  <c r="P130" i="45"/>
  <c r="R131" i="45"/>
  <c r="P134" i="45"/>
  <c r="R135" i="45"/>
  <c r="P138" i="45"/>
  <c r="R139" i="45"/>
  <c r="K91" i="45"/>
  <c r="L87" i="45"/>
  <c r="L95" i="45"/>
  <c r="L103" i="45"/>
  <c r="Q91" i="41"/>
  <c r="R125" i="44"/>
  <c r="Q86" i="45"/>
  <c r="O89" i="45"/>
  <c r="Q90" i="45"/>
  <c r="O93" i="45"/>
  <c r="Q94" i="45"/>
  <c r="O97" i="45"/>
  <c r="Q98" i="45"/>
  <c r="O101" i="45"/>
  <c r="O105" i="45"/>
  <c r="O109" i="45"/>
  <c r="S111" i="45"/>
  <c r="O113" i="45"/>
  <c r="Q114" i="45"/>
  <c r="O117" i="45"/>
  <c r="Q118" i="45"/>
  <c r="O121" i="45"/>
  <c r="Q122" i="45"/>
  <c r="O125" i="45"/>
  <c r="O129" i="45"/>
  <c r="O133" i="45"/>
  <c r="Q134" i="45"/>
  <c r="S135" i="45"/>
  <c r="O137" i="45"/>
  <c r="Q138" i="45"/>
  <c r="S139" i="45"/>
  <c r="K92" i="45"/>
  <c r="L88" i="45"/>
  <c r="L96" i="45"/>
  <c r="L104" i="45"/>
  <c r="Q116" i="44"/>
  <c r="P89" i="45"/>
  <c r="P93" i="45"/>
  <c r="P97" i="45"/>
  <c r="P101" i="45"/>
  <c r="R102" i="45"/>
  <c r="P105" i="45"/>
  <c r="R106" i="45"/>
  <c r="P109" i="45"/>
  <c r="R110" i="45"/>
  <c r="P113" i="45"/>
  <c r="P117" i="45"/>
  <c r="P121" i="45"/>
  <c r="P125" i="45"/>
  <c r="R126" i="45"/>
  <c r="R130" i="45"/>
  <c r="P133" i="45"/>
  <c r="K93" i="45"/>
  <c r="L89" i="45"/>
  <c r="L97" i="45"/>
  <c r="L105" i="45"/>
  <c r="Q97" i="41"/>
  <c r="Q89" i="44"/>
  <c r="Q93" i="44"/>
  <c r="Q97" i="44"/>
  <c r="Q113" i="44"/>
  <c r="Q117" i="44"/>
  <c r="Q121" i="44"/>
  <c r="N86" i="44"/>
  <c r="Y86" i="44" s="1"/>
  <c r="R105" i="44"/>
  <c r="M89" i="43"/>
  <c r="N93" i="43"/>
  <c r="M97" i="43"/>
  <c r="N101" i="43"/>
  <c r="M105" i="43"/>
  <c r="N109" i="43"/>
  <c r="M113" i="43"/>
  <c r="N117" i="43"/>
  <c r="M121" i="43"/>
  <c r="N125" i="43"/>
  <c r="P129" i="43"/>
  <c r="N133" i="43"/>
  <c r="P137" i="43"/>
  <c r="R100" i="44"/>
  <c r="R104" i="44"/>
  <c r="R108" i="44"/>
  <c r="R124" i="44"/>
  <c r="R128" i="44"/>
  <c r="R132" i="44"/>
  <c r="T133" i="44"/>
  <c r="Q87" i="44"/>
  <c r="Q91" i="44"/>
  <c r="Q95" i="44"/>
  <c r="Q115" i="44"/>
  <c r="Q119" i="44"/>
  <c r="S112" i="41"/>
  <c r="P86" i="43"/>
  <c r="P90" i="43"/>
  <c r="P94" i="43"/>
  <c r="P98" i="43"/>
  <c r="Q102" i="43"/>
  <c r="Q106" i="43"/>
  <c r="Q110" i="43"/>
  <c r="P114" i="43"/>
  <c r="P118" i="43"/>
  <c r="P122" i="43"/>
  <c r="Q126" i="43"/>
  <c r="Q130" i="43"/>
  <c r="R134" i="43"/>
  <c r="R138" i="43"/>
  <c r="R99" i="44"/>
  <c r="R103" i="44"/>
  <c r="R107" i="44"/>
  <c r="R123" i="44"/>
  <c r="R131" i="44"/>
  <c r="R127" i="41"/>
  <c r="Q86" i="44"/>
  <c r="Q90" i="44"/>
  <c r="Q94" i="44"/>
  <c r="Q98" i="44"/>
  <c r="S111" i="44"/>
  <c r="Q114" i="44"/>
  <c r="Q118" i="44"/>
  <c r="Q122" i="44"/>
  <c r="M87" i="43"/>
  <c r="N91" i="43"/>
  <c r="M95" i="43"/>
  <c r="N99" i="43"/>
  <c r="M103" i="43"/>
  <c r="N107" i="43"/>
  <c r="M111" i="43"/>
  <c r="N115" i="43"/>
  <c r="M119" i="43"/>
  <c r="N123" i="43"/>
  <c r="Q127" i="43"/>
  <c r="N131" i="43"/>
  <c r="T135" i="43"/>
  <c r="T139" i="43"/>
  <c r="R102" i="44"/>
  <c r="R106" i="44"/>
  <c r="R110" i="44"/>
  <c r="Y110" i="44" s="1"/>
  <c r="R126" i="44"/>
  <c r="R130" i="44"/>
  <c r="Q113" i="42"/>
  <c r="O88" i="43"/>
  <c r="Q89" i="43"/>
  <c r="O92" i="43"/>
  <c r="Q93" i="43"/>
  <c r="O96" i="43"/>
  <c r="Q97" i="43"/>
  <c r="O100" i="43"/>
  <c r="Q101" i="43"/>
  <c r="O104" i="43"/>
  <c r="Q105" i="43"/>
  <c r="O108" i="43"/>
  <c r="Q109" i="43"/>
  <c r="O112" i="43"/>
  <c r="Q113" i="43"/>
  <c r="O116" i="43"/>
  <c r="Q117" i="43"/>
  <c r="O120" i="43"/>
  <c r="Q121" i="43"/>
  <c r="O124" i="43"/>
  <c r="Q125" i="43"/>
  <c r="O128" i="43"/>
  <c r="Q129" i="43"/>
  <c r="O132" i="43"/>
  <c r="Q133" i="43"/>
  <c r="S134" i="43"/>
  <c r="O136" i="43"/>
  <c r="Q137" i="43"/>
  <c r="S138" i="43"/>
  <c r="K86" i="43"/>
  <c r="K94" i="43"/>
  <c r="L90" i="43"/>
  <c r="L98" i="43"/>
  <c r="L106" i="43"/>
  <c r="M90" i="43"/>
  <c r="M98" i="43"/>
  <c r="M106" i="43"/>
  <c r="M114" i="43"/>
  <c r="N86" i="43"/>
  <c r="N94" i="43"/>
  <c r="N102" i="43"/>
  <c r="N110" i="43"/>
  <c r="N118" i="43"/>
  <c r="N126" i="43"/>
  <c r="P88" i="43"/>
  <c r="P92" i="43"/>
  <c r="P96" i="43"/>
  <c r="P100" i="43"/>
  <c r="R101" i="43"/>
  <c r="P104" i="43"/>
  <c r="R105" i="43"/>
  <c r="P108" i="43"/>
  <c r="R109" i="43"/>
  <c r="P112" i="43"/>
  <c r="P116" i="43"/>
  <c r="P120" i="43"/>
  <c r="P124" i="43"/>
  <c r="R125" i="43"/>
  <c r="P128" i="43"/>
  <c r="R129" i="43"/>
  <c r="P132" i="43"/>
  <c r="R133" i="43"/>
  <c r="T134" i="43"/>
  <c r="P136" i="43"/>
  <c r="R137" i="43"/>
  <c r="T138" i="43"/>
  <c r="K87" i="43"/>
  <c r="K95" i="43"/>
  <c r="L91" i="43"/>
  <c r="L99" i="43"/>
  <c r="L107" i="43"/>
  <c r="M91" i="43"/>
  <c r="M99" i="43"/>
  <c r="M107" i="43"/>
  <c r="M115" i="43"/>
  <c r="N87" i="43"/>
  <c r="N95" i="43"/>
  <c r="N103" i="43"/>
  <c r="N111" i="43"/>
  <c r="N119" i="43"/>
  <c r="N127" i="43"/>
  <c r="W96" i="50"/>
  <c r="Q121" i="42"/>
  <c r="O87" i="43"/>
  <c r="Q88" i="43"/>
  <c r="O91" i="43"/>
  <c r="Q92" i="43"/>
  <c r="O95" i="43"/>
  <c r="Q96" i="43"/>
  <c r="O99" i="43"/>
  <c r="Q100" i="43"/>
  <c r="O103" i="43"/>
  <c r="Q104" i="43"/>
  <c r="O107" i="43"/>
  <c r="Q108" i="43"/>
  <c r="O111" i="43"/>
  <c r="Q112" i="43"/>
  <c r="O115" i="43"/>
  <c r="Q116" i="43"/>
  <c r="O119" i="43"/>
  <c r="Q120" i="43"/>
  <c r="O123" i="43"/>
  <c r="Q124" i="43"/>
  <c r="O127" i="43"/>
  <c r="Q128" i="43"/>
  <c r="O131" i="43"/>
  <c r="Q132" i="43"/>
  <c r="S133" i="43"/>
  <c r="O135" i="43"/>
  <c r="Q136" i="43"/>
  <c r="S137" i="43"/>
  <c r="O139" i="43"/>
  <c r="K88" i="43"/>
  <c r="K96" i="43"/>
  <c r="L92" i="43"/>
  <c r="L100" i="43"/>
  <c r="L108" i="43"/>
  <c r="M92" i="43"/>
  <c r="M100" i="43"/>
  <c r="M108" i="43"/>
  <c r="M116" i="43"/>
  <c r="N88" i="43"/>
  <c r="N96" i="43"/>
  <c r="N104" i="43"/>
  <c r="N112" i="43"/>
  <c r="N120" i="43"/>
  <c r="P87" i="43"/>
  <c r="P91" i="43"/>
  <c r="P95" i="43"/>
  <c r="P99" i="43"/>
  <c r="R100" i="43"/>
  <c r="P103" i="43"/>
  <c r="R104" i="43"/>
  <c r="P107" i="43"/>
  <c r="R108" i="43"/>
  <c r="P111" i="43"/>
  <c r="R112" i="43"/>
  <c r="P115" i="43"/>
  <c r="P119" i="43"/>
  <c r="P123" i="43"/>
  <c r="R124" i="43"/>
  <c r="P127" i="43"/>
  <c r="R128" i="43"/>
  <c r="P131" i="43"/>
  <c r="R132" i="43"/>
  <c r="T133" i="43"/>
  <c r="P135" i="43"/>
  <c r="R136" i="43"/>
  <c r="T137" i="43"/>
  <c r="P139" i="43"/>
  <c r="K89" i="43"/>
  <c r="K97" i="43"/>
  <c r="L93" i="43"/>
  <c r="L101" i="43"/>
  <c r="L109" i="43"/>
  <c r="M93" i="43"/>
  <c r="M101" i="43"/>
  <c r="M109" i="43"/>
  <c r="M117" i="43"/>
  <c r="N89" i="43"/>
  <c r="N97" i="43"/>
  <c r="N105" i="43"/>
  <c r="N113" i="43"/>
  <c r="N121" i="43"/>
  <c r="N129" i="43"/>
  <c r="M105" i="41"/>
  <c r="N109" i="41"/>
  <c r="M113" i="41"/>
  <c r="N117" i="41"/>
  <c r="M121" i="41"/>
  <c r="N125" i="41"/>
  <c r="P129" i="41"/>
  <c r="N133" i="41"/>
  <c r="P137" i="41"/>
  <c r="N86" i="42"/>
  <c r="W86" i="42" s="1"/>
  <c r="AI86" i="42" s="1"/>
  <c r="O86" i="43"/>
  <c r="Q87" i="43"/>
  <c r="O90" i="43"/>
  <c r="Q91" i="43"/>
  <c r="O94" i="43"/>
  <c r="Q95" i="43"/>
  <c r="O98" i="43"/>
  <c r="Q99" i="43"/>
  <c r="O102" i="43"/>
  <c r="Q103" i="43"/>
  <c r="O106" i="43"/>
  <c r="Q107" i="43"/>
  <c r="O110" i="43"/>
  <c r="Q111" i="43"/>
  <c r="S112" i="43"/>
  <c r="O114" i="43"/>
  <c r="Q115" i="43"/>
  <c r="O118" i="43"/>
  <c r="Q119" i="43"/>
  <c r="O122" i="43"/>
  <c r="Q123" i="43"/>
  <c r="O126" i="43"/>
  <c r="O130" i="43"/>
  <c r="Q131" i="43"/>
  <c r="O134" i="43"/>
  <c r="Q135" i="43"/>
  <c r="S136" i="43"/>
  <c r="O138" i="43"/>
  <c r="Q139" i="43"/>
  <c r="K90" i="43"/>
  <c r="L86" i="43"/>
  <c r="L94" i="43"/>
  <c r="L102" i="43"/>
  <c r="M86" i="43"/>
  <c r="M94" i="43"/>
  <c r="M102" i="43"/>
  <c r="M110" i="43"/>
  <c r="M118" i="43"/>
  <c r="N90" i="43"/>
  <c r="N98" i="43"/>
  <c r="N106" i="43"/>
  <c r="N114" i="43"/>
  <c r="N122" i="43"/>
  <c r="N130" i="43"/>
  <c r="R99" i="43"/>
  <c r="P102" i="43"/>
  <c r="R103" i="43"/>
  <c r="P106" i="43"/>
  <c r="R107" i="43"/>
  <c r="P110" i="43"/>
  <c r="R111" i="43"/>
  <c r="R123" i="43"/>
  <c r="P126" i="43"/>
  <c r="R127" i="43"/>
  <c r="P130" i="43"/>
  <c r="R131" i="43"/>
  <c r="P134" i="43"/>
  <c r="R135" i="43"/>
  <c r="P138" i="43"/>
  <c r="R139" i="43"/>
  <c r="K91" i="43"/>
  <c r="L87" i="43"/>
  <c r="L95" i="43"/>
  <c r="L103" i="43"/>
  <c r="Q86" i="43"/>
  <c r="O89" i="43"/>
  <c r="Q90" i="43"/>
  <c r="O93" i="43"/>
  <c r="Q94" i="43"/>
  <c r="O97" i="43"/>
  <c r="Q98" i="43"/>
  <c r="O101" i="43"/>
  <c r="O105" i="43"/>
  <c r="O109" i="43"/>
  <c r="S111" i="43"/>
  <c r="O113" i="43"/>
  <c r="Q114" i="43"/>
  <c r="O117" i="43"/>
  <c r="Q118" i="43"/>
  <c r="O121" i="43"/>
  <c r="Q122" i="43"/>
  <c r="O125" i="43"/>
  <c r="O129" i="43"/>
  <c r="O133" i="43"/>
  <c r="Q134" i="43"/>
  <c r="S135" i="43"/>
  <c r="O137" i="43"/>
  <c r="Q138" i="43"/>
  <c r="S139" i="43"/>
  <c r="K92" i="43"/>
  <c r="L88" i="43"/>
  <c r="L96" i="43"/>
  <c r="L104" i="43"/>
  <c r="Q93" i="42"/>
  <c r="P89" i="43"/>
  <c r="P93" i="43"/>
  <c r="P97" i="43"/>
  <c r="P101" i="43"/>
  <c r="R102" i="43"/>
  <c r="P105" i="43"/>
  <c r="R106" i="43"/>
  <c r="P109" i="43"/>
  <c r="R110" i="43"/>
  <c r="P113" i="43"/>
  <c r="P117" i="43"/>
  <c r="P121" i="43"/>
  <c r="P125" i="43"/>
  <c r="R126" i="43"/>
  <c r="R130" i="43"/>
  <c r="P133" i="43"/>
  <c r="K93" i="43"/>
  <c r="L89" i="43"/>
  <c r="L97" i="43"/>
  <c r="L105" i="43"/>
  <c r="R101" i="42"/>
  <c r="R105" i="42"/>
  <c r="R109" i="42"/>
  <c r="R125" i="42"/>
  <c r="R129" i="42"/>
  <c r="Q92" i="42"/>
  <c r="Q96" i="42"/>
  <c r="Q116" i="42"/>
  <c r="P86" i="41"/>
  <c r="P90" i="41"/>
  <c r="P94" i="41"/>
  <c r="P98" i="41"/>
  <c r="Q102" i="41"/>
  <c r="Q106" i="41"/>
  <c r="Q110" i="41"/>
  <c r="P114" i="41"/>
  <c r="P118" i="41"/>
  <c r="P122" i="41"/>
  <c r="Q126" i="41"/>
  <c r="Q130" i="41"/>
  <c r="R134" i="41"/>
  <c r="R138" i="41"/>
  <c r="R100" i="42"/>
  <c r="R104" i="42"/>
  <c r="R108" i="42"/>
  <c r="R124" i="42"/>
  <c r="R128" i="42"/>
  <c r="R132" i="42"/>
  <c r="T133" i="42"/>
  <c r="Q87" i="42"/>
  <c r="Q91" i="42"/>
  <c r="Q95" i="42"/>
  <c r="S112" i="42"/>
  <c r="Q115" i="42"/>
  <c r="Q119" i="42"/>
  <c r="Q97" i="42"/>
  <c r="M87" i="41"/>
  <c r="N91" i="41"/>
  <c r="M95" i="41"/>
  <c r="N99" i="41"/>
  <c r="M103" i="41"/>
  <c r="N107" i="41"/>
  <c r="M111" i="41"/>
  <c r="N115" i="41"/>
  <c r="M119" i="41"/>
  <c r="N123" i="41"/>
  <c r="Q127" i="41"/>
  <c r="N131" i="41"/>
  <c r="T135" i="41"/>
  <c r="T139" i="41"/>
  <c r="R99" i="42"/>
  <c r="R103" i="42"/>
  <c r="R107" i="42"/>
  <c r="R123" i="42"/>
  <c r="R127" i="42"/>
  <c r="R131" i="42"/>
  <c r="Q89" i="42"/>
  <c r="Q86" i="42"/>
  <c r="Q94" i="42"/>
  <c r="S111" i="42"/>
  <c r="Q114" i="42"/>
  <c r="Q122" i="42"/>
  <c r="W122" i="42" s="1"/>
  <c r="AI122" i="42" s="1"/>
  <c r="O89" i="39"/>
  <c r="O93" i="39"/>
  <c r="O97" i="39"/>
  <c r="O101" i="39"/>
  <c r="O105" i="39"/>
  <c r="O109" i="39"/>
  <c r="O113" i="39"/>
  <c r="O117" i="39"/>
  <c r="O121" i="39"/>
  <c r="O125" i="39"/>
  <c r="O129" i="39"/>
  <c r="N133" i="39"/>
  <c r="O137" i="39"/>
  <c r="M88" i="41"/>
  <c r="P89" i="41"/>
  <c r="P93" i="41"/>
  <c r="P97" i="41"/>
  <c r="R102" i="41"/>
  <c r="R106" i="41"/>
  <c r="R110" i="41"/>
  <c r="P113" i="41"/>
  <c r="M120" i="41"/>
  <c r="N124" i="41"/>
  <c r="N126" i="41"/>
  <c r="N132" i="41"/>
  <c r="T136" i="41"/>
  <c r="P139" i="41"/>
  <c r="W139" i="50"/>
  <c r="Y92" i="50"/>
  <c r="W105" i="50"/>
  <c r="R102" i="42"/>
  <c r="R110" i="42"/>
  <c r="Y110" i="42" s="1"/>
  <c r="R126" i="42"/>
  <c r="R130" i="42"/>
  <c r="Y105" i="50"/>
  <c r="Q93" i="41"/>
  <c r="Q105" i="41"/>
  <c r="Q109" i="41"/>
  <c r="O120" i="41"/>
  <c r="O124" i="41"/>
  <c r="S134" i="41"/>
  <c r="O136" i="41"/>
  <c r="K86" i="41"/>
  <c r="L106" i="41"/>
  <c r="M106" i="41"/>
  <c r="N94" i="41"/>
  <c r="N110" i="41"/>
  <c r="P86" i="39"/>
  <c r="P94" i="39"/>
  <c r="P98" i="39"/>
  <c r="P106" i="39"/>
  <c r="P114" i="39"/>
  <c r="P118" i="39"/>
  <c r="P122" i="39"/>
  <c r="P126" i="39"/>
  <c r="R134" i="39"/>
  <c r="P138" i="39"/>
  <c r="P88" i="41"/>
  <c r="P92" i="41"/>
  <c r="P96" i="41"/>
  <c r="P100" i="41"/>
  <c r="R101" i="41"/>
  <c r="P104" i="41"/>
  <c r="R105" i="41"/>
  <c r="P108" i="41"/>
  <c r="R109" i="41"/>
  <c r="P112" i="41"/>
  <c r="P116" i="41"/>
  <c r="P120" i="41"/>
  <c r="P124" i="41"/>
  <c r="R125" i="41"/>
  <c r="P128" i="41"/>
  <c r="R129" i="41"/>
  <c r="P132" i="41"/>
  <c r="R133" i="41"/>
  <c r="T134" i="41"/>
  <c r="P136" i="41"/>
  <c r="R137" i="41"/>
  <c r="T138" i="41"/>
  <c r="K87" i="41"/>
  <c r="K95" i="41"/>
  <c r="L91" i="41"/>
  <c r="L99" i="41"/>
  <c r="L107" i="41"/>
  <c r="M91" i="41"/>
  <c r="M99" i="41"/>
  <c r="M107" i="41"/>
  <c r="M115" i="41"/>
  <c r="N87" i="41"/>
  <c r="N95" i="41"/>
  <c r="N103" i="41"/>
  <c r="N111" i="41"/>
  <c r="N119" i="41"/>
  <c r="N127" i="41"/>
  <c r="O88" i="41"/>
  <c r="Q101" i="41"/>
  <c r="Q113" i="41"/>
  <c r="Q117" i="41"/>
  <c r="Q121" i="41"/>
  <c r="Q125" i="41"/>
  <c r="Q129" i="41"/>
  <c r="Q133" i="41"/>
  <c r="Q137" i="41"/>
  <c r="K94" i="41"/>
  <c r="L98" i="41"/>
  <c r="M98" i="41"/>
  <c r="N86" i="41"/>
  <c r="N102" i="41"/>
  <c r="O87" i="41"/>
  <c r="Q88" i="41"/>
  <c r="O91" i="41"/>
  <c r="Q92" i="41"/>
  <c r="O95" i="41"/>
  <c r="Q96" i="41"/>
  <c r="O99" i="41"/>
  <c r="Q100" i="41"/>
  <c r="O103" i="41"/>
  <c r="Q104" i="41"/>
  <c r="O107" i="41"/>
  <c r="Q108" i="41"/>
  <c r="O111" i="41"/>
  <c r="Q112" i="41"/>
  <c r="O115" i="41"/>
  <c r="Q116" i="41"/>
  <c r="O119" i="41"/>
  <c r="Q120" i="41"/>
  <c r="O123" i="41"/>
  <c r="Q124" i="41"/>
  <c r="O127" i="41"/>
  <c r="Q128" i="41"/>
  <c r="O131" i="41"/>
  <c r="Q132" i="41"/>
  <c r="S133" i="41"/>
  <c r="O135" i="41"/>
  <c r="Q136" i="41"/>
  <c r="S137" i="41"/>
  <c r="O139" i="41"/>
  <c r="K88" i="41"/>
  <c r="K96" i="41"/>
  <c r="L92" i="41"/>
  <c r="L100" i="41"/>
  <c r="L108" i="41"/>
  <c r="M92" i="41"/>
  <c r="M100" i="41"/>
  <c r="M108" i="41"/>
  <c r="M116" i="41"/>
  <c r="N88" i="41"/>
  <c r="N96" i="41"/>
  <c r="N104" i="41"/>
  <c r="N112" i="41"/>
  <c r="N120" i="41"/>
  <c r="N128" i="41"/>
  <c r="Q89" i="41"/>
  <c r="O92" i="41"/>
  <c r="O96" i="41"/>
  <c r="O100" i="41"/>
  <c r="O104" i="41"/>
  <c r="O108" i="41"/>
  <c r="O112" i="41"/>
  <c r="O116" i="41"/>
  <c r="O128" i="41"/>
  <c r="O132" i="41"/>
  <c r="S138" i="41"/>
  <c r="L90" i="41"/>
  <c r="M90" i="41"/>
  <c r="M114" i="41"/>
  <c r="N118" i="41"/>
  <c r="P87" i="41"/>
  <c r="P91" i="41"/>
  <c r="P95" i="41"/>
  <c r="P99" i="41"/>
  <c r="R100" i="41"/>
  <c r="P103" i="41"/>
  <c r="R104" i="41"/>
  <c r="P107" i="41"/>
  <c r="R108" i="41"/>
  <c r="P111" i="41"/>
  <c r="R112" i="41"/>
  <c r="P115" i="41"/>
  <c r="P119" i="41"/>
  <c r="P123" i="41"/>
  <c r="R124" i="41"/>
  <c r="P127" i="41"/>
  <c r="R128" i="41"/>
  <c r="P131" i="41"/>
  <c r="R132" i="41"/>
  <c r="T133" i="41"/>
  <c r="P135" i="41"/>
  <c r="R136" i="41"/>
  <c r="T137" i="41"/>
  <c r="K89" i="41"/>
  <c r="K97" i="41"/>
  <c r="L93" i="41"/>
  <c r="L101" i="41"/>
  <c r="L109" i="41"/>
  <c r="M93" i="41"/>
  <c r="M101" i="41"/>
  <c r="M109" i="41"/>
  <c r="M117" i="41"/>
  <c r="N89" i="41"/>
  <c r="N97" i="41"/>
  <c r="N105" i="41"/>
  <c r="N113" i="41"/>
  <c r="N121" i="41"/>
  <c r="O86" i="41"/>
  <c r="Q87" i="41"/>
  <c r="O90" i="41"/>
  <c r="O94" i="41"/>
  <c r="Q95" i="41"/>
  <c r="O98" i="41"/>
  <c r="Q99" i="41"/>
  <c r="O102" i="41"/>
  <c r="Q103" i="41"/>
  <c r="O106" i="41"/>
  <c r="Q107" i="41"/>
  <c r="O110" i="41"/>
  <c r="Q111" i="41"/>
  <c r="O114" i="41"/>
  <c r="Q115" i="41"/>
  <c r="O118" i="41"/>
  <c r="Q119" i="41"/>
  <c r="O122" i="41"/>
  <c r="Q123" i="41"/>
  <c r="O126" i="41"/>
  <c r="O130" i="41"/>
  <c r="Q131" i="41"/>
  <c r="O134" i="41"/>
  <c r="Q135" i="41"/>
  <c r="S136" i="41"/>
  <c r="O138" i="41"/>
  <c r="Q139" i="41"/>
  <c r="K90" i="41"/>
  <c r="L86" i="41"/>
  <c r="L94" i="41"/>
  <c r="L102" i="41"/>
  <c r="M86" i="41"/>
  <c r="M94" i="41"/>
  <c r="M102" i="41"/>
  <c r="M110" i="41"/>
  <c r="M118" i="41"/>
  <c r="N90" i="41"/>
  <c r="N98" i="41"/>
  <c r="N106" i="41"/>
  <c r="N114" i="41"/>
  <c r="N122" i="41"/>
  <c r="N130" i="41"/>
  <c r="N129" i="41"/>
  <c r="Q118" i="39"/>
  <c r="S112" i="39"/>
  <c r="Q98" i="39"/>
  <c r="Q90" i="39"/>
  <c r="P104" i="39"/>
  <c r="P112" i="39"/>
  <c r="P124" i="39"/>
  <c r="P132" i="39"/>
  <c r="P136" i="39"/>
  <c r="R99" i="41"/>
  <c r="P102" i="41"/>
  <c r="R103" i="41"/>
  <c r="P106" i="41"/>
  <c r="R107" i="41"/>
  <c r="P110" i="41"/>
  <c r="R111" i="41"/>
  <c r="R123" i="41"/>
  <c r="P126" i="41"/>
  <c r="P130" i="41"/>
  <c r="R131" i="41"/>
  <c r="P134" i="41"/>
  <c r="R135" i="41"/>
  <c r="P138" i="41"/>
  <c r="R139" i="41"/>
  <c r="K91" i="41"/>
  <c r="L87" i="41"/>
  <c r="L95" i="41"/>
  <c r="L103" i="41"/>
  <c r="Q97" i="39"/>
  <c r="Q91" i="39"/>
  <c r="R127" i="39"/>
  <c r="R106" i="39"/>
  <c r="Q86" i="41"/>
  <c r="O89" i="41"/>
  <c r="Q90" i="41"/>
  <c r="O93" i="41"/>
  <c r="Q94" i="41"/>
  <c r="O97" i="41"/>
  <c r="Q98" i="41"/>
  <c r="O101" i="41"/>
  <c r="O105" i="41"/>
  <c r="O109" i="41"/>
  <c r="S111" i="41"/>
  <c r="O113" i="41"/>
  <c r="Q114" i="41"/>
  <c r="O117" i="41"/>
  <c r="Q118" i="41"/>
  <c r="O121" i="41"/>
  <c r="Q122" i="41"/>
  <c r="O125" i="41"/>
  <c r="O129" i="41"/>
  <c r="O133" i="41"/>
  <c r="Q134" i="41"/>
  <c r="S135" i="41"/>
  <c r="O137" i="41"/>
  <c r="Q138" i="41"/>
  <c r="S139" i="41"/>
  <c r="K92" i="41"/>
  <c r="L88" i="41"/>
  <c r="L96" i="41"/>
  <c r="L104" i="41"/>
  <c r="M96" i="41"/>
  <c r="M104" i="41"/>
  <c r="M112" i="41"/>
  <c r="N92" i="41"/>
  <c r="N100" i="41"/>
  <c r="N108" i="41"/>
  <c r="N116" i="41"/>
  <c r="P101" i="41"/>
  <c r="P105" i="41"/>
  <c r="P109" i="41"/>
  <c r="P117" i="41"/>
  <c r="P121" i="41"/>
  <c r="P125" i="41"/>
  <c r="R126" i="41"/>
  <c r="R130" i="41"/>
  <c r="P133" i="41"/>
  <c r="K93" i="41"/>
  <c r="L89" i="41"/>
  <c r="L97" i="41"/>
  <c r="L105" i="41"/>
  <c r="P87" i="39"/>
  <c r="N89" i="39"/>
  <c r="M93" i="39"/>
  <c r="Q99" i="39"/>
  <c r="Q103" i="39"/>
  <c r="Q107" i="39"/>
  <c r="Q111" i="39"/>
  <c r="N113" i="39"/>
  <c r="M117" i="39"/>
  <c r="Q123" i="39"/>
  <c r="Q127" i="39"/>
  <c r="N131" i="39"/>
  <c r="S135" i="39"/>
  <c r="S139" i="39"/>
  <c r="W89" i="46"/>
  <c r="W134" i="50"/>
  <c r="AJ134" i="50" s="1"/>
  <c r="W138" i="50"/>
  <c r="P93" i="39"/>
  <c r="R130" i="39"/>
  <c r="T135" i="39"/>
  <c r="R139" i="39"/>
  <c r="L91" i="39"/>
  <c r="M89" i="39"/>
  <c r="M111" i="39"/>
  <c r="N95" i="39"/>
  <c r="N117" i="39"/>
  <c r="Q89" i="40"/>
  <c r="Q93" i="40"/>
  <c r="Q97" i="40"/>
  <c r="Q113" i="40"/>
  <c r="Q117" i="40"/>
  <c r="Q121" i="40"/>
  <c r="N86" i="40"/>
  <c r="W86" i="40" s="1"/>
  <c r="P105" i="39"/>
  <c r="P113" i="39"/>
  <c r="T139" i="39"/>
  <c r="L95" i="39"/>
  <c r="M91" i="39"/>
  <c r="M113" i="39"/>
  <c r="N99" i="39"/>
  <c r="N119" i="39"/>
  <c r="R101" i="40"/>
  <c r="R105" i="40"/>
  <c r="R109" i="40"/>
  <c r="R129" i="40"/>
  <c r="M88" i="39"/>
  <c r="N92" i="39"/>
  <c r="M96" i="39"/>
  <c r="N100" i="39"/>
  <c r="M104" i="39"/>
  <c r="N108" i="39"/>
  <c r="M112" i="39"/>
  <c r="N116" i="39"/>
  <c r="M120" i="39"/>
  <c r="N124" i="39"/>
  <c r="N128" i="39"/>
  <c r="N132" i="39"/>
  <c r="S136" i="39"/>
  <c r="W107" i="46"/>
  <c r="P96" i="39"/>
  <c r="R105" i="39"/>
  <c r="P125" i="39"/>
  <c r="P133" i="39"/>
  <c r="T136" i="39"/>
  <c r="K87" i="39"/>
  <c r="L97" i="39"/>
  <c r="M95" i="39"/>
  <c r="M115" i="39"/>
  <c r="N101" i="39"/>
  <c r="N123" i="39"/>
  <c r="Q88" i="40"/>
  <c r="Q120" i="40"/>
  <c r="P97" i="39"/>
  <c r="P116" i="39"/>
  <c r="R133" i="39"/>
  <c r="P137" i="39"/>
  <c r="K91" i="39"/>
  <c r="L99" i="39"/>
  <c r="M97" i="39"/>
  <c r="M119" i="39"/>
  <c r="N103" i="39"/>
  <c r="N125" i="39"/>
  <c r="R100" i="40"/>
  <c r="R104" i="40"/>
  <c r="R108" i="40"/>
  <c r="R124" i="40"/>
  <c r="R128" i="40"/>
  <c r="R132" i="40"/>
  <c r="T133" i="40"/>
  <c r="P88" i="39"/>
  <c r="P108" i="39"/>
  <c r="P117" i="39"/>
  <c r="P128" i="39"/>
  <c r="P134" i="39"/>
  <c r="R137" i="39"/>
  <c r="K93" i="39"/>
  <c r="L103" i="39"/>
  <c r="M99" i="39"/>
  <c r="M121" i="39"/>
  <c r="N107" i="39"/>
  <c r="Q87" i="40"/>
  <c r="Q91" i="40"/>
  <c r="Q95" i="40"/>
  <c r="S112" i="40"/>
  <c r="Q115" i="40"/>
  <c r="Q119" i="40"/>
  <c r="P89" i="39"/>
  <c r="P100" i="39"/>
  <c r="P109" i="39"/>
  <c r="P129" i="39"/>
  <c r="K95" i="39"/>
  <c r="L105" i="39"/>
  <c r="M103" i="39"/>
  <c r="N87" i="39"/>
  <c r="N109" i="39"/>
  <c r="R99" i="40"/>
  <c r="R103" i="40"/>
  <c r="R107" i="40"/>
  <c r="R123" i="40"/>
  <c r="R127" i="40"/>
  <c r="R131" i="40"/>
  <c r="M86" i="39"/>
  <c r="N90" i="39"/>
  <c r="M94" i="39"/>
  <c r="N98" i="39"/>
  <c r="Q102" i="39"/>
  <c r="Q106" i="39"/>
  <c r="Q110" i="39"/>
  <c r="N114" i="39"/>
  <c r="M118" i="39"/>
  <c r="N122" i="39"/>
  <c r="Q126" i="39"/>
  <c r="Q130" i="39"/>
  <c r="Q134" i="39"/>
  <c r="Q138" i="39"/>
  <c r="P90" i="39"/>
  <c r="P101" i="39"/>
  <c r="P110" i="39"/>
  <c r="P120" i="39"/>
  <c r="R129" i="39"/>
  <c r="T134" i="39"/>
  <c r="R138" i="39"/>
  <c r="L87" i="39"/>
  <c r="L107" i="39"/>
  <c r="M105" i="39"/>
  <c r="N91" i="39"/>
  <c r="N111" i="39"/>
  <c r="Q86" i="40"/>
  <c r="Q90" i="40"/>
  <c r="Q94" i="40"/>
  <c r="Q98" i="40"/>
  <c r="Y98" i="40" s="1"/>
  <c r="S111" i="40"/>
  <c r="Q114" i="40"/>
  <c r="Q118" i="40"/>
  <c r="Q122" i="40"/>
  <c r="P92" i="39"/>
  <c r="P102" i="39"/>
  <c r="R111" i="39"/>
  <c r="P121" i="39"/>
  <c r="P130" i="39"/>
  <c r="R135" i="39"/>
  <c r="T138" i="39"/>
  <c r="L89" i="39"/>
  <c r="M87" i="39"/>
  <c r="M107" i="39"/>
  <c r="N93" i="39"/>
  <c r="N115" i="39"/>
  <c r="R102" i="40"/>
  <c r="R106" i="40"/>
  <c r="R110" i="40"/>
  <c r="Y110" i="40" s="1"/>
  <c r="R126" i="40"/>
  <c r="R130" i="40"/>
  <c r="O88" i="39"/>
  <c r="Q89" i="39"/>
  <c r="O92" i="39"/>
  <c r="Q93" i="39"/>
  <c r="O96" i="39"/>
  <c r="O100" i="39"/>
  <c r="Q101" i="39"/>
  <c r="O104" i="39"/>
  <c r="Q105" i="39"/>
  <c r="O108" i="39"/>
  <c r="Q109" i="39"/>
  <c r="O112" i="39"/>
  <c r="Q113" i="39"/>
  <c r="O116" i="39"/>
  <c r="Q117" i="39"/>
  <c r="O120" i="39"/>
  <c r="Q121" i="39"/>
  <c r="O124" i="39"/>
  <c r="Q125" i="39"/>
  <c r="O128" i="39"/>
  <c r="Q129" i="39"/>
  <c r="O132" i="39"/>
  <c r="Q133" i="39"/>
  <c r="S134" i="39"/>
  <c r="O136" i="39"/>
  <c r="Q137" i="39"/>
  <c r="S138" i="39"/>
  <c r="K86" i="39"/>
  <c r="K94" i="39"/>
  <c r="L90" i="39"/>
  <c r="L98" i="39"/>
  <c r="L106" i="39"/>
  <c r="M90" i="39"/>
  <c r="M98" i="39"/>
  <c r="M106" i="39"/>
  <c r="M114" i="39"/>
  <c r="N86" i="39"/>
  <c r="N94" i="39"/>
  <c r="N102" i="39"/>
  <c r="N110" i="39"/>
  <c r="N118" i="39"/>
  <c r="N126" i="39"/>
  <c r="N127" i="39"/>
  <c r="R125" i="39"/>
  <c r="W89" i="48"/>
  <c r="AN94" i="50"/>
  <c r="AM126" i="50"/>
  <c r="O87" i="39"/>
  <c r="Q88" i="39"/>
  <c r="O91" i="39"/>
  <c r="Q92" i="39"/>
  <c r="O95" i="39"/>
  <c r="Q96" i="39"/>
  <c r="O99" i="39"/>
  <c r="Q100" i="39"/>
  <c r="O103" i="39"/>
  <c r="Q104" i="39"/>
  <c r="O107" i="39"/>
  <c r="Q108" i="39"/>
  <c r="O111" i="39"/>
  <c r="Q112" i="39"/>
  <c r="O115" i="39"/>
  <c r="Q116" i="39"/>
  <c r="O119" i="39"/>
  <c r="Q120" i="39"/>
  <c r="O123" i="39"/>
  <c r="Q124" i="39"/>
  <c r="O127" i="39"/>
  <c r="Q128" i="39"/>
  <c r="O131" i="39"/>
  <c r="Q132" i="39"/>
  <c r="S133" i="39"/>
  <c r="O135" i="39"/>
  <c r="Q136" i="39"/>
  <c r="S137" i="39"/>
  <c r="O139" i="39"/>
  <c r="K88" i="39"/>
  <c r="K96" i="39"/>
  <c r="L92" i="39"/>
  <c r="L100" i="39"/>
  <c r="L108" i="39"/>
  <c r="M92" i="39"/>
  <c r="M100" i="39"/>
  <c r="M108" i="39"/>
  <c r="M116" i="39"/>
  <c r="N88" i="39"/>
  <c r="N96" i="39"/>
  <c r="N104" i="39"/>
  <c r="N112" i="39"/>
  <c r="N120" i="39"/>
  <c r="R101" i="39"/>
  <c r="R109" i="39"/>
  <c r="P91" i="39"/>
  <c r="P95" i="39"/>
  <c r="P99" i="39"/>
  <c r="R100" i="39"/>
  <c r="P103" i="39"/>
  <c r="R104" i="39"/>
  <c r="P107" i="39"/>
  <c r="R108" i="39"/>
  <c r="P111" i="39"/>
  <c r="R112" i="39"/>
  <c r="P115" i="39"/>
  <c r="P119" i="39"/>
  <c r="P123" i="39"/>
  <c r="R124" i="39"/>
  <c r="P127" i="39"/>
  <c r="R128" i="39"/>
  <c r="P131" i="39"/>
  <c r="R132" i="39"/>
  <c r="T133" i="39"/>
  <c r="P135" i="39"/>
  <c r="R136" i="39"/>
  <c r="T137" i="39"/>
  <c r="P139" i="39"/>
  <c r="K89" i="39"/>
  <c r="K97" i="39"/>
  <c r="L93" i="39"/>
  <c r="L101" i="39"/>
  <c r="L109" i="39"/>
  <c r="M101" i="39"/>
  <c r="M109" i="39"/>
  <c r="N97" i="39"/>
  <c r="N105" i="39"/>
  <c r="N121" i="39"/>
  <c r="N129" i="39"/>
  <c r="Y89" i="46"/>
  <c r="Y101" i="50"/>
  <c r="O86" i="39"/>
  <c r="Q87" i="39"/>
  <c r="O90" i="39"/>
  <c r="O94" i="39"/>
  <c r="Q95" i="39"/>
  <c r="O98" i="39"/>
  <c r="O102" i="39"/>
  <c r="O106" i="39"/>
  <c r="O110" i="39"/>
  <c r="O114" i="39"/>
  <c r="Q115" i="39"/>
  <c r="O118" i="39"/>
  <c r="Q119" i="39"/>
  <c r="O122" i="39"/>
  <c r="O126" i="39"/>
  <c r="O130" i="39"/>
  <c r="Q131" i="39"/>
  <c r="O134" i="39"/>
  <c r="Q135" i="39"/>
  <c r="O138" i="39"/>
  <c r="Q139" i="39"/>
  <c r="K90" i="39"/>
  <c r="L86" i="39"/>
  <c r="L94" i="39"/>
  <c r="L102" i="39"/>
  <c r="M102" i="39"/>
  <c r="M110" i="39"/>
  <c r="N106" i="39"/>
  <c r="N130" i="39"/>
  <c r="R99" i="39"/>
  <c r="R103" i="39"/>
  <c r="R107" i="39"/>
  <c r="R123" i="39"/>
  <c r="R131" i="39"/>
  <c r="Y87" i="50"/>
  <c r="Y95" i="50"/>
  <c r="Y91" i="50"/>
  <c r="W112" i="50"/>
  <c r="Q86" i="39"/>
  <c r="Q94" i="39"/>
  <c r="S111" i="39"/>
  <c r="Q114" i="39"/>
  <c r="Q122" i="39"/>
  <c r="O133" i="39"/>
  <c r="K92" i="39"/>
  <c r="L88" i="39"/>
  <c r="L96" i="39"/>
  <c r="L104" i="39"/>
  <c r="R102" i="39"/>
  <c r="R110" i="39"/>
  <c r="R126" i="39"/>
  <c r="AP121" i="48"/>
  <c r="AO130" i="48"/>
  <c r="AD87" i="50"/>
  <c r="AO88" i="50"/>
  <c r="AN93" i="50"/>
  <c r="Y102" i="50"/>
  <c r="Y110" i="50"/>
  <c r="Y107" i="46"/>
  <c r="Y134" i="50"/>
  <c r="W136" i="50"/>
  <c r="W98" i="50"/>
  <c r="W106" i="50"/>
  <c r="W103" i="50"/>
  <c r="W127" i="50"/>
  <c r="AP87" i="50"/>
  <c r="AO109" i="50"/>
  <c r="Y133" i="50"/>
  <c r="AQ87" i="50"/>
  <c r="AP109" i="50"/>
  <c r="AO112" i="50"/>
  <c r="AO121" i="50"/>
  <c r="W134" i="40"/>
  <c r="AP110" i="50"/>
  <c r="AP121" i="50"/>
  <c r="Y89" i="50"/>
  <c r="W97" i="50"/>
  <c r="Y93" i="50"/>
  <c r="W109" i="50"/>
  <c r="W94" i="48"/>
  <c r="W102" i="48"/>
  <c r="Y139" i="50"/>
  <c r="AG122" i="48"/>
  <c r="AN88" i="50"/>
  <c r="AM113" i="50"/>
  <c r="AP120" i="50"/>
  <c r="AN125" i="50"/>
  <c r="AD135" i="50"/>
  <c r="AD136" i="50" s="1"/>
  <c r="AE136" i="50" s="1"/>
  <c r="AG136" i="50" s="1"/>
  <c r="AN119" i="40"/>
  <c r="AN119" i="50"/>
  <c r="AP117" i="29"/>
  <c r="AP117" i="50"/>
  <c r="AQ91" i="50"/>
  <c r="AQ97" i="50"/>
  <c r="AN111" i="50"/>
  <c r="AM112" i="50"/>
  <c r="AP132" i="50"/>
  <c r="W137" i="50"/>
  <c r="Y137" i="50"/>
  <c r="W126" i="50"/>
  <c r="AN101" i="40"/>
  <c r="AN101" i="50"/>
  <c r="AO87" i="40"/>
  <c r="AO87" i="50"/>
  <c r="AM109" i="42"/>
  <c r="AM109" i="50"/>
  <c r="AP108" i="40"/>
  <c r="AP108" i="50"/>
  <c r="AP97" i="29"/>
  <c r="AP97" i="50"/>
  <c r="AP132" i="48"/>
  <c r="Y90" i="48"/>
  <c r="AM95" i="50"/>
  <c r="AM98" i="50"/>
  <c r="AO111" i="50"/>
  <c r="AN112" i="50"/>
  <c r="AM127" i="50"/>
  <c r="Y111" i="50"/>
  <c r="AO134" i="46"/>
  <c r="AO134" i="50"/>
  <c r="AM101" i="40"/>
  <c r="AM101" i="50"/>
  <c r="AO108" i="29"/>
  <c r="AO108" i="50"/>
  <c r="AN92" i="29"/>
  <c r="AN92" i="50"/>
  <c r="AN98" i="50"/>
  <c r="AE110" i="50"/>
  <c r="AG110" i="50" s="1"/>
  <c r="AP111" i="50"/>
  <c r="AN126" i="50"/>
  <c r="AM138" i="50"/>
  <c r="AM139" i="50"/>
  <c r="Y88" i="50"/>
  <c r="W88" i="50"/>
  <c r="W116" i="50"/>
  <c r="Y104" i="50"/>
  <c r="AN109" i="29"/>
  <c r="AN109" i="50"/>
  <c r="AM93" i="29"/>
  <c r="AM93" i="50"/>
  <c r="AN90" i="46"/>
  <c r="AN90" i="50"/>
  <c r="AP137" i="46"/>
  <c r="AP137" i="50"/>
  <c r="AQ105" i="40"/>
  <c r="AQ105" i="50"/>
  <c r="AP100" i="40"/>
  <c r="AP100" i="50"/>
  <c r="AN87" i="40"/>
  <c r="AN87" i="50"/>
  <c r="AO100" i="40"/>
  <c r="AO100" i="50"/>
  <c r="AO97" i="29"/>
  <c r="AO97" i="50"/>
  <c r="AN133" i="40"/>
  <c r="AN133" i="50"/>
  <c r="AN108" i="40"/>
  <c r="AN108" i="50"/>
  <c r="AM103" i="46"/>
  <c r="AM103" i="50"/>
  <c r="AN100" i="46"/>
  <c r="AN100" i="50"/>
  <c r="Y87" i="46"/>
  <c r="Y95" i="46"/>
  <c r="W92" i="50"/>
  <c r="AQ135" i="44"/>
  <c r="AQ135" i="50"/>
  <c r="AO132" i="29"/>
  <c r="AO132" i="50"/>
  <c r="AN115" i="48"/>
  <c r="AN115" i="50"/>
  <c r="AO114" i="48"/>
  <c r="AO114" i="50"/>
  <c r="AP113" i="48"/>
  <c r="AP113" i="50"/>
  <c r="AM111" i="40"/>
  <c r="AM111" i="50"/>
  <c r="AM108" i="44"/>
  <c r="AM108" i="50"/>
  <c r="AP107" i="40"/>
  <c r="AP107" i="50"/>
  <c r="AM100" i="48"/>
  <c r="AM100" i="50"/>
  <c r="AP99" i="44"/>
  <c r="AP99" i="50"/>
  <c r="AO91" i="46"/>
  <c r="AO91" i="50"/>
  <c r="W101" i="46"/>
  <c r="W109" i="46"/>
  <c r="AO93" i="50"/>
  <c r="AQ110" i="50"/>
  <c r="W118" i="50"/>
  <c r="AM137" i="50"/>
  <c r="W114" i="50"/>
  <c r="AO126" i="50"/>
  <c r="AP135" i="40"/>
  <c r="AP135" i="50"/>
  <c r="AN132" i="31"/>
  <c r="AN132" i="50"/>
  <c r="AO131" i="31"/>
  <c r="AO131" i="50"/>
  <c r="AP130" i="31"/>
  <c r="AP130" i="50"/>
  <c r="AM125" i="46"/>
  <c r="AM125" i="50"/>
  <c r="AN114" i="46"/>
  <c r="AN114" i="50"/>
  <c r="AO110" i="46"/>
  <c r="AO110" i="50"/>
  <c r="AO107" i="40"/>
  <c r="AO107" i="50"/>
  <c r="AN102" i="46"/>
  <c r="AN102" i="50"/>
  <c r="AO99" i="46"/>
  <c r="AO99" i="50"/>
  <c r="AM94" i="46"/>
  <c r="AM94" i="50"/>
  <c r="AQ90" i="46"/>
  <c r="AQ90" i="50"/>
  <c r="W93" i="46"/>
  <c r="Y97" i="46"/>
  <c r="AO92" i="50"/>
  <c r="Y97" i="50"/>
  <c r="AM104" i="50"/>
  <c r="AO136" i="50"/>
  <c r="AN137" i="50"/>
  <c r="AO125" i="50"/>
  <c r="AO135" i="40"/>
  <c r="AO135" i="50"/>
  <c r="AM132" i="46"/>
  <c r="AM132" i="50"/>
  <c r="AM124" i="40"/>
  <c r="AM124" i="50"/>
  <c r="AP119" i="46"/>
  <c r="AP119" i="50"/>
  <c r="AN113" i="46"/>
  <c r="AN113" i="50"/>
  <c r="AN110" i="40"/>
  <c r="AN110" i="50"/>
  <c r="AN107" i="29"/>
  <c r="AN107" i="50"/>
  <c r="AM102" i="46"/>
  <c r="AM102" i="50"/>
  <c r="AP90" i="46"/>
  <c r="AP90" i="50"/>
  <c r="AP110" i="48"/>
  <c r="W127" i="48"/>
  <c r="Y87" i="48"/>
  <c r="Y95" i="48"/>
  <c r="AP92" i="50"/>
  <c r="AN103" i="50"/>
  <c r="AN104" i="50"/>
  <c r="AP136" i="50"/>
  <c r="AO137" i="50"/>
  <c r="AO119" i="28"/>
  <c r="AO119" i="50"/>
  <c r="AP118" i="44"/>
  <c r="AP118" i="50"/>
  <c r="AO101" i="44"/>
  <c r="AO101" i="50"/>
  <c r="W130" i="48"/>
  <c r="W133" i="48"/>
  <c r="AM86" i="50"/>
  <c r="AM88" i="50"/>
  <c r="AM89" i="50"/>
  <c r="Y96" i="50"/>
  <c r="Y112" i="50"/>
  <c r="W120" i="50"/>
  <c r="AN121" i="50"/>
  <c r="AQ136" i="50"/>
  <c r="Y138" i="50"/>
  <c r="Y103" i="50"/>
  <c r="Y86" i="50"/>
  <c r="W86" i="50"/>
  <c r="AI86" i="50" s="1"/>
  <c r="Y99" i="50"/>
  <c r="W99" i="50"/>
  <c r="W101" i="50"/>
  <c r="Y94" i="50"/>
  <c r="W94" i="50"/>
  <c r="W135" i="50"/>
  <c r="Y135" i="50"/>
  <c r="W90" i="50"/>
  <c r="Y90" i="50"/>
  <c r="AB88" i="50"/>
  <c r="W89" i="50"/>
  <c r="W93" i="50"/>
  <c r="Y107" i="50"/>
  <c r="W107" i="50"/>
  <c r="AE99" i="50"/>
  <c r="AD100" i="50"/>
  <c r="AA88" i="50"/>
  <c r="AE111" i="50"/>
  <c r="AD112" i="50"/>
  <c r="W108" i="50"/>
  <c r="Y108" i="50"/>
  <c r="W122" i="50"/>
  <c r="AJ122" i="50" s="1"/>
  <c r="W129" i="50"/>
  <c r="AF86" i="50"/>
  <c r="AE98" i="50"/>
  <c r="AG86" i="50"/>
  <c r="W87" i="50"/>
  <c r="W91" i="50"/>
  <c r="W95" i="50"/>
  <c r="Y109" i="50"/>
  <c r="W110" i="50"/>
  <c r="W130" i="50"/>
  <c r="AH86" i="50"/>
  <c r="Y106" i="50"/>
  <c r="AF122" i="50"/>
  <c r="AG122" i="50"/>
  <c r="W125" i="50"/>
  <c r="W133" i="50"/>
  <c r="AH134" i="50"/>
  <c r="AF134" i="50"/>
  <c r="Y136" i="50"/>
  <c r="W100" i="50"/>
  <c r="Y100" i="50"/>
  <c r="W104" i="50"/>
  <c r="W111" i="50"/>
  <c r="W113" i="50"/>
  <c r="W115" i="50"/>
  <c r="W117" i="50"/>
  <c r="W119" i="50"/>
  <c r="W121" i="50"/>
  <c r="AH122" i="50"/>
  <c r="AG134" i="50"/>
  <c r="W102" i="50"/>
  <c r="W128" i="50"/>
  <c r="AD123" i="50"/>
  <c r="W124" i="50"/>
  <c r="W132" i="50"/>
  <c r="W123" i="50"/>
  <c r="W131" i="50"/>
  <c r="AP134" i="40"/>
  <c r="AP134" i="48"/>
  <c r="AN120" i="40"/>
  <c r="AN120" i="48"/>
  <c r="AP106" i="29"/>
  <c r="AP106" i="48"/>
  <c r="W113" i="44"/>
  <c r="AN139" i="44"/>
  <c r="AN139" i="49"/>
  <c r="AQ92" i="31"/>
  <c r="AQ92" i="48"/>
  <c r="AQ110" i="48"/>
  <c r="AQ107" i="46"/>
  <c r="AQ107" i="48"/>
  <c r="AQ99" i="46"/>
  <c r="AQ99" i="48"/>
  <c r="AQ96" i="46"/>
  <c r="AQ96" i="48"/>
  <c r="AP91" i="46"/>
  <c r="AP91" i="48"/>
  <c r="W104" i="46"/>
  <c r="Y109" i="46"/>
  <c r="W136" i="46"/>
  <c r="AM137" i="48"/>
  <c r="Y106" i="48"/>
  <c r="AM102" i="48"/>
  <c r="AN138" i="45"/>
  <c r="AO124" i="46"/>
  <c r="AO124" i="48"/>
  <c r="AP123" i="40"/>
  <c r="AP123" i="48"/>
  <c r="AN124" i="28"/>
  <c r="AN124" i="48"/>
  <c r="W88" i="46"/>
  <c r="W96" i="46"/>
  <c r="W92" i="46"/>
  <c r="AO91" i="48"/>
  <c r="AP131" i="44"/>
  <c r="AP131" i="48"/>
  <c r="AO123" i="29"/>
  <c r="AO123" i="48"/>
  <c r="AP93" i="46"/>
  <c r="AP93" i="48"/>
  <c r="AO139" i="49"/>
  <c r="AQ134" i="40"/>
  <c r="AQ134" i="48"/>
  <c r="AN123" i="46"/>
  <c r="AN123" i="48"/>
  <c r="AO120" i="46"/>
  <c r="AO120" i="48"/>
  <c r="AM114" i="46"/>
  <c r="AM114" i="48"/>
  <c r="AQ106" i="29"/>
  <c r="AQ106" i="48"/>
  <c r="AQ87" i="48"/>
  <c r="AO121" i="48"/>
  <c r="W103" i="46"/>
  <c r="Y111" i="46"/>
  <c r="Y99" i="46"/>
  <c r="Y138" i="48"/>
  <c r="Y91" i="48"/>
  <c r="Y99" i="48"/>
  <c r="W115" i="48"/>
  <c r="W112" i="48"/>
  <c r="U111" i="47"/>
  <c r="U126" i="47"/>
  <c r="Y133" i="48"/>
  <c r="Y88" i="48"/>
  <c r="Y96" i="48"/>
  <c r="Y92" i="48"/>
  <c r="Y108" i="48"/>
  <c r="Y89" i="48"/>
  <c r="Y97" i="48"/>
  <c r="Y105" i="48"/>
  <c r="W113" i="48"/>
  <c r="AQ87" i="49"/>
  <c r="AQ96" i="49"/>
  <c r="AM139" i="49"/>
  <c r="Y94" i="48"/>
  <c r="W93" i="48"/>
  <c r="W101" i="48"/>
  <c r="W134" i="46"/>
  <c r="W138" i="46"/>
  <c r="W138" i="48"/>
  <c r="W110" i="48"/>
  <c r="AM89" i="49"/>
  <c r="AM93" i="49"/>
  <c r="U96" i="49"/>
  <c r="AP119" i="49"/>
  <c r="AM130" i="49"/>
  <c r="AC86" i="49"/>
  <c r="AC87" i="49" s="1"/>
  <c r="AC88" i="49" s="1"/>
  <c r="AC89" i="49" s="1"/>
  <c r="AC90" i="49" s="1"/>
  <c r="AC91" i="49" s="1"/>
  <c r="AC92" i="49" s="1"/>
  <c r="AC93" i="49" s="1"/>
  <c r="AC94" i="49" s="1"/>
  <c r="AC95" i="49" s="1"/>
  <c r="AC96" i="49" s="1"/>
  <c r="AC97" i="49" s="1"/>
  <c r="AQ86" i="49"/>
  <c r="AP88" i="49"/>
  <c r="AQ90" i="49"/>
  <c r="AQ92" i="49"/>
  <c r="AP96" i="49"/>
  <c r="AO103" i="49"/>
  <c r="AN103" i="49"/>
  <c r="AM103" i="49"/>
  <c r="U102" i="49"/>
  <c r="AQ101" i="49"/>
  <c r="AN101" i="49"/>
  <c r="AP103" i="49"/>
  <c r="AA98" i="49"/>
  <c r="AA99" i="49" s="1"/>
  <c r="AA100" i="49" s="1"/>
  <c r="AA101" i="49" s="1"/>
  <c r="AA102" i="49" s="1"/>
  <c r="AA103" i="49" s="1"/>
  <c r="AA104" i="49" s="1"/>
  <c r="AA105" i="49" s="1"/>
  <c r="AA106" i="49" s="1"/>
  <c r="AA107" i="49" s="1"/>
  <c r="AA108" i="49" s="1"/>
  <c r="AA109" i="49" s="1"/>
  <c r="AQ103" i="49"/>
  <c r="U93" i="49"/>
  <c r="AQ93" i="49"/>
  <c r="AO92" i="49"/>
  <c r="U92" i="49"/>
  <c r="AO93" i="49"/>
  <c r="U95" i="49"/>
  <c r="AN95" i="49"/>
  <c r="AQ100" i="49"/>
  <c r="AP99" i="49"/>
  <c r="AO99" i="49"/>
  <c r="AO100" i="49"/>
  <c r="AM99" i="49"/>
  <c r="U100" i="49"/>
  <c r="AQ99" i="49"/>
  <c r="AO97" i="49"/>
  <c r="AN99" i="49"/>
  <c r="AN97" i="49"/>
  <c r="U99" i="49"/>
  <c r="AQ98" i="49"/>
  <c r="AB98" i="49"/>
  <c r="AB99" i="49" s="1"/>
  <c r="AB100" i="49" s="1"/>
  <c r="AB101" i="49" s="1"/>
  <c r="AB102" i="49" s="1"/>
  <c r="AB103" i="49" s="1"/>
  <c r="AB104" i="49" s="1"/>
  <c r="AB105" i="49" s="1"/>
  <c r="AB106" i="49" s="1"/>
  <c r="AB107" i="49" s="1"/>
  <c r="AB108" i="49" s="1"/>
  <c r="AB109" i="49" s="1"/>
  <c r="AQ104" i="49"/>
  <c r="AM106" i="49"/>
  <c r="AO130" i="49"/>
  <c r="AO86" i="49"/>
  <c r="AN86" i="49"/>
  <c r="AD86" i="49"/>
  <c r="U86" i="49"/>
  <c r="AO87" i="49"/>
  <c r="AQ88" i="49"/>
  <c r="AO90" i="49"/>
  <c r="AN90" i="49"/>
  <c r="AP89" i="49"/>
  <c r="U90" i="49"/>
  <c r="AO91" i="49"/>
  <c r="AP98" i="49"/>
  <c r="AN100" i="49"/>
  <c r="AP105" i="49"/>
  <c r="AO105" i="49"/>
  <c r="AQ105" i="49"/>
  <c r="AN105" i="49"/>
  <c r="AN107" i="49"/>
  <c r="AM107" i="49"/>
  <c r="U107" i="49"/>
  <c r="AP107" i="49"/>
  <c r="AN108" i="49"/>
  <c r="AO114" i="49"/>
  <c r="AN118" i="49"/>
  <c r="AQ138" i="49"/>
  <c r="AP138" i="49"/>
  <c r="AN137" i="49"/>
  <c r="U136" i="49"/>
  <c r="AO138" i="49"/>
  <c r="AN138" i="49"/>
  <c r="U137" i="49"/>
  <c r="AP135" i="49"/>
  <c r="AP136" i="49"/>
  <c r="AM128" i="49"/>
  <c r="AO135" i="49"/>
  <c r="AO129" i="49"/>
  <c r="AN135" i="49"/>
  <c r="AN129" i="49"/>
  <c r="U138" i="49"/>
  <c r="AD134" i="49"/>
  <c r="AP131" i="49"/>
  <c r="AN128" i="49"/>
  <c r="U127" i="49"/>
  <c r="AQ136" i="49"/>
  <c r="AP130" i="49"/>
  <c r="AM88" i="49"/>
  <c r="AP116" i="49"/>
  <c r="AO119" i="49"/>
  <c r="AM138" i="49"/>
  <c r="AO88" i="49"/>
  <c r="AP93" i="49"/>
  <c r="AN94" i="49"/>
  <c r="AO98" i="49"/>
  <c r="AP104" i="49"/>
  <c r="AN104" i="49"/>
  <c r="AM104" i="49"/>
  <c r="AO104" i="49"/>
  <c r="AQ107" i="49"/>
  <c r="AA110" i="49"/>
  <c r="AA111" i="49" s="1"/>
  <c r="AA112" i="49" s="1"/>
  <c r="AA113" i="49" s="1"/>
  <c r="AA114" i="49" s="1"/>
  <c r="AA115" i="49" s="1"/>
  <c r="AA116" i="49" s="1"/>
  <c r="AA117" i="49" s="1"/>
  <c r="AA118" i="49" s="1"/>
  <c r="AA119" i="49" s="1"/>
  <c r="AA120" i="49" s="1"/>
  <c r="AA121" i="49" s="1"/>
  <c r="AN114" i="49"/>
  <c r="AM118" i="49"/>
  <c r="AP87" i="49"/>
  <c r="AQ91" i="49"/>
  <c r="AQ94" i="49"/>
  <c r="AO94" i="49"/>
  <c r="AP94" i="49"/>
  <c r="AM94" i="49"/>
  <c r="AP95" i="49"/>
  <c r="AO95" i="49"/>
  <c r="AM95" i="49"/>
  <c r="AQ95" i="49"/>
  <c r="AP100" i="49"/>
  <c r="U104" i="49"/>
  <c r="AP108" i="49"/>
  <c r="AM112" i="49"/>
  <c r="AP126" i="49"/>
  <c r="AN126" i="49"/>
  <c r="AO126" i="49"/>
  <c r="AM126" i="49"/>
  <c r="U126" i="49"/>
  <c r="AM109" i="49"/>
  <c r="AN120" i="49"/>
  <c r="AN115" i="49"/>
  <c r="AB110" i="49"/>
  <c r="AB111" i="49" s="1"/>
  <c r="AB112" i="49" s="1"/>
  <c r="AB113" i="49" s="1"/>
  <c r="AB114" i="49" s="1"/>
  <c r="AB115" i="49" s="1"/>
  <c r="AB116" i="49" s="1"/>
  <c r="AB117" i="49" s="1"/>
  <c r="AB118" i="49" s="1"/>
  <c r="AB119" i="49" s="1"/>
  <c r="AB120" i="49" s="1"/>
  <c r="AB121" i="49" s="1"/>
  <c r="AQ108" i="49"/>
  <c r="AO113" i="49"/>
  <c r="AP112" i="49"/>
  <c r="AQ111" i="49"/>
  <c r="AO110" i="49"/>
  <c r="AO108" i="49"/>
  <c r="AP113" i="49"/>
  <c r="AN111" i="49"/>
  <c r="AO109" i="49"/>
  <c r="AM111" i="49"/>
  <c r="AN109" i="49"/>
  <c r="AN110" i="49"/>
  <c r="AN87" i="49"/>
  <c r="AN91" i="49"/>
  <c r="U94" i="49"/>
  <c r="AM100" i="49"/>
  <c r="U101" i="49"/>
  <c r="U103" i="49"/>
  <c r="AM122" i="49"/>
  <c r="AA86" i="49"/>
  <c r="AA87" i="49" s="1"/>
  <c r="AA88" i="49" s="1"/>
  <c r="AA89" i="49" s="1"/>
  <c r="AA90" i="49" s="1"/>
  <c r="AA91" i="49" s="1"/>
  <c r="AA92" i="49" s="1"/>
  <c r="AA93" i="49" s="1"/>
  <c r="AA94" i="49" s="1"/>
  <c r="AA95" i="49" s="1"/>
  <c r="AA96" i="49" s="1"/>
  <c r="AA97" i="49" s="1"/>
  <c r="AM86" i="49"/>
  <c r="U88" i="49"/>
  <c r="AQ89" i="49"/>
  <c r="U89" i="49"/>
  <c r="AM90" i="49"/>
  <c r="AM97" i="49"/>
  <c r="AN102" i="49"/>
  <c r="U105" i="49"/>
  <c r="AP109" i="49"/>
  <c r="AM110" i="49"/>
  <c r="AQ112" i="49"/>
  <c r="AO117" i="49"/>
  <c r="AC122" i="49"/>
  <c r="AC123" i="49" s="1"/>
  <c r="AC124" i="49" s="1"/>
  <c r="AC125" i="49" s="1"/>
  <c r="AC126" i="49" s="1"/>
  <c r="AC127" i="49" s="1"/>
  <c r="AC128" i="49" s="1"/>
  <c r="AC129" i="49" s="1"/>
  <c r="AC130" i="49" s="1"/>
  <c r="AC131" i="49" s="1"/>
  <c r="AC132" i="49" s="1"/>
  <c r="AC133" i="49" s="1"/>
  <c r="AM87" i="49"/>
  <c r="U87" i="49"/>
  <c r="AN88" i="49"/>
  <c r="AO89" i="49"/>
  <c r="AP91" i="49"/>
  <c r="AM91" i="49"/>
  <c r="U91" i="49"/>
  <c r="AN93" i="49"/>
  <c r="AO101" i="49"/>
  <c r="AM105" i="49"/>
  <c r="AO107" i="49"/>
  <c r="AP127" i="49"/>
  <c r="AB86" i="49"/>
  <c r="AB87" i="49" s="1"/>
  <c r="AB88" i="49" s="1"/>
  <c r="AB89" i="49" s="1"/>
  <c r="AB90" i="49" s="1"/>
  <c r="AB91" i="49" s="1"/>
  <c r="AB92" i="49" s="1"/>
  <c r="AB93" i="49" s="1"/>
  <c r="AB94" i="49" s="1"/>
  <c r="AB95" i="49" s="1"/>
  <c r="AB96" i="49" s="1"/>
  <c r="AB97" i="49" s="1"/>
  <c r="AP90" i="49"/>
  <c r="AM92" i="49"/>
  <c r="AO96" i="49"/>
  <c r="AP97" i="49"/>
  <c r="AP117" i="49"/>
  <c r="AM134" i="49"/>
  <c r="AN89" i="49"/>
  <c r="AN92" i="49"/>
  <c r="U97" i="49"/>
  <c r="AQ109" i="49"/>
  <c r="AN96" i="49"/>
  <c r="AM96" i="49"/>
  <c r="U106" i="49"/>
  <c r="U129" i="49"/>
  <c r="AP92" i="49"/>
  <c r="AQ97" i="49"/>
  <c r="AO102" i="49"/>
  <c r="AM102" i="49"/>
  <c r="AD110" i="49"/>
  <c r="AM115" i="49"/>
  <c r="AP118" i="49"/>
  <c r="AO127" i="49"/>
  <c r="AN127" i="49"/>
  <c r="AM127" i="49"/>
  <c r="AC98" i="49"/>
  <c r="AC99" i="49" s="1"/>
  <c r="AC100" i="49" s="1"/>
  <c r="AC101" i="49" s="1"/>
  <c r="AC102" i="49" s="1"/>
  <c r="AC103" i="49" s="1"/>
  <c r="AC104" i="49" s="1"/>
  <c r="AC105" i="49" s="1"/>
  <c r="AC106" i="49" s="1"/>
  <c r="AC107" i="49" s="1"/>
  <c r="AC108" i="49" s="1"/>
  <c r="AC109" i="49" s="1"/>
  <c r="AD98" i="49"/>
  <c r="AM98" i="49"/>
  <c r="AP102" i="49"/>
  <c r="AO106" i="49"/>
  <c r="AN106" i="49"/>
  <c r="AP106" i="49"/>
  <c r="AP125" i="49"/>
  <c r="AO125" i="49"/>
  <c r="AM125" i="49"/>
  <c r="AN125" i="49"/>
  <c r="AM124" i="49"/>
  <c r="U125" i="49"/>
  <c r="AN121" i="49"/>
  <c r="AO118" i="49"/>
  <c r="AO115" i="49"/>
  <c r="AN117" i="49"/>
  <c r="AO116" i="49"/>
  <c r="AN113" i="49"/>
  <c r="AO112" i="49"/>
  <c r="AP111" i="49"/>
  <c r="AQ110" i="49"/>
  <c r="AO131" i="49"/>
  <c r="AQ137" i="49"/>
  <c r="U98" i="49"/>
  <c r="AN98" i="49"/>
  <c r="AP101" i="49"/>
  <c r="AM101" i="49"/>
  <c r="AQ102" i="49"/>
  <c r="AQ106" i="49"/>
  <c r="AM114" i="49"/>
  <c r="AP115" i="49"/>
  <c r="U120" i="49"/>
  <c r="AP124" i="49"/>
  <c r="AM108" i="49"/>
  <c r="U108" i="49"/>
  <c r="AP110" i="49"/>
  <c r="AO111" i="49"/>
  <c r="AN112" i="49"/>
  <c r="AM113" i="49"/>
  <c r="AP114" i="49"/>
  <c r="AM116" i="49"/>
  <c r="AN116" i="49"/>
  <c r="AM117" i="49"/>
  <c r="AO120" i="49"/>
  <c r="AO136" i="49"/>
  <c r="U109" i="49"/>
  <c r="AO123" i="49"/>
  <c r="AN122" i="49"/>
  <c r="AM121" i="49"/>
  <c r="AM120" i="49"/>
  <c r="AN123" i="49"/>
  <c r="AM123" i="49"/>
  <c r="AB122" i="49"/>
  <c r="AB123" i="49" s="1"/>
  <c r="AB124" i="49" s="1"/>
  <c r="AB125" i="49" s="1"/>
  <c r="AB126" i="49" s="1"/>
  <c r="AB127" i="49" s="1"/>
  <c r="AB128" i="49" s="1"/>
  <c r="AB129" i="49" s="1"/>
  <c r="AB130" i="49" s="1"/>
  <c r="AB131" i="49" s="1"/>
  <c r="AB132" i="49" s="1"/>
  <c r="AB133" i="49" s="1"/>
  <c r="AA122" i="49"/>
  <c r="AA123" i="49" s="1"/>
  <c r="AA124" i="49" s="1"/>
  <c r="AA125" i="49" s="1"/>
  <c r="AA126" i="49" s="1"/>
  <c r="AA127" i="49" s="1"/>
  <c r="AA128" i="49" s="1"/>
  <c r="AA129" i="49" s="1"/>
  <c r="AA130" i="49" s="1"/>
  <c r="AA131" i="49" s="1"/>
  <c r="AA132" i="49" s="1"/>
  <c r="AA133" i="49" s="1"/>
  <c r="AN119" i="49"/>
  <c r="AP123" i="49"/>
  <c r="AP121" i="49"/>
  <c r="AM119" i="49"/>
  <c r="U114" i="49"/>
  <c r="U113" i="49"/>
  <c r="U112" i="49"/>
  <c r="U111" i="49"/>
  <c r="U110" i="49"/>
  <c r="U123" i="49"/>
  <c r="AO122" i="49"/>
  <c r="AO121" i="49"/>
  <c r="AP120" i="49"/>
  <c r="AC110" i="49"/>
  <c r="AC111" i="49" s="1"/>
  <c r="AC112" i="49" s="1"/>
  <c r="AC113" i="49" s="1"/>
  <c r="AC114" i="49" s="1"/>
  <c r="AC115" i="49" s="1"/>
  <c r="AC116" i="49" s="1"/>
  <c r="AC117" i="49" s="1"/>
  <c r="AC118" i="49" s="1"/>
  <c r="AC119" i="49" s="1"/>
  <c r="AC120" i="49" s="1"/>
  <c r="AC121" i="49" s="1"/>
  <c r="U117" i="49"/>
  <c r="U128" i="49"/>
  <c r="AP132" i="49"/>
  <c r="U115" i="49"/>
  <c r="U116" i="49"/>
  <c r="U118" i="49"/>
  <c r="U119" i="49"/>
  <c r="AQ133" i="49"/>
  <c r="AC134" i="49"/>
  <c r="AC135" i="49" s="1"/>
  <c r="AC136" i="49" s="1"/>
  <c r="AC137" i="49" s="1"/>
  <c r="AC138" i="49" s="1"/>
  <c r="AC139" i="49" s="1"/>
  <c r="AC140" i="49" s="1"/>
  <c r="AC141" i="49" s="1"/>
  <c r="AB134" i="49"/>
  <c r="AB135" i="49" s="1"/>
  <c r="AB136" i="49" s="1"/>
  <c r="AB137" i="49" s="1"/>
  <c r="AB138" i="49" s="1"/>
  <c r="AB139" i="49" s="1"/>
  <c r="AB140" i="49" s="1"/>
  <c r="AB141" i="49" s="1"/>
  <c r="AQ134" i="49"/>
  <c r="AA134" i="49"/>
  <c r="AA135" i="49" s="1"/>
  <c r="AA136" i="49" s="1"/>
  <c r="AA137" i="49" s="1"/>
  <c r="AA138" i="49" s="1"/>
  <c r="AA139" i="49" s="1"/>
  <c r="AA140" i="49" s="1"/>
  <c r="AA141" i="49" s="1"/>
  <c r="AP134" i="49"/>
  <c r="AN133" i="49"/>
  <c r="AM132" i="49"/>
  <c r="AO134" i="49"/>
  <c r="AN134" i="49"/>
  <c r="AM135" i="49"/>
  <c r="U121" i="49"/>
  <c r="U134" i="49"/>
  <c r="AO128" i="49"/>
  <c r="AP129" i="49"/>
  <c r="U133" i="49"/>
  <c r="AP139" i="49"/>
  <c r="U124" i="49"/>
  <c r="AP128" i="49"/>
  <c r="U132" i="49"/>
  <c r="AM133" i="49"/>
  <c r="AQ135" i="49"/>
  <c r="AM137" i="49"/>
  <c r="AQ139" i="49"/>
  <c r="U131" i="49"/>
  <c r="U122" i="49"/>
  <c r="AD122" i="49"/>
  <c r="AN124" i="49"/>
  <c r="U130" i="49"/>
  <c r="AM131" i="49"/>
  <c r="AN132" i="49"/>
  <c r="AO133" i="49"/>
  <c r="AM136" i="49"/>
  <c r="AO137" i="49"/>
  <c r="AO124" i="49"/>
  <c r="AN131" i="49"/>
  <c r="AO132" i="49"/>
  <c r="AP133" i="49"/>
  <c r="U135" i="49"/>
  <c r="AN136" i="49"/>
  <c r="AP137" i="49"/>
  <c r="U139" i="49"/>
  <c r="AM129" i="49"/>
  <c r="AN130" i="49"/>
  <c r="W119" i="46"/>
  <c r="AP124" i="46"/>
  <c r="AP124" i="48"/>
  <c r="AN116" i="30"/>
  <c r="AN116" i="48"/>
  <c r="AP102" i="44"/>
  <c r="AP102" i="48"/>
  <c r="AO139" i="45"/>
  <c r="AO139" i="48"/>
  <c r="AQ138" i="46"/>
  <c r="AQ138" i="48"/>
  <c r="AP138" i="46"/>
  <c r="AP138" i="48"/>
  <c r="AN135" i="44"/>
  <c r="AN135" i="48"/>
  <c r="AM131" i="29"/>
  <c r="AM131" i="48"/>
  <c r="AN130" i="40"/>
  <c r="AN130" i="48"/>
  <c r="AO129" i="44"/>
  <c r="AO129" i="48"/>
  <c r="AP128" i="44"/>
  <c r="AP128" i="48"/>
  <c r="AM123" i="40"/>
  <c r="AM123" i="48"/>
  <c r="AM122" i="40"/>
  <c r="AM122" i="48"/>
  <c r="AM121" i="40"/>
  <c r="AM121" i="48"/>
  <c r="AM110" i="40"/>
  <c r="AM110" i="48"/>
  <c r="AM107" i="44"/>
  <c r="AM107" i="48"/>
  <c r="AQ103" i="31"/>
  <c r="AQ103" i="48"/>
  <c r="AM99" i="40"/>
  <c r="AM99" i="48"/>
  <c r="AP98" i="40"/>
  <c r="AP98" i="48"/>
  <c r="AM96" i="40"/>
  <c r="AM96" i="48"/>
  <c r="AP95" i="40"/>
  <c r="AP95" i="48"/>
  <c r="AO90" i="40"/>
  <c r="AO90" i="48"/>
  <c r="AD123" i="46"/>
  <c r="AE123" i="46" s="1"/>
  <c r="AG123" i="46" s="1"/>
  <c r="Y93" i="46"/>
  <c r="AM86" i="48"/>
  <c r="AP87" i="48"/>
  <c r="AO92" i="48"/>
  <c r="AO93" i="48"/>
  <c r="AQ97" i="48"/>
  <c r="AM98" i="48"/>
  <c r="AP99" i="48"/>
  <c r="AP100" i="48"/>
  <c r="AM103" i="48"/>
  <c r="AP107" i="48"/>
  <c r="AP108" i="48"/>
  <c r="AO110" i="48"/>
  <c r="AO111" i="48"/>
  <c r="AM124" i="48"/>
  <c r="AO125" i="48"/>
  <c r="AO131" i="48"/>
  <c r="AO132" i="48"/>
  <c r="AN133" i="48"/>
  <c r="AO134" i="48"/>
  <c r="AQ135" i="48"/>
  <c r="AN139" i="48"/>
  <c r="AO138" i="46"/>
  <c r="AO138" i="48"/>
  <c r="AM135" i="46"/>
  <c r="AM135" i="48"/>
  <c r="AM130" i="40"/>
  <c r="AM130" i="48"/>
  <c r="AP92" i="48"/>
  <c r="AN98" i="48"/>
  <c r="AN103" i="48"/>
  <c r="W105" i="48"/>
  <c r="AP111" i="48"/>
  <c r="AP117" i="48"/>
  <c r="W111" i="48"/>
  <c r="W119" i="48"/>
  <c r="AQ137" i="46"/>
  <c r="AQ137" i="48"/>
  <c r="AO128" i="40"/>
  <c r="AO128" i="48"/>
  <c r="AQ108" i="40"/>
  <c r="AQ108" i="48"/>
  <c r="AO106" i="40"/>
  <c r="AO106" i="48"/>
  <c r="AN118" i="42"/>
  <c r="AN118" i="48"/>
  <c r="AQ94" i="30"/>
  <c r="AQ94" i="48"/>
  <c r="AP89" i="40"/>
  <c r="AP89" i="48"/>
  <c r="AM138" i="48"/>
  <c r="W124" i="48"/>
  <c r="Y137" i="48"/>
  <c r="Y107" i="48"/>
  <c r="W107" i="48"/>
  <c r="R106" i="32"/>
  <c r="AP103" i="35"/>
  <c r="AP103" i="48"/>
  <c r="AP133" i="40"/>
  <c r="AP133" i="48"/>
  <c r="AM129" i="40"/>
  <c r="AM129" i="48"/>
  <c r="AP126" i="40"/>
  <c r="AP126" i="48"/>
  <c r="AO117" i="40"/>
  <c r="AO117" i="48"/>
  <c r="AM90" i="29"/>
  <c r="AM90" i="48"/>
  <c r="AQ86" i="30"/>
  <c r="AQ86" i="48"/>
  <c r="AM134" i="40"/>
  <c r="AM134" i="48"/>
  <c r="AO133" i="40"/>
  <c r="AO133" i="48"/>
  <c r="AM128" i="42"/>
  <c r="AM128" i="48"/>
  <c r="AM106" i="40"/>
  <c r="AM106" i="48"/>
  <c r="AP105" i="42"/>
  <c r="AP105" i="48"/>
  <c r="AO89" i="40"/>
  <c r="AO89" i="48"/>
  <c r="AM87" i="40"/>
  <c r="AM87" i="48"/>
  <c r="AQ91" i="48"/>
  <c r="AN119" i="48"/>
  <c r="AN138" i="48"/>
  <c r="Y100" i="48"/>
  <c r="W100" i="48"/>
  <c r="AP127" i="40"/>
  <c r="AP127" i="48"/>
  <c r="AO118" i="40"/>
  <c r="AO118" i="48"/>
  <c r="AQ111" i="31"/>
  <c r="AQ111" i="48"/>
  <c r="AO95" i="40"/>
  <c r="AO95" i="48"/>
  <c r="AN90" i="29"/>
  <c r="AN90" i="48"/>
  <c r="AO127" i="40"/>
  <c r="AO127" i="48"/>
  <c r="AM119" i="30"/>
  <c r="AM119" i="48"/>
  <c r="AP116" i="42"/>
  <c r="AP116" i="48"/>
  <c r="AN127" i="40"/>
  <c r="AN127" i="48"/>
  <c r="AP125" i="40"/>
  <c r="AP125" i="48"/>
  <c r="AM118" i="29"/>
  <c r="AM118" i="48"/>
  <c r="AN117" i="31"/>
  <c r="AN117" i="48"/>
  <c r="AO116" i="40"/>
  <c r="AO116" i="48"/>
  <c r="AP115" i="40"/>
  <c r="AP115" i="48"/>
  <c r="AQ102" i="42"/>
  <c r="AQ102" i="48"/>
  <c r="AP94" i="40"/>
  <c r="AP94" i="48"/>
  <c r="AO86" i="40"/>
  <c r="AO86" i="48"/>
  <c r="W94" i="44"/>
  <c r="Y91" i="46"/>
  <c r="AP90" i="48"/>
  <c r="AM95" i="48"/>
  <c r="W99" i="48"/>
  <c r="AM101" i="48"/>
  <c r="AN102" i="48"/>
  <c r="AQ105" i="48"/>
  <c r="AM109" i="48"/>
  <c r="AM113" i="48"/>
  <c r="AO119" i="48"/>
  <c r="AP120" i="48"/>
  <c r="AM126" i="48"/>
  <c r="AM127" i="48"/>
  <c r="AO136" i="48"/>
  <c r="AO137" i="48"/>
  <c r="W132" i="48"/>
  <c r="W97" i="48"/>
  <c r="AN137" i="39"/>
  <c r="AM117" i="40"/>
  <c r="AM117" i="48"/>
  <c r="AO105" i="30"/>
  <c r="AO105" i="48"/>
  <c r="AM92" i="46"/>
  <c r="AM92" i="48"/>
  <c r="AN89" i="46"/>
  <c r="AN89" i="48"/>
  <c r="AQ139" i="45"/>
  <c r="AQ139" i="48"/>
  <c r="AM133" i="45"/>
  <c r="AM116" i="46"/>
  <c r="AM116" i="48"/>
  <c r="AN105" i="44"/>
  <c r="AN105" i="48"/>
  <c r="AQ104" i="40"/>
  <c r="AQ104" i="48"/>
  <c r="AO102" i="44"/>
  <c r="AO102" i="48"/>
  <c r="AM97" i="46"/>
  <c r="AM97" i="48"/>
  <c r="AP96" i="46"/>
  <c r="AP96" i="48"/>
  <c r="AQ93" i="46"/>
  <c r="AQ93" i="48"/>
  <c r="AP88" i="46"/>
  <c r="AP88" i="48"/>
  <c r="W99" i="46"/>
  <c r="W111" i="46"/>
  <c r="Y88" i="46"/>
  <c r="Y92" i="46"/>
  <c r="W98" i="46"/>
  <c r="AJ98" i="46" s="1"/>
  <c r="AQ90" i="48"/>
  <c r="AN101" i="48"/>
  <c r="AM104" i="48"/>
  <c r="AM108" i="48"/>
  <c r="AN109" i="48"/>
  <c r="AM112" i="48"/>
  <c r="AN113" i="48"/>
  <c r="AP119" i="48"/>
  <c r="AN126" i="48"/>
  <c r="AP136" i="48"/>
  <c r="AP137" i="48"/>
  <c r="AQ133" i="46"/>
  <c r="AQ133" i="48"/>
  <c r="AN129" i="40"/>
  <c r="AN129" i="48"/>
  <c r="AM120" i="40"/>
  <c r="AM120" i="48"/>
  <c r="AQ100" i="40"/>
  <c r="AQ100" i="48"/>
  <c r="AO98" i="40"/>
  <c r="AO98" i="48"/>
  <c r="AQ89" i="29"/>
  <c r="AQ89" i="48"/>
  <c r="AN134" i="46"/>
  <c r="AN134" i="48"/>
  <c r="AN128" i="40"/>
  <c r="AN128" i="48"/>
  <c r="AN106" i="40"/>
  <c r="AN106" i="48"/>
  <c r="AO103" i="40"/>
  <c r="AO103" i="48"/>
  <c r="AN95" i="40"/>
  <c r="AN95" i="48"/>
  <c r="AO115" i="46"/>
  <c r="AO115" i="48"/>
  <c r="AP114" i="45"/>
  <c r="AP114" i="48"/>
  <c r="AQ88" i="46"/>
  <c r="AQ88" i="48"/>
  <c r="AP139" i="45"/>
  <c r="AP139" i="48"/>
  <c r="AN136" i="46"/>
  <c r="AN136" i="48"/>
  <c r="AO122" i="46"/>
  <c r="AO122" i="48"/>
  <c r="AM115" i="46"/>
  <c r="AM115" i="48"/>
  <c r="AO113" i="46"/>
  <c r="AO113" i="48"/>
  <c r="AQ112" i="46"/>
  <c r="AQ112" i="48"/>
  <c r="AQ109" i="46"/>
  <c r="AQ109" i="48"/>
  <c r="AM105" i="46"/>
  <c r="AM105" i="48"/>
  <c r="AP104" i="40"/>
  <c r="AP104" i="48"/>
  <c r="AQ101" i="29"/>
  <c r="AQ101" i="48"/>
  <c r="AO96" i="46"/>
  <c r="AO96" i="48"/>
  <c r="AN91" i="46"/>
  <c r="AN91" i="48"/>
  <c r="Y100" i="46"/>
  <c r="W108" i="46"/>
  <c r="Y112" i="46"/>
  <c r="W139" i="46"/>
  <c r="AE86" i="48"/>
  <c r="AF86" i="48" s="1"/>
  <c r="AN87" i="48"/>
  <c r="AM88" i="48"/>
  <c r="AM89" i="48"/>
  <c r="AM93" i="48"/>
  <c r="AM94" i="48"/>
  <c r="AO97" i="48"/>
  <c r="AN100" i="48"/>
  <c r="AO101" i="48"/>
  <c r="AN104" i="48"/>
  <c r="AN107" i="48"/>
  <c r="AN108" i="48"/>
  <c r="AO109" i="48"/>
  <c r="AM111" i="48"/>
  <c r="AN112" i="48"/>
  <c r="AP118" i="48"/>
  <c r="AM125" i="48"/>
  <c r="AO126" i="48"/>
  <c r="AM132" i="48"/>
  <c r="AO135" i="48"/>
  <c r="AQ136" i="48"/>
  <c r="AN97" i="46"/>
  <c r="AN97" i="48"/>
  <c r="AO94" i="46"/>
  <c r="AO94" i="48"/>
  <c r="AN86" i="46"/>
  <c r="AN86" i="48"/>
  <c r="AM136" i="46"/>
  <c r="AM136" i="48"/>
  <c r="AN131" i="46"/>
  <c r="AN131" i="48"/>
  <c r="AO130" i="45"/>
  <c r="AP129" i="40"/>
  <c r="AP129" i="48"/>
  <c r="AN122" i="46"/>
  <c r="AN122" i="48"/>
  <c r="AN121" i="45"/>
  <c r="AP112" i="46"/>
  <c r="AP112" i="48"/>
  <c r="AO104" i="40"/>
  <c r="AO104" i="48"/>
  <c r="AP101" i="46"/>
  <c r="AP101" i="48"/>
  <c r="AN99" i="46"/>
  <c r="AN99" i="48"/>
  <c r="AQ98" i="46"/>
  <c r="AQ98" i="48"/>
  <c r="AN96" i="46"/>
  <c r="AN96" i="48"/>
  <c r="AQ95" i="46"/>
  <c r="AQ95" i="48"/>
  <c r="AM91" i="46"/>
  <c r="AM91" i="48"/>
  <c r="AO87" i="48"/>
  <c r="AN88" i="48"/>
  <c r="AN92" i="48"/>
  <c r="AN93" i="48"/>
  <c r="AN94" i="48"/>
  <c r="AP97" i="48"/>
  <c r="AO99" i="48"/>
  <c r="AO100" i="48"/>
  <c r="AO107" i="48"/>
  <c r="AO108" i="48"/>
  <c r="AP109" i="48"/>
  <c r="AN110" i="48"/>
  <c r="AN111" i="48"/>
  <c r="AO112" i="48"/>
  <c r="AN125" i="48"/>
  <c r="AN132" i="48"/>
  <c r="AM133" i="48"/>
  <c r="AP135" i="48"/>
  <c r="AM139" i="48"/>
  <c r="AE110" i="48"/>
  <c r="AF110" i="48" s="1"/>
  <c r="Y134" i="48"/>
  <c r="W121" i="48"/>
  <c r="W136" i="48"/>
  <c r="W134" i="48"/>
  <c r="W125" i="48"/>
  <c r="W109" i="48"/>
  <c r="Y93" i="48"/>
  <c r="AD89" i="48"/>
  <c r="AE88" i="48"/>
  <c r="W87" i="48"/>
  <c r="AE87" i="48"/>
  <c r="W91" i="48"/>
  <c r="W95" i="48"/>
  <c r="AD99" i="48"/>
  <c r="AE98" i="48"/>
  <c r="Y109" i="48"/>
  <c r="AE111" i="48"/>
  <c r="AE113" i="48"/>
  <c r="W117" i="48"/>
  <c r="W98" i="48"/>
  <c r="Y112" i="48"/>
  <c r="W88" i="48"/>
  <c r="W92" i="48"/>
  <c r="W96" i="48"/>
  <c r="W106" i="48"/>
  <c r="W114" i="48"/>
  <c r="W118" i="48"/>
  <c r="AE114" i="48"/>
  <c r="AD115" i="48"/>
  <c r="Y104" i="48"/>
  <c r="W104" i="48"/>
  <c r="Y101" i="48"/>
  <c r="AE112" i="48"/>
  <c r="W128" i="48"/>
  <c r="AD135" i="48"/>
  <c r="AE134" i="48"/>
  <c r="Y102" i="48"/>
  <c r="W108" i="48"/>
  <c r="Y111" i="48"/>
  <c r="AF122" i="48"/>
  <c r="AH122" i="48"/>
  <c r="W129" i="48"/>
  <c r="W135" i="48"/>
  <c r="Y135" i="48"/>
  <c r="W139" i="48"/>
  <c r="Y139" i="48"/>
  <c r="Y103" i="48"/>
  <c r="W103" i="48"/>
  <c r="W116" i="48"/>
  <c r="W120" i="48"/>
  <c r="Y136" i="48"/>
  <c r="W126" i="48"/>
  <c r="W137" i="48"/>
  <c r="AD123" i="48"/>
  <c r="W123" i="48"/>
  <c r="W131" i="48"/>
  <c r="AP116" i="46"/>
  <c r="AM118" i="46"/>
  <c r="AQ98" i="47"/>
  <c r="AN126" i="47"/>
  <c r="AE134" i="44"/>
  <c r="AO95" i="46"/>
  <c r="AM101" i="46"/>
  <c r="AO126" i="46"/>
  <c r="AM128" i="46"/>
  <c r="AE134" i="46"/>
  <c r="AF134" i="46" s="1"/>
  <c r="AP109" i="47"/>
  <c r="AP112" i="47"/>
  <c r="AN98" i="46"/>
  <c r="AO107" i="46"/>
  <c r="AN110" i="46"/>
  <c r="AH122" i="46"/>
  <c r="AN88" i="47"/>
  <c r="AQ112" i="47"/>
  <c r="W134" i="44"/>
  <c r="W138" i="44"/>
  <c r="AM96" i="47"/>
  <c r="AN103" i="47"/>
  <c r="AM139" i="47"/>
  <c r="W118" i="40"/>
  <c r="AO89" i="46"/>
  <c r="AP94" i="46"/>
  <c r="AP100" i="46"/>
  <c r="AQ106" i="46"/>
  <c r="AO117" i="46"/>
  <c r="Y134" i="46"/>
  <c r="Y138" i="46"/>
  <c r="Y94" i="46"/>
  <c r="Y90" i="46"/>
  <c r="W106" i="46"/>
  <c r="AO103" i="47"/>
  <c r="U139" i="47"/>
  <c r="AN127" i="46"/>
  <c r="Y101" i="46"/>
  <c r="Y133" i="46"/>
  <c r="AO139" i="47"/>
  <c r="Y96" i="46"/>
  <c r="AQ86" i="47"/>
  <c r="AQ101" i="47"/>
  <c r="AP139" i="47"/>
  <c r="W135" i="46"/>
  <c r="Y139" i="46"/>
  <c r="AQ139" i="47"/>
  <c r="AQ89" i="47"/>
  <c r="AP101" i="47"/>
  <c r="AO101" i="47"/>
  <c r="AM101" i="47"/>
  <c r="AO91" i="47"/>
  <c r="AM92" i="47"/>
  <c r="AM94" i="47"/>
  <c r="AN94" i="47"/>
  <c r="U94" i="47"/>
  <c r="AP90" i="47"/>
  <c r="AQ94" i="47"/>
  <c r="AN93" i="47"/>
  <c r="AP92" i="47"/>
  <c r="AN90" i="47"/>
  <c r="AP94" i="47"/>
  <c r="AN95" i="47"/>
  <c r="AP103" i="47"/>
  <c r="AM89" i="47"/>
  <c r="U91" i="47"/>
  <c r="AP91" i="47"/>
  <c r="AO95" i="47"/>
  <c r="AA98" i="47"/>
  <c r="AA99" i="47" s="1"/>
  <c r="AA100" i="47" s="1"/>
  <c r="AA101" i="47" s="1"/>
  <c r="AA102" i="47" s="1"/>
  <c r="AA103" i="47" s="1"/>
  <c r="AA104" i="47" s="1"/>
  <c r="AA105" i="47" s="1"/>
  <c r="AA106" i="47" s="1"/>
  <c r="AA107" i="47" s="1"/>
  <c r="AA108" i="47" s="1"/>
  <c r="AA109" i="47" s="1"/>
  <c r="AN100" i="47"/>
  <c r="AA110" i="47"/>
  <c r="AA111" i="47" s="1"/>
  <c r="AA112" i="47" s="1"/>
  <c r="AA113" i="47" s="1"/>
  <c r="AA114" i="47" s="1"/>
  <c r="AA115" i="47" s="1"/>
  <c r="AA116" i="47" s="1"/>
  <c r="AA117" i="47" s="1"/>
  <c r="AA118" i="47" s="1"/>
  <c r="AA119" i="47" s="1"/>
  <c r="AA120" i="47" s="1"/>
  <c r="AA121" i="47" s="1"/>
  <c r="AA86" i="47"/>
  <c r="AA87" i="47" s="1"/>
  <c r="AA88" i="47" s="1"/>
  <c r="AA89" i="47" s="1"/>
  <c r="AA90" i="47" s="1"/>
  <c r="AA91" i="47" s="1"/>
  <c r="AA92" i="47" s="1"/>
  <c r="AA93" i="47" s="1"/>
  <c r="AA94" i="47" s="1"/>
  <c r="AA95" i="47" s="1"/>
  <c r="AA96" i="47" s="1"/>
  <c r="AA97" i="47" s="1"/>
  <c r="U101" i="47"/>
  <c r="AN91" i="47"/>
  <c r="AN99" i="47"/>
  <c r="AQ137" i="47"/>
  <c r="AP137" i="47"/>
  <c r="AO137" i="47"/>
  <c r="AN137" i="47"/>
  <c r="AM137" i="47"/>
  <c r="U137" i="47"/>
  <c r="AQ135" i="47"/>
  <c r="AO135" i="47"/>
  <c r="AN134" i="47"/>
  <c r="AM134" i="47"/>
  <c r="U136" i="47"/>
  <c r="AQ136" i="47"/>
  <c r="AP135" i="47"/>
  <c r="U122" i="47"/>
  <c r="AP107" i="47"/>
  <c r="U105" i="47"/>
  <c r="AM104" i="47"/>
  <c r="AM123" i="47"/>
  <c r="AN105" i="47"/>
  <c r="AP110" i="47"/>
  <c r="AQ103" i="47"/>
  <c r="AQ102" i="47"/>
  <c r="AO102" i="47"/>
  <c r="AM103" i="47"/>
  <c r="U103" i="47"/>
  <c r="AP102" i="47"/>
  <c r="AN102" i="47"/>
  <c r="AM102" i="47"/>
  <c r="AM88" i="47"/>
  <c r="U89" i="47"/>
  <c r="AN89" i="47"/>
  <c r="AQ91" i="47"/>
  <c r="AP93" i="47"/>
  <c r="AP97" i="47"/>
  <c r="AP100" i="47"/>
  <c r="AP105" i="47"/>
  <c r="U109" i="47"/>
  <c r="AP120" i="47"/>
  <c r="AM120" i="47"/>
  <c r="U132" i="47"/>
  <c r="U86" i="47"/>
  <c r="AN86" i="47"/>
  <c r="AO89" i="47"/>
  <c r="U90" i="47"/>
  <c r="AQ90" i="47"/>
  <c r="AO94" i="47"/>
  <c r="AQ100" i="47"/>
  <c r="U102" i="47"/>
  <c r="AO107" i="47"/>
  <c r="AM110" i="47"/>
  <c r="U128" i="47"/>
  <c r="U88" i="47"/>
  <c r="AP87" i="47"/>
  <c r="AM86" i="47"/>
  <c r="AD86" i="47"/>
  <c r="AQ88" i="47"/>
  <c r="AO87" i="47"/>
  <c r="U87" i="47"/>
  <c r="AP88" i="47"/>
  <c r="AM87" i="47"/>
  <c r="AB86" i="47"/>
  <c r="AB87" i="47" s="1"/>
  <c r="AB88" i="47" s="1"/>
  <c r="AB89" i="47" s="1"/>
  <c r="AB90" i="47" s="1"/>
  <c r="AB91" i="47" s="1"/>
  <c r="AB92" i="47" s="1"/>
  <c r="AB93" i="47" s="1"/>
  <c r="AB94" i="47" s="1"/>
  <c r="AB95" i="47" s="1"/>
  <c r="AB96" i="47" s="1"/>
  <c r="AB97" i="47" s="1"/>
  <c r="AO88" i="47"/>
  <c r="AO96" i="47"/>
  <c r="U93" i="47"/>
  <c r="AP96" i="47"/>
  <c r="AO86" i="47"/>
  <c r="AQ87" i="47"/>
  <c r="AP89" i="47"/>
  <c r="AB98" i="47"/>
  <c r="AB99" i="47" s="1"/>
  <c r="AB100" i="47" s="1"/>
  <c r="AB101" i="47" s="1"/>
  <c r="AB102" i="47" s="1"/>
  <c r="AB103" i="47" s="1"/>
  <c r="AB104" i="47" s="1"/>
  <c r="AB105" i="47" s="1"/>
  <c r="AB106" i="47" s="1"/>
  <c r="AB107" i="47" s="1"/>
  <c r="AB108" i="47" s="1"/>
  <c r="AB109" i="47" s="1"/>
  <c r="AP98" i="47"/>
  <c r="AN101" i="47"/>
  <c r="AN87" i="47"/>
  <c r="AO92" i="47"/>
  <c r="AM93" i="47"/>
  <c r="AQ95" i="47"/>
  <c r="AC98" i="47"/>
  <c r="AC99" i="47" s="1"/>
  <c r="AC100" i="47" s="1"/>
  <c r="AC101" i="47" s="1"/>
  <c r="AC102" i="47" s="1"/>
  <c r="AC103" i="47" s="1"/>
  <c r="AC104" i="47" s="1"/>
  <c r="AC105" i="47" s="1"/>
  <c r="AC106" i="47" s="1"/>
  <c r="AC107" i="47" s="1"/>
  <c r="AC108" i="47" s="1"/>
  <c r="AC109" i="47" s="1"/>
  <c r="AP104" i="47"/>
  <c r="AO104" i="47"/>
  <c r="AN104" i="47"/>
  <c r="U104" i="47"/>
  <c r="AQ104" i="47"/>
  <c r="U106" i="47"/>
  <c r="AQ107" i="47"/>
  <c r="AQ110" i="47"/>
  <c r="U118" i="47"/>
  <c r="U127" i="47"/>
  <c r="AM129" i="47"/>
  <c r="AQ133" i="47"/>
  <c r="AP133" i="47"/>
  <c r="AO133" i="47"/>
  <c r="AN133" i="47"/>
  <c r="AM133" i="47"/>
  <c r="U133" i="47"/>
  <c r="AM132" i="47"/>
  <c r="AQ138" i="47"/>
  <c r="U138" i="47"/>
  <c r="AO138" i="47"/>
  <c r="AP138" i="47"/>
  <c r="AN138" i="47"/>
  <c r="AM138" i="47"/>
  <c r="AO131" i="47"/>
  <c r="AN131" i="47"/>
  <c r="AM131" i="47"/>
  <c r="AP131" i="47"/>
  <c r="AN127" i="47"/>
  <c r="AP129" i="47"/>
  <c r="AO128" i="47"/>
  <c r="AM127" i="47"/>
  <c r="AO129" i="47"/>
  <c r="AN128" i="47"/>
  <c r="AP130" i="47"/>
  <c r="AP128" i="47"/>
  <c r="AO127" i="47"/>
  <c r="AM126" i="47"/>
  <c r="AM125" i="47"/>
  <c r="AN124" i="47"/>
  <c r="AM124" i="47"/>
  <c r="AQ92" i="47"/>
  <c r="AO97" i="47"/>
  <c r="AP95" i="47"/>
  <c r="AQ97" i="47"/>
  <c r="AN96" i="47"/>
  <c r="U96" i="47"/>
  <c r="U97" i="47"/>
  <c r="AM99" i="47"/>
  <c r="AQ99" i="47"/>
  <c r="AO99" i="47"/>
  <c r="U99" i="47"/>
  <c r="AP99" i="47"/>
  <c r="AQ105" i="47"/>
  <c r="U120" i="47"/>
  <c r="U125" i="47"/>
  <c r="AC86" i="47"/>
  <c r="AC87" i="47" s="1"/>
  <c r="AC88" i="47" s="1"/>
  <c r="AC89" i="47" s="1"/>
  <c r="AC90" i="47" s="1"/>
  <c r="AC91" i="47" s="1"/>
  <c r="AC92" i="47" s="1"/>
  <c r="AC93" i="47" s="1"/>
  <c r="AC94" i="47" s="1"/>
  <c r="AC95" i="47" s="1"/>
  <c r="AC96" i="47" s="1"/>
  <c r="AC97" i="47" s="1"/>
  <c r="AM90" i="47"/>
  <c r="AO90" i="47"/>
  <c r="U95" i="47"/>
  <c r="AQ96" i="47"/>
  <c r="AM97" i="47"/>
  <c r="AO105" i="47"/>
  <c r="AM105" i="47"/>
  <c r="AM111" i="47"/>
  <c r="U124" i="47"/>
  <c r="AN125" i="47"/>
  <c r="AP127" i="47"/>
  <c r="U131" i="47"/>
  <c r="AO93" i="47"/>
  <c r="AQ93" i="47"/>
  <c r="AN92" i="47"/>
  <c r="U92" i="47"/>
  <c r="AN97" i="47"/>
  <c r="U100" i="47"/>
  <c r="AM100" i="47"/>
  <c r="AO100" i="47"/>
  <c r="AM119" i="47"/>
  <c r="AO120" i="47"/>
  <c r="AO123" i="47"/>
  <c r="AP123" i="47"/>
  <c r="AO121" i="47"/>
  <c r="AD122" i="47"/>
  <c r="U123" i="47"/>
  <c r="AC122" i="47"/>
  <c r="AC123" i="47" s="1"/>
  <c r="AC124" i="47" s="1"/>
  <c r="AC125" i="47" s="1"/>
  <c r="AC126" i="47" s="1"/>
  <c r="AC127" i="47" s="1"/>
  <c r="AC128" i="47" s="1"/>
  <c r="AC129" i="47" s="1"/>
  <c r="AC130" i="47" s="1"/>
  <c r="AC131" i="47" s="1"/>
  <c r="AC132" i="47" s="1"/>
  <c r="AC133" i="47" s="1"/>
  <c r="AM122" i="47"/>
  <c r="AB122" i="47"/>
  <c r="AB123" i="47" s="1"/>
  <c r="AB124" i="47" s="1"/>
  <c r="AB125" i="47" s="1"/>
  <c r="AB126" i="47" s="1"/>
  <c r="AB127" i="47" s="1"/>
  <c r="AB128" i="47" s="1"/>
  <c r="AB129" i="47" s="1"/>
  <c r="AB130" i="47" s="1"/>
  <c r="AB131" i="47" s="1"/>
  <c r="AB132" i="47" s="1"/>
  <c r="AB133" i="47" s="1"/>
  <c r="U121" i="47"/>
  <c r="AP121" i="47"/>
  <c r="AA122" i="47"/>
  <c r="AA123" i="47" s="1"/>
  <c r="AA124" i="47" s="1"/>
  <c r="AA125" i="47" s="1"/>
  <c r="AA126" i="47" s="1"/>
  <c r="AA127" i="47" s="1"/>
  <c r="AA128" i="47" s="1"/>
  <c r="AA129" i="47" s="1"/>
  <c r="AA130" i="47" s="1"/>
  <c r="AA131" i="47" s="1"/>
  <c r="AA132" i="47" s="1"/>
  <c r="AA133" i="47" s="1"/>
  <c r="AM114" i="47"/>
  <c r="AP111" i="47"/>
  <c r="AM109" i="47"/>
  <c r="AO108" i="47"/>
  <c r="AM106" i="47"/>
  <c r="AN123" i="47"/>
  <c r="AP119" i="47"/>
  <c r="AN130" i="47"/>
  <c r="AM91" i="47"/>
  <c r="AM95" i="47"/>
  <c r="AN106" i="47"/>
  <c r="AP106" i="47"/>
  <c r="AM108" i="47"/>
  <c r="AD110" i="47"/>
  <c r="AN111" i="47"/>
  <c r="U112" i="47"/>
  <c r="AN118" i="47"/>
  <c r="AO118" i="47"/>
  <c r="AP117" i="47"/>
  <c r="AN115" i="47"/>
  <c r="U115" i="47"/>
  <c r="AP113" i="47"/>
  <c r="AM112" i="47"/>
  <c r="AO110" i="47"/>
  <c r="AM118" i="47"/>
  <c r="AM117" i="47"/>
  <c r="AP116" i="47"/>
  <c r="AM115" i="47"/>
  <c r="AO113" i="47"/>
  <c r="AQ111" i="47"/>
  <c r="AN110" i="47"/>
  <c r="U110" i="47"/>
  <c r="AO116" i="47"/>
  <c r="AN113" i="47"/>
  <c r="U113" i="47"/>
  <c r="AN116" i="47"/>
  <c r="U116" i="47"/>
  <c r="AP114" i="47"/>
  <c r="AM113" i="47"/>
  <c r="AO111" i="47"/>
  <c r="AB110" i="47"/>
  <c r="AB111" i="47" s="1"/>
  <c r="AB112" i="47" s="1"/>
  <c r="AB113" i="47" s="1"/>
  <c r="AB114" i="47" s="1"/>
  <c r="AB115" i="47" s="1"/>
  <c r="AB116" i="47" s="1"/>
  <c r="AB117" i="47" s="1"/>
  <c r="AB118" i="47" s="1"/>
  <c r="AB119" i="47" s="1"/>
  <c r="AB120" i="47" s="1"/>
  <c r="AB121" i="47" s="1"/>
  <c r="AN98" i="47"/>
  <c r="AD98" i="47"/>
  <c r="AM98" i="47"/>
  <c r="AO106" i="47"/>
  <c r="AN109" i="47"/>
  <c r="AN112" i="47"/>
  <c r="U114" i="47"/>
  <c r="AN114" i="47"/>
  <c r="AO115" i="47"/>
  <c r="AM116" i="47"/>
  <c r="U98" i="47"/>
  <c r="AO98" i="47"/>
  <c r="AQ106" i="47"/>
  <c r="U107" i="47"/>
  <c r="AQ108" i="47"/>
  <c r="AP108" i="47"/>
  <c r="AQ109" i="47"/>
  <c r="AO109" i="47"/>
  <c r="AO112" i="47"/>
  <c r="AO114" i="47"/>
  <c r="AP115" i="47"/>
  <c r="AP118" i="47"/>
  <c r="AC134" i="47"/>
  <c r="AC135" i="47" s="1"/>
  <c r="AC136" i="47" s="1"/>
  <c r="AC137" i="47" s="1"/>
  <c r="AC138" i="47" s="1"/>
  <c r="AC139" i="47" s="1"/>
  <c r="AC140" i="47" s="1"/>
  <c r="AC141" i="47" s="1"/>
  <c r="AB134" i="47"/>
  <c r="AB135" i="47" s="1"/>
  <c r="AB136" i="47" s="1"/>
  <c r="AB137" i="47" s="1"/>
  <c r="AB138" i="47" s="1"/>
  <c r="AB139" i="47" s="1"/>
  <c r="AB140" i="47" s="1"/>
  <c r="AB141" i="47" s="1"/>
  <c r="AQ134" i="47"/>
  <c r="AA134" i="47"/>
  <c r="AA135" i="47" s="1"/>
  <c r="AA136" i="47" s="1"/>
  <c r="AA137" i="47" s="1"/>
  <c r="AA138" i="47" s="1"/>
  <c r="AA139" i="47" s="1"/>
  <c r="AA140" i="47" s="1"/>
  <c r="AA141" i="47" s="1"/>
  <c r="AD134" i="47"/>
  <c r="U134" i="47"/>
  <c r="AP134" i="47"/>
  <c r="AO134" i="47"/>
  <c r="U108" i="47"/>
  <c r="AN108" i="47"/>
  <c r="AN120" i="47"/>
  <c r="AP124" i="47"/>
  <c r="AO124" i="47"/>
  <c r="AP126" i="47"/>
  <c r="AO126" i="47"/>
  <c r="AP125" i="47"/>
  <c r="AO125" i="47"/>
  <c r="AP132" i="47"/>
  <c r="AO132" i="47"/>
  <c r="AN132" i="47"/>
  <c r="AC110" i="47"/>
  <c r="AC111" i="47" s="1"/>
  <c r="AC112" i="47" s="1"/>
  <c r="AC113" i="47" s="1"/>
  <c r="AC114" i="47" s="1"/>
  <c r="AC115" i="47" s="1"/>
  <c r="AC116" i="47" s="1"/>
  <c r="AC117" i="47" s="1"/>
  <c r="AC118" i="47" s="1"/>
  <c r="AC119" i="47" s="1"/>
  <c r="AC120" i="47" s="1"/>
  <c r="AC121" i="47" s="1"/>
  <c r="AO136" i="47"/>
  <c r="AM107" i="47"/>
  <c r="AN107" i="47"/>
  <c r="AM135" i="47"/>
  <c r="AN117" i="47"/>
  <c r="U117" i="47"/>
  <c r="AO117" i="47"/>
  <c r="AN119" i="47"/>
  <c r="U119" i="47"/>
  <c r="AO119" i="47"/>
  <c r="AM121" i="47"/>
  <c r="AN121" i="47"/>
  <c r="AN122" i="47"/>
  <c r="AO122" i="47"/>
  <c r="AM128" i="47"/>
  <c r="AN129" i="47"/>
  <c r="AO130" i="47"/>
  <c r="AN135" i="47"/>
  <c r="AP136" i="47"/>
  <c r="AN139" i="47"/>
  <c r="U130" i="47"/>
  <c r="AM136" i="47"/>
  <c r="U129" i="47"/>
  <c r="AM130" i="47"/>
  <c r="U135" i="47"/>
  <c r="AN136" i="47"/>
  <c r="AM96" i="46"/>
  <c r="AN108" i="46"/>
  <c r="AM122" i="46"/>
  <c r="AP135" i="46"/>
  <c r="AN137" i="46"/>
  <c r="AP89" i="46"/>
  <c r="AO90" i="46"/>
  <c r="AQ94" i="46"/>
  <c r="AP95" i="46"/>
  <c r="AO98" i="46"/>
  <c r="W100" i="46"/>
  <c r="AQ100" i="46"/>
  <c r="AN101" i="46"/>
  <c r="Y106" i="46"/>
  <c r="AP107" i="46"/>
  <c r="AO108" i="46"/>
  <c r="AM109" i="46"/>
  <c r="AM111" i="46"/>
  <c r="W114" i="46"/>
  <c r="AP117" i="46"/>
  <c r="AN118" i="46"/>
  <c r="AP126" i="46"/>
  <c r="AO127" i="46"/>
  <c r="AN128" i="46"/>
  <c r="AM129" i="46"/>
  <c r="AM130" i="46"/>
  <c r="AQ135" i="46"/>
  <c r="AO136" i="46"/>
  <c r="W137" i="46"/>
  <c r="AO86" i="46"/>
  <c r="AM87" i="46"/>
  <c r="AQ89" i="46"/>
  <c r="AP98" i="46"/>
  <c r="AM99" i="46"/>
  <c r="AO101" i="46"/>
  <c r="AO102" i="46"/>
  <c r="AN103" i="46"/>
  <c r="AM104" i="46"/>
  <c r="AP108" i="46"/>
  <c r="AN109" i="46"/>
  <c r="AM112" i="46"/>
  <c r="AM113" i="46"/>
  <c r="AO118" i="46"/>
  <c r="AM119" i="46"/>
  <c r="AM123" i="46"/>
  <c r="AP127" i="46"/>
  <c r="AO128" i="46"/>
  <c r="AN129" i="46"/>
  <c r="AN130" i="46"/>
  <c r="AM131" i="46"/>
  <c r="AP136" i="46"/>
  <c r="AN138" i="46"/>
  <c r="Y89" i="42"/>
  <c r="AM135" i="45"/>
  <c r="AN87" i="46"/>
  <c r="AN92" i="46"/>
  <c r="AO97" i="46"/>
  <c r="AP102" i="46"/>
  <c r="AO103" i="46"/>
  <c r="AN104" i="46"/>
  <c r="AN105" i="46"/>
  <c r="AQ108" i="46"/>
  <c r="AO109" i="46"/>
  <c r="AO111" i="46"/>
  <c r="AN112" i="46"/>
  <c r="AP118" i="46"/>
  <c r="AN119" i="46"/>
  <c r="AM120" i="46"/>
  <c r="AM121" i="46"/>
  <c r="AM124" i="46"/>
  <c r="W126" i="46"/>
  <c r="AP128" i="46"/>
  <c r="AO129" i="46"/>
  <c r="AO130" i="46"/>
  <c r="AM134" i="46"/>
  <c r="AQ136" i="46"/>
  <c r="AN97" i="45"/>
  <c r="AM92" i="45"/>
  <c r="W101" i="42"/>
  <c r="W91" i="44"/>
  <c r="U92" i="45"/>
  <c r="U112" i="45"/>
  <c r="AQ86" i="46"/>
  <c r="AO87" i="46"/>
  <c r="AM88" i="46"/>
  <c r="AQ91" i="46"/>
  <c r="AO92" i="46"/>
  <c r="AM93" i="46"/>
  <c r="AP97" i="46"/>
  <c r="AQ101" i="46"/>
  <c r="AQ102" i="46"/>
  <c r="AP103" i="46"/>
  <c r="AO104" i="46"/>
  <c r="AO105" i="46"/>
  <c r="AM106" i="46"/>
  <c r="AP111" i="46"/>
  <c r="AO112" i="46"/>
  <c r="AO119" i="46"/>
  <c r="AN120" i="46"/>
  <c r="AN121" i="46"/>
  <c r="AO123" i="46"/>
  <c r="AN124" i="46"/>
  <c r="AP129" i="46"/>
  <c r="AP130" i="46"/>
  <c r="AO131" i="46"/>
  <c r="AN132" i="46"/>
  <c r="AM133" i="46"/>
  <c r="AN139" i="46"/>
  <c r="AN115" i="45"/>
  <c r="AO114" i="45"/>
  <c r="AP113" i="45"/>
  <c r="AM100" i="45"/>
  <c r="AM97" i="45"/>
  <c r="AP96" i="45"/>
  <c r="W120" i="44"/>
  <c r="U128" i="45"/>
  <c r="U132" i="45"/>
  <c r="AP87" i="46"/>
  <c r="AP92" i="46"/>
  <c r="AN93" i="46"/>
  <c r="AQ97" i="46"/>
  <c r="AP99" i="46"/>
  <c r="AM100" i="46"/>
  <c r="AQ103" i="46"/>
  <c r="AP104" i="46"/>
  <c r="AP105" i="46"/>
  <c r="AN106" i="46"/>
  <c r="AE110" i="46"/>
  <c r="AG110" i="46" s="1"/>
  <c r="AQ111" i="46"/>
  <c r="AP113" i="46"/>
  <c r="AN115" i="46"/>
  <c r="W118" i="46"/>
  <c r="AP123" i="46"/>
  <c r="AP131" i="46"/>
  <c r="AO132" i="46"/>
  <c r="AN133" i="46"/>
  <c r="AO139" i="46"/>
  <c r="AO113" i="45"/>
  <c r="AO99" i="45"/>
  <c r="AO96" i="45"/>
  <c r="AO88" i="45"/>
  <c r="W125" i="44"/>
  <c r="AQ89" i="45"/>
  <c r="AO88" i="46"/>
  <c r="AM89" i="46"/>
  <c r="AQ92" i="46"/>
  <c r="AM95" i="46"/>
  <c r="AQ104" i="46"/>
  <c r="AQ105" i="46"/>
  <c r="AO106" i="46"/>
  <c r="AM107" i="46"/>
  <c r="AO114" i="46"/>
  <c r="AN116" i="46"/>
  <c r="AM117" i="46"/>
  <c r="AP121" i="46"/>
  <c r="AP132" i="46"/>
  <c r="AO133" i="46"/>
  <c r="AP134" i="46"/>
  <c r="AN135" i="46"/>
  <c r="AP139" i="46"/>
  <c r="AN113" i="45"/>
  <c r="AP112" i="45"/>
  <c r="AM90" i="46"/>
  <c r="AN95" i="46"/>
  <c r="AM98" i="46"/>
  <c r="AO100" i="46"/>
  <c r="AP106" i="46"/>
  <c r="AN107" i="46"/>
  <c r="AM108" i="46"/>
  <c r="AM110" i="46"/>
  <c r="AP114" i="46"/>
  <c r="AP115" i="46"/>
  <c r="AO116" i="46"/>
  <c r="AN117" i="46"/>
  <c r="AP125" i="46"/>
  <c r="AP133" i="46"/>
  <c r="AQ134" i="46"/>
  <c r="AO135" i="46"/>
  <c r="AM137" i="46"/>
  <c r="AQ139" i="46"/>
  <c r="W115" i="46"/>
  <c r="AH98" i="46"/>
  <c r="AG98" i="46"/>
  <c r="AF98" i="46"/>
  <c r="AD88" i="46"/>
  <c r="AE87" i="46"/>
  <c r="W97" i="46"/>
  <c r="AE86" i="46"/>
  <c r="W90" i="46"/>
  <c r="W94" i="46"/>
  <c r="W110" i="46"/>
  <c r="AF122" i="46"/>
  <c r="AG122" i="46"/>
  <c r="W129" i="46"/>
  <c r="AE135" i="46"/>
  <c r="AD136" i="46"/>
  <c r="Y135" i="46"/>
  <c r="Y105" i="46"/>
  <c r="W105" i="46"/>
  <c r="Y102" i="46"/>
  <c r="W112" i="46"/>
  <c r="W116" i="46"/>
  <c r="W120" i="46"/>
  <c r="W130" i="46"/>
  <c r="W127" i="46"/>
  <c r="W87" i="46"/>
  <c r="W91" i="46"/>
  <c r="W95" i="46"/>
  <c r="AD99" i="46"/>
  <c r="Y103" i="46"/>
  <c r="Y104" i="46"/>
  <c r="W113" i="46"/>
  <c r="W117" i="46"/>
  <c r="W121" i="46"/>
  <c r="Y136" i="46"/>
  <c r="Y137" i="46"/>
  <c r="AE111" i="46"/>
  <c r="AD112" i="46"/>
  <c r="W102" i="46"/>
  <c r="Y108" i="46"/>
  <c r="W128" i="46"/>
  <c r="W125" i="46"/>
  <c r="W133" i="46"/>
  <c r="W124" i="46"/>
  <c r="W132" i="46"/>
  <c r="W123" i="46"/>
  <c r="W131" i="46"/>
  <c r="AP105" i="44"/>
  <c r="AO108" i="44"/>
  <c r="AP115" i="44"/>
  <c r="AM95" i="45"/>
  <c r="AP99" i="45"/>
  <c r="AM138" i="45"/>
  <c r="AQ102" i="44"/>
  <c r="AQ105" i="44"/>
  <c r="AN117" i="44"/>
  <c r="AP121" i="44"/>
  <c r="AP134" i="44"/>
  <c r="AO136" i="44"/>
  <c r="AO92" i="45"/>
  <c r="AN95" i="45"/>
  <c r="AQ102" i="45"/>
  <c r="AN112" i="45"/>
  <c r="AO128" i="45"/>
  <c r="U130" i="45"/>
  <c r="AO135" i="45"/>
  <c r="AM87" i="44"/>
  <c r="AN107" i="44"/>
  <c r="AO117" i="44"/>
  <c r="AP127" i="44"/>
  <c r="U88" i="45"/>
  <c r="AQ90" i="45"/>
  <c r="AM106" i="45"/>
  <c r="AN109" i="45"/>
  <c r="AO112" i="45"/>
  <c r="U114" i="45"/>
  <c r="U125" i="45"/>
  <c r="AP128" i="45"/>
  <c r="U133" i="45"/>
  <c r="AP135" i="45"/>
  <c r="AN87" i="44"/>
  <c r="AD99" i="44"/>
  <c r="AP104" i="44"/>
  <c r="AP107" i="44"/>
  <c r="W123" i="44"/>
  <c r="Y138" i="44"/>
  <c r="Y102" i="44"/>
  <c r="W110" i="44"/>
  <c r="AM88" i="45"/>
  <c r="AP93" i="45"/>
  <c r="AQ103" i="45"/>
  <c r="U117" i="45"/>
  <c r="AM139" i="45"/>
  <c r="AQ104" i="44"/>
  <c r="AM109" i="44"/>
  <c r="AO116" i="44"/>
  <c r="W131" i="44"/>
  <c r="Y87" i="44"/>
  <c r="W107" i="44"/>
  <c r="Y111" i="44"/>
  <c r="W119" i="44"/>
  <c r="AQ86" i="45"/>
  <c r="AM93" i="45"/>
  <c r="AO100" i="45"/>
  <c r="AM117" i="45"/>
  <c r="AO136" i="45"/>
  <c r="U139" i="45"/>
  <c r="AO86" i="44"/>
  <c r="AM98" i="44"/>
  <c r="AM99" i="44"/>
  <c r="AO103" i="44"/>
  <c r="AO106" i="44"/>
  <c r="AN109" i="44"/>
  <c r="AM112" i="44"/>
  <c r="AP116" i="44"/>
  <c r="AP130" i="44"/>
  <c r="AO135" i="44"/>
  <c r="W135" i="44"/>
  <c r="W100" i="44"/>
  <c r="W128" i="44"/>
  <c r="AB86" i="45"/>
  <c r="AB87" i="45" s="1"/>
  <c r="AB88" i="45" s="1"/>
  <c r="AB89" i="45" s="1"/>
  <c r="AB90" i="45" s="1"/>
  <c r="AB91" i="45" s="1"/>
  <c r="AB92" i="45" s="1"/>
  <c r="AB93" i="45" s="1"/>
  <c r="AB94" i="45" s="1"/>
  <c r="AB95" i="45" s="1"/>
  <c r="AB96" i="45" s="1"/>
  <c r="AB97" i="45" s="1"/>
  <c r="AN129" i="45"/>
  <c r="AN134" i="45"/>
  <c r="W109" i="42"/>
  <c r="AQ86" i="44"/>
  <c r="AM90" i="44"/>
  <c r="AN98" i="44"/>
  <c r="AP103" i="44"/>
  <c r="AP106" i="44"/>
  <c r="AO109" i="44"/>
  <c r="AM110" i="44"/>
  <c r="AM118" i="44"/>
  <c r="U99" i="45"/>
  <c r="AP108" i="45"/>
  <c r="U115" i="45"/>
  <c r="AO129" i="45"/>
  <c r="AD134" i="45"/>
  <c r="AD135" i="45" s="1"/>
  <c r="AE135" i="45" s="1"/>
  <c r="AQ137" i="45"/>
  <c r="W114" i="40"/>
  <c r="W90" i="42"/>
  <c r="W103" i="42"/>
  <c r="AM88" i="44"/>
  <c r="AO98" i="44"/>
  <c r="AQ103" i="44"/>
  <c r="AN108" i="44"/>
  <c r="AO133" i="44"/>
  <c r="AP89" i="45"/>
  <c r="U101" i="45"/>
  <c r="AQ108" i="45"/>
  <c r="AO118" i="45"/>
  <c r="AM121" i="45"/>
  <c r="AP129" i="45"/>
  <c r="AA86" i="45"/>
  <c r="AA87" i="45" s="1"/>
  <c r="AA88" i="45" s="1"/>
  <c r="AA89" i="45" s="1"/>
  <c r="AA90" i="45" s="1"/>
  <c r="AA91" i="45" s="1"/>
  <c r="AA92" i="45" s="1"/>
  <c r="AA93" i="45" s="1"/>
  <c r="AA94" i="45" s="1"/>
  <c r="AA95" i="45" s="1"/>
  <c r="AA96" i="45" s="1"/>
  <c r="AA97" i="45" s="1"/>
  <c r="AN88" i="45"/>
  <c r="AO89" i="45"/>
  <c r="AN92" i="45"/>
  <c r="AQ94" i="45"/>
  <c r="U94" i="45"/>
  <c r="AP94" i="45"/>
  <c r="AB98" i="45"/>
  <c r="AB99" i="45" s="1"/>
  <c r="AB100" i="45" s="1"/>
  <c r="AB101" i="45" s="1"/>
  <c r="AB102" i="45" s="1"/>
  <c r="AB103" i="45" s="1"/>
  <c r="AB104" i="45" s="1"/>
  <c r="AB105" i="45" s="1"/>
  <c r="AB106" i="45" s="1"/>
  <c r="AB107" i="45" s="1"/>
  <c r="AB108" i="45" s="1"/>
  <c r="AB109" i="45" s="1"/>
  <c r="AQ98" i="45"/>
  <c r="AN99" i="45"/>
  <c r="U104" i="45"/>
  <c r="AQ104" i="45"/>
  <c r="AC86" i="45"/>
  <c r="AC87" i="45" s="1"/>
  <c r="AC88" i="45" s="1"/>
  <c r="AC89" i="45" s="1"/>
  <c r="AC90" i="45" s="1"/>
  <c r="AC91" i="45" s="1"/>
  <c r="AC92" i="45" s="1"/>
  <c r="AC93" i="45" s="1"/>
  <c r="AC94" i="45" s="1"/>
  <c r="AC95" i="45" s="1"/>
  <c r="AC96" i="45" s="1"/>
  <c r="AC97" i="45" s="1"/>
  <c r="AP91" i="45"/>
  <c r="AO95" i="45"/>
  <c r="AP95" i="45"/>
  <c r="AQ95" i="45"/>
  <c r="AP87" i="45"/>
  <c r="U86" i="45"/>
  <c r="AD86" i="45"/>
  <c r="AM87" i="45"/>
  <c r="AP88" i="45"/>
  <c r="AM91" i="45"/>
  <c r="AP92" i="45"/>
  <c r="AN93" i="45"/>
  <c r="U95" i="45"/>
  <c r="U111" i="45"/>
  <c r="AQ111" i="45"/>
  <c r="AM111" i="45"/>
  <c r="AO111" i="45"/>
  <c r="AP110" i="45"/>
  <c r="AM108" i="45"/>
  <c r="AN111" i="45"/>
  <c r="AO110" i="45"/>
  <c r="AP109" i="45"/>
  <c r="U107" i="45"/>
  <c r="AN110" i="45"/>
  <c r="AO109" i="45"/>
  <c r="AQ106" i="45"/>
  <c r="U109" i="45"/>
  <c r="AP107" i="45"/>
  <c r="AN106" i="45"/>
  <c r="AO105" i="45"/>
  <c r="AP111" i="45"/>
  <c r="AO108" i="45"/>
  <c r="AM86" i="45"/>
  <c r="U87" i="45"/>
  <c r="AN87" i="45"/>
  <c r="AQ88" i="45"/>
  <c r="AM90" i="45"/>
  <c r="U91" i="45"/>
  <c r="AN91" i="45"/>
  <c r="AQ92" i="45"/>
  <c r="AO93" i="45"/>
  <c r="AM96" i="45"/>
  <c r="AN96" i="45"/>
  <c r="AQ96" i="45"/>
  <c r="AO97" i="45"/>
  <c r="AA98" i="45"/>
  <c r="AA99" i="45" s="1"/>
  <c r="AA100" i="45" s="1"/>
  <c r="AA101" i="45" s="1"/>
  <c r="AA102" i="45" s="1"/>
  <c r="AA103" i="45" s="1"/>
  <c r="AA104" i="45" s="1"/>
  <c r="AA105" i="45" s="1"/>
  <c r="AA106" i="45" s="1"/>
  <c r="AA107" i="45" s="1"/>
  <c r="AA108" i="45" s="1"/>
  <c r="AA109" i="45" s="1"/>
  <c r="AM98" i="45"/>
  <c r="AP100" i="45"/>
  <c r="AQ99" i="45"/>
  <c r="AN100" i="45"/>
  <c r="AQ100" i="45"/>
  <c r="U100" i="45"/>
  <c r="AO101" i="45"/>
  <c r="AN101" i="45"/>
  <c r="AM101" i="45"/>
  <c r="AP101" i="45"/>
  <c r="AQ101" i="45"/>
  <c r="AP102" i="45"/>
  <c r="AO103" i="45"/>
  <c r="AM105" i="45"/>
  <c r="U106" i="45"/>
  <c r="AO106" i="45"/>
  <c r="U108" i="45"/>
  <c r="AN86" i="45"/>
  <c r="AO87" i="45"/>
  <c r="U90" i="45"/>
  <c r="AN90" i="45"/>
  <c r="AO91" i="45"/>
  <c r="AM94" i="45"/>
  <c r="U96" i="45"/>
  <c r="AP97" i="45"/>
  <c r="AD98" i="45"/>
  <c r="AN98" i="45"/>
  <c r="AP103" i="45"/>
  <c r="AN104" i="45"/>
  <c r="AN105" i="45"/>
  <c r="AM107" i="45"/>
  <c r="AO86" i="45"/>
  <c r="AQ87" i="45"/>
  <c r="U89" i="45"/>
  <c r="AM89" i="45"/>
  <c r="AO90" i="45"/>
  <c r="AQ91" i="45"/>
  <c r="U93" i="45"/>
  <c r="AQ93" i="45"/>
  <c r="AN94" i="45"/>
  <c r="U97" i="45"/>
  <c r="AQ97" i="45"/>
  <c r="AO98" i="45"/>
  <c r="AN102" i="45"/>
  <c r="AM102" i="45"/>
  <c r="U102" i="45"/>
  <c r="AO102" i="45"/>
  <c r="AO104" i="45"/>
  <c r="AP105" i="45"/>
  <c r="AN107" i="45"/>
  <c r="AN89" i="45"/>
  <c r="AP90" i="45"/>
  <c r="AO94" i="45"/>
  <c r="U98" i="45"/>
  <c r="AP98" i="45"/>
  <c r="AM99" i="45"/>
  <c r="AM103" i="45"/>
  <c r="U103" i="45"/>
  <c r="AN103" i="45"/>
  <c r="AP104" i="45"/>
  <c r="AQ107" i="45"/>
  <c r="AC98" i="45"/>
  <c r="AC99" i="45" s="1"/>
  <c r="AC100" i="45" s="1"/>
  <c r="AC101" i="45" s="1"/>
  <c r="AC102" i="45" s="1"/>
  <c r="AC103" i="45" s="1"/>
  <c r="AC104" i="45" s="1"/>
  <c r="AC105" i="45" s="1"/>
  <c r="AC106" i="45" s="1"/>
  <c r="AC107" i="45" s="1"/>
  <c r="AC108" i="45" s="1"/>
  <c r="AC109" i="45" s="1"/>
  <c r="AM104" i="45"/>
  <c r="U105" i="45"/>
  <c r="AD110" i="45"/>
  <c r="U110" i="45"/>
  <c r="AB110" i="45"/>
  <c r="AB111" i="45" s="1"/>
  <c r="AB112" i="45" s="1"/>
  <c r="AB113" i="45" s="1"/>
  <c r="AB114" i="45" s="1"/>
  <c r="AB115" i="45" s="1"/>
  <c r="AB116" i="45" s="1"/>
  <c r="AB117" i="45" s="1"/>
  <c r="AB118" i="45" s="1"/>
  <c r="AB119" i="45" s="1"/>
  <c r="AB120" i="45" s="1"/>
  <c r="AB121" i="45" s="1"/>
  <c r="AQ110" i="45"/>
  <c r="AA110" i="45"/>
  <c r="AA111" i="45" s="1"/>
  <c r="AA112" i="45" s="1"/>
  <c r="AA113" i="45" s="1"/>
  <c r="AA114" i="45" s="1"/>
  <c r="AA115" i="45" s="1"/>
  <c r="AA116" i="45" s="1"/>
  <c r="AA117" i="45" s="1"/>
  <c r="AA118" i="45" s="1"/>
  <c r="AA119" i="45" s="1"/>
  <c r="AA120" i="45" s="1"/>
  <c r="AA121" i="45" s="1"/>
  <c r="AM110" i="45"/>
  <c r="AC110" i="45"/>
  <c r="AC111" i="45" s="1"/>
  <c r="AC112" i="45" s="1"/>
  <c r="AC113" i="45" s="1"/>
  <c r="AC114" i="45" s="1"/>
  <c r="AC115" i="45" s="1"/>
  <c r="AC116" i="45" s="1"/>
  <c r="AC117" i="45" s="1"/>
  <c r="AC118" i="45" s="1"/>
  <c r="AC119" i="45" s="1"/>
  <c r="AC120" i="45" s="1"/>
  <c r="AC121" i="45" s="1"/>
  <c r="U113" i="45"/>
  <c r="AN114" i="45"/>
  <c r="AP115" i="45"/>
  <c r="AB122" i="45"/>
  <c r="AB123" i="45" s="1"/>
  <c r="AB124" i="45" s="1"/>
  <c r="AB125" i="45" s="1"/>
  <c r="AB126" i="45" s="1"/>
  <c r="AB127" i="45" s="1"/>
  <c r="AB128" i="45" s="1"/>
  <c r="AB129" i="45" s="1"/>
  <c r="AB130" i="45" s="1"/>
  <c r="AB131" i="45" s="1"/>
  <c r="AB132" i="45" s="1"/>
  <c r="AB133" i="45" s="1"/>
  <c r="AQ105" i="45"/>
  <c r="AP127" i="45"/>
  <c r="AN127" i="45"/>
  <c r="AM127" i="45"/>
  <c r="AP120" i="45"/>
  <c r="AN119" i="45"/>
  <c r="U127" i="45"/>
  <c r="U126" i="45"/>
  <c r="AO121" i="45"/>
  <c r="AM120" i="45"/>
  <c r="AO117" i="45"/>
  <c r="AM116" i="45"/>
  <c r="AO127" i="45"/>
  <c r="AP106" i="45"/>
  <c r="AO107" i="45"/>
  <c r="AO115" i="45"/>
  <c r="AN117" i="45"/>
  <c r="AP118" i="45"/>
  <c r="AN108" i="45"/>
  <c r="AM109" i="45"/>
  <c r="AM112" i="45"/>
  <c r="AM113" i="45"/>
  <c r="AM114" i="45"/>
  <c r="AM115" i="45"/>
  <c r="AN118" i="45"/>
  <c r="AP119" i="45"/>
  <c r="AA122" i="45"/>
  <c r="AA123" i="45" s="1"/>
  <c r="AA124" i="45" s="1"/>
  <c r="AA125" i="45" s="1"/>
  <c r="AA126" i="45" s="1"/>
  <c r="AA127" i="45" s="1"/>
  <c r="AA128" i="45" s="1"/>
  <c r="AA129" i="45" s="1"/>
  <c r="AA130" i="45" s="1"/>
  <c r="AA131" i="45" s="1"/>
  <c r="AA132" i="45" s="1"/>
  <c r="AA133" i="45" s="1"/>
  <c r="AO122" i="45"/>
  <c r="AO124" i="45"/>
  <c r="U121" i="45"/>
  <c r="U120" i="45"/>
  <c r="AN124" i="45"/>
  <c r="AM124" i="45"/>
  <c r="AP124" i="45"/>
  <c r="AN128" i="45"/>
  <c r="U134" i="45"/>
  <c r="U137" i="45"/>
  <c r="AP125" i="45"/>
  <c r="AO125" i="45"/>
  <c r="AN125" i="45"/>
  <c r="AM125" i="45"/>
  <c r="AQ109" i="45"/>
  <c r="AQ112" i="45"/>
  <c r="AN116" i="45"/>
  <c r="AP117" i="45"/>
  <c r="AN120" i="45"/>
  <c r="AP121" i="45"/>
  <c r="AN123" i="45"/>
  <c r="AO123" i="45"/>
  <c r="U129" i="45"/>
  <c r="AP130" i="45"/>
  <c r="AP131" i="45"/>
  <c r="AQ136" i="45"/>
  <c r="AO116" i="45"/>
  <c r="U119" i="45"/>
  <c r="AM119" i="45"/>
  <c r="AO120" i="45"/>
  <c r="AP123" i="45"/>
  <c r="U124" i="45"/>
  <c r="AC134" i="45"/>
  <c r="AC135" i="45" s="1"/>
  <c r="AC136" i="45" s="1"/>
  <c r="AC137" i="45" s="1"/>
  <c r="AC138" i="45" s="1"/>
  <c r="AC139" i="45" s="1"/>
  <c r="AC140" i="45" s="1"/>
  <c r="AC141" i="45" s="1"/>
  <c r="AB134" i="45"/>
  <c r="AB135" i="45" s="1"/>
  <c r="AB136" i="45" s="1"/>
  <c r="AB137" i="45" s="1"/>
  <c r="AB138" i="45" s="1"/>
  <c r="AB139" i="45" s="1"/>
  <c r="AB140" i="45" s="1"/>
  <c r="AB141" i="45" s="1"/>
  <c r="AQ134" i="45"/>
  <c r="AA134" i="45"/>
  <c r="AA135" i="45" s="1"/>
  <c r="AA136" i="45" s="1"/>
  <c r="AA137" i="45" s="1"/>
  <c r="AA138" i="45" s="1"/>
  <c r="AA139" i="45" s="1"/>
  <c r="AA140" i="45" s="1"/>
  <c r="AA141" i="45" s="1"/>
  <c r="AP134" i="45"/>
  <c r="AO134" i="45"/>
  <c r="AP116" i="45"/>
  <c r="AP126" i="45"/>
  <c r="AO126" i="45"/>
  <c r="AM126" i="45"/>
  <c r="AQ133" i="45"/>
  <c r="AP133" i="45"/>
  <c r="AO133" i="45"/>
  <c r="AN133" i="45"/>
  <c r="AQ138" i="45"/>
  <c r="AP138" i="45"/>
  <c r="AO138" i="45"/>
  <c r="AQ135" i="45"/>
  <c r="U138" i="45"/>
  <c r="U116" i="45"/>
  <c r="U118" i="45"/>
  <c r="AM118" i="45"/>
  <c r="AO119" i="45"/>
  <c r="AM122" i="45"/>
  <c r="AN122" i="45"/>
  <c r="AN126" i="45"/>
  <c r="AM128" i="45"/>
  <c r="U131" i="45"/>
  <c r="AP132" i="45"/>
  <c r="AO131" i="45"/>
  <c r="AN130" i="45"/>
  <c r="AM129" i="45"/>
  <c r="AO132" i="45"/>
  <c r="AN131" i="45"/>
  <c r="AM130" i="45"/>
  <c r="AN132" i="45"/>
  <c r="AM131" i="45"/>
  <c r="AM132" i="45"/>
  <c r="AM134" i="45"/>
  <c r="AN135" i="45"/>
  <c r="AP136" i="45"/>
  <c r="AN139" i="45"/>
  <c r="AM137" i="45"/>
  <c r="AC122" i="45"/>
  <c r="AC123" i="45" s="1"/>
  <c r="AC124" i="45" s="1"/>
  <c r="AC125" i="45" s="1"/>
  <c r="AC126" i="45" s="1"/>
  <c r="AC127" i="45" s="1"/>
  <c r="AC128" i="45" s="1"/>
  <c r="AC129" i="45" s="1"/>
  <c r="AC130" i="45" s="1"/>
  <c r="AC131" i="45" s="1"/>
  <c r="AC132" i="45" s="1"/>
  <c r="AC133" i="45" s="1"/>
  <c r="U123" i="45"/>
  <c r="U136" i="45"/>
  <c r="AN137" i="45"/>
  <c r="U122" i="45"/>
  <c r="AD122" i="45"/>
  <c r="AM123" i="45"/>
  <c r="AM136" i="45"/>
  <c r="AO137" i="45"/>
  <c r="U135" i="45"/>
  <c r="AN136" i="45"/>
  <c r="AP137" i="45"/>
  <c r="AH86" i="44"/>
  <c r="AG86" i="44"/>
  <c r="AF86" i="44"/>
  <c r="AM139" i="40"/>
  <c r="AM139" i="44"/>
  <c r="AO134" i="40"/>
  <c r="AO134" i="44"/>
  <c r="AM135" i="40"/>
  <c r="AM135" i="44"/>
  <c r="AQ133" i="40"/>
  <c r="AQ133" i="44"/>
  <c r="Y137" i="44"/>
  <c r="W137" i="44"/>
  <c r="AN138" i="40"/>
  <c r="AN138" i="44"/>
  <c r="AP137" i="40"/>
  <c r="AP137" i="44"/>
  <c r="AN134" i="40"/>
  <c r="AN134" i="44"/>
  <c r="AD87" i="44"/>
  <c r="AD88" i="44" s="1"/>
  <c r="AD89" i="44" s="1"/>
  <c r="AN137" i="44"/>
  <c r="W112" i="44"/>
  <c r="W127" i="44"/>
  <c r="AM138" i="40"/>
  <c r="AM138" i="44"/>
  <c r="AO137" i="40"/>
  <c r="AO137" i="44"/>
  <c r="AO107" i="44"/>
  <c r="AN110" i="44"/>
  <c r="W118" i="44"/>
  <c r="AN133" i="44"/>
  <c r="AP136" i="44"/>
  <c r="Y108" i="44"/>
  <c r="W108" i="44"/>
  <c r="W116" i="44"/>
  <c r="AQ137" i="40"/>
  <c r="AQ137" i="44"/>
  <c r="AQ107" i="40"/>
  <c r="AQ107" i="44"/>
  <c r="AQ96" i="29"/>
  <c r="AQ96" i="44"/>
  <c r="Y106" i="42"/>
  <c r="AO138" i="40"/>
  <c r="AO138" i="44"/>
  <c r="AM133" i="42"/>
  <c r="AM133" i="44"/>
  <c r="AM126" i="29"/>
  <c r="AM126" i="44"/>
  <c r="AM116" i="42"/>
  <c r="AM116" i="44"/>
  <c r="AM100" i="30"/>
  <c r="AM100" i="44"/>
  <c r="Y101" i="42"/>
  <c r="W125" i="42"/>
  <c r="AM117" i="44"/>
  <c r="AM124" i="44"/>
  <c r="AP129" i="44"/>
  <c r="AN132" i="44"/>
  <c r="AP133" i="44"/>
  <c r="AP135" i="44"/>
  <c r="AM127" i="40"/>
  <c r="AM127" i="44"/>
  <c r="AN126" i="40"/>
  <c r="AN126" i="44"/>
  <c r="AO125" i="40"/>
  <c r="AO125" i="44"/>
  <c r="AP124" i="40"/>
  <c r="AP124" i="44"/>
  <c r="AN111" i="40"/>
  <c r="AN111" i="44"/>
  <c r="AQ110" i="29"/>
  <c r="AQ110" i="44"/>
  <c r="AM103" i="31"/>
  <c r="AM103" i="44"/>
  <c r="AO94" i="40"/>
  <c r="AO94" i="44"/>
  <c r="R94" i="1"/>
  <c r="R94" i="33" s="1"/>
  <c r="AM92" i="29"/>
  <c r="AM92" i="44"/>
  <c r="AP91" i="40"/>
  <c r="AP91" i="44"/>
  <c r="AN89" i="40"/>
  <c r="AN89" i="44"/>
  <c r="AQ88" i="40"/>
  <c r="AQ88" i="44"/>
  <c r="AN115" i="40"/>
  <c r="AN115" i="44"/>
  <c r="AP113" i="31"/>
  <c r="AP113" i="44"/>
  <c r="AP110" i="40"/>
  <c r="AP110" i="44"/>
  <c r="AQ93" i="40"/>
  <c r="AQ93" i="44"/>
  <c r="AP139" i="42"/>
  <c r="AP139" i="44"/>
  <c r="AM115" i="40"/>
  <c r="AM115" i="44"/>
  <c r="AN114" i="30"/>
  <c r="AN114" i="44"/>
  <c r="AO113" i="40"/>
  <c r="AO113" i="44"/>
  <c r="AQ112" i="40"/>
  <c r="AQ112" i="44"/>
  <c r="AQ109" i="29"/>
  <c r="AQ109" i="44"/>
  <c r="AN102" i="40"/>
  <c r="AN102" i="44"/>
  <c r="AO99" i="29"/>
  <c r="AO99" i="44"/>
  <c r="AO96" i="32"/>
  <c r="AO96" i="44"/>
  <c r="AM94" i="30"/>
  <c r="AM94" i="44"/>
  <c r="AP93" i="40"/>
  <c r="AP93" i="44"/>
  <c r="AQ90" i="28"/>
  <c r="AQ90" i="44"/>
  <c r="AO105" i="44"/>
  <c r="AQ106" i="44"/>
  <c r="AO123" i="44"/>
  <c r="AN124" i="44"/>
  <c r="AO132" i="44"/>
  <c r="W115" i="44"/>
  <c r="AO115" i="29"/>
  <c r="AO115" i="44"/>
  <c r="AP114" i="40"/>
  <c r="AP114" i="44"/>
  <c r="AN100" i="31"/>
  <c r="AN100" i="44"/>
  <c r="AQ99" i="40"/>
  <c r="AQ99" i="44"/>
  <c r="AN97" i="40"/>
  <c r="AN97" i="44"/>
  <c r="AN86" i="40"/>
  <c r="AN86" i="44"/>
  <c r="AQ139" i="42"/>
  <c r="AQ139" i="44"/>
  <c r="AN125" i="40"/>
  <c r="AN125" i="44"/>
  <c r="AO114" i="42"/>
  <c r="AO114" i="44"/>
  <c r="AM86" i="40"/>
  <c r="AM86" i="44"/>
  <c r="AM125" i="40"/>
  <c r="AM125" i="44"/>
  <c r="AO122" i="40"/>
  <c r="AO122" i="44"/>
  <c r="AP120" i="28"/>
  <c r="AP120" i="44"/>
  <c r="R107" i="29"/>
  <c r="AM105" i="40"/>
  <c r="AM105" i="44"/>
  <c r="AN91" i="31"/>
  <c r="AN91" i="44"/>
  <c r="AO88" i="31"/>
  <c r="AO88" i="44"/>
  <c r="AM136" i="40"/>
  <c r="AM136" i="44"/>
  <c r="AM132" i="42"/>
  <c r="AM132" i="44"/>
  <c r="AN123" i="29"/>
  <c r="AN123" i="44"/>
  <c r="AM114" i="40"/>
  <c r="AM114" i="44"/>
  <c r="AN113" i="40"/>
  <c r="AN113" i="44"/>
  <c r="AP112" i="28"/>
  <c r="AP112" i="44"/>
  <c r="AP109" i="29"/>
  <c r="AP109" i="44"/>
  <c r="AM102" i="29"/>
  <c r="AM102" i="44"/>
  <c r="AP101" i="29"/>
  <c r="AP101" i="44"/>
  <c r="AN96" i="40"/>
  <c r="AN96" i="44"/>
  <c r="AO93" i="40"/>
  <c r="AO93" i="44"/>
  <c r="AM91" i="42"/>
  <c r="AM91" i="44"/>
  <c r="AP90" i="28"/>
  <c r="AP90" i="44"/>
  <c r="AN88" i="28"/>
  <c r="AN88" i="44"/>
  <c r="AQ87" i="29"/>
  <c r="AQ87" i="44"/>
  <c r="AE110" i="42"/>
  <c r="AF110" i="42" s="1"/>
  <c r="W111" i="44"/>
  <c r="AN116" i="44"/>
  <c r="AP123" i="44"/>
  <c r="AO131" i="44"/>
  <c r="AP132" i="44"/>
  <c r="AO124" i="29"/>
  <c r="AO124" i="44"/>
  <c r="AM97" i="42"/>
  <c r="AM97" i="44"/>
  <c r="AP96" i="29"/>
  <c r="AP96" i="44"/>
  <c r="AN94" i="29"/>
  <c r="AN94" i="44"/>
  <c r="AO91" i="40"/>
  <c r="AO91" i="44"/>
  <c r="AP88" i="40"/>
  <c r="AP88" i="44"/>
  <c r="AN136" i="40"/>
  <c r="AN136" i="44"/>
  <c r="AO121" i="40"/>
  <c r="AO121" i="44"/>
  <c r="AO110" i="29"/>
  <c r="AO110" i="44"/>
  <c r="AO139" i="40"/>
  <c r="AO139" i="44"/>
  <c r="AQ138" i="40"/>
  <c r="AQ138" i="44"/>
  <c r="AN131" i="40"/>
  <c r="AN131" i="44"/>
  <c r="AO130" i="42"/>
  <c r="AO130" i="44"/>
  <c r="AN122" i="40"/>
  <c r="AN122" i="44"/>
  <c r="AN121" i="30"/>
  <c r="AN121" i="44"/>
  <c r="AO120" i="40"/>
  <c r="AO120" i="44"/>
  <c r="AP119" i="40"/>
  <c r="AP119" i="44"/>
  <c r="AN99" i="29"/>
  <c r="AN99" i="44"/>
  <c r="AQ98" i="29"/>
  <c r="AQ98" i="44"/>
  <c r="AQ95" i="40"/>
  <c r="AQ95" i="44"/>
  <c r="AP138" i="40"/>
  <c r="AP138" i="44"/>
  <c r="AQ101" i="44"/>
  <c r="AO104" i="44"/>
  <c r="AM111" i="44"/>
  <c r="AQ134" i="44"/>
  <c r="Y89" i="40"/>
  <c r="W121" i="40"/>
  <c r="AO87" i="44"/>
  <c r="AN90" i="44"/>
  <c r="AM93" i="44"/>
  <c r="AM95" i="44"/>
  <c r="AM96" i="44"/>
  <c r="AP98" i="44"/>
  <c r="AP108" i="44"/>
  <c r="AN112" i="44"/>
  <c r="AP117" i="44"/>
  <c r="AN118" i="44"/>
  <c r="AM119" i="44"/>
  <c r="AM122" i="44"/>
  <c r="Y139" i="44"/>
  <c r="Y101" i="44"/>
  <c r="W130" i="40"/>
  <c r="Y88" i="42"/>
  <c r="Y96" i="42"/>
  <c r="Y100" i="42"/>
  <c r="Y108" i="42"/>
  <c r="AO89" i="44"/>
  <c r="AO90" i="44"/>
  <c r="AN92" i="44"/>
  <c r="AN95" i="44"/>
  <c r="AM101" i="44"/>
  <c r="AQ108" i="44"/>
  <c r="AO111" i="44"/>
  <c r="AO112" i="44"/>
  <c r="AM113" i="44"/>
  <c r="AO118" i="44"/>
  <c r="AN119" i="44"/>
  <c r="AM120" i="44"/>
  <c r="Y107" i="44"/>
  <c r="W129" i="42"/>
  <c r="AP89" i="44"/>
  <c r="AO92" i="44"/>
  <c r="AO95" i="44"/>
  <c r="AO97" i="44"/>
  <c r="AO100" i="44"/>
  <c r="AN101" i="44"/>
  <c r="AP111" i="44"/>
  <c r="AO119" i="44"/>
  <c r="AN120" i="44"/>
  <c r="AM121" i="44"/>
  <c r="AO126" i="44"/>
  <c r="AM128" i="44"/>
  <c r="AM129" i="44"/>
  <c r="AM130" i="44"/>
  <c r="AM134" i="44"/>
  <c r="W114" i="44"/>
  <c r="AQ89" i="44"/>
  <c r="AP92" i="44"/>
  <c r="AP94" i="44"/>
  <c r="AP95" i="44"/>
  <c r="AP97" i="44"/>
  <c r="AP100" i="44"/>
  <c r="AM104" i="44"/>
  <c r="AM106" i="44"/>
  <c r="AE110" i="44"/>
  <c r="AF110" i="44" s="1"/>
  <c r="AQ111" i="44"/>
  <c r="AM123" i="44"/>
  <c r="AP125" i="44"/>
  <c r="AP126" i="44"/>
  <c r="AN127" i="44"/>
  <c r="AN128" i="44"/>
  <c r="AN129" i="44"/>
  <c r="AN130" i="44"/>
  <c r="AM131" i="44"/>
  <c r="W117" i="44"/>
  <c r="AQ136" i="39"/>
  <c r="AO126" i="42"/>
  <c r="W130" i="42"/>
  <c r="W133" i="42"/>
  <c r="W134" i="42"/>
  <c r="W89" i="42"/>
  <c r="Y97" i="42"/>
  <c r="W121" i="42"/>
  <c r="W94" i="42"/>
  <c r="AQ91" i="44"/>
  <c r="AQ92" i="44"/>
  <c r="AQ94" i="44"/>
  <c r="AQ97" i="44"/>
  <c r="AQ100" i="44"/>
  <c r="AN103" i="44"/>
  <c r="AN104" i="44"/>
  <c r="AN106" i="44"/>
  <c r="AO127" i="44"/>
  <c r="AO128" i="44"/>
  <c r="Y134" i="44"/>
  <c r="W129" i="44"/>
  <c r="Y89" i="44"/>
  <c r="Y109" i="44"/>
  <c r="W109" i="44"/>
  <c r="W95" i="44"/>
  <c r="Y90" i="44"/>
  <c r="Y94" i="44"/>
  <c r="W90" i="44"/>
  <c r="W139" i="44"/>
  <c r="W133" i="44"/>
  <c r="Y133" i="44"/>
  <c r="Y112" i="44"/>
  <c r="Y103" i="44"/>
  <c r="Y100" i="44"/>
  <c r="Y93" i="44"/>
  <c r="AH134" i="44"/>
  <c r="AG134" i="44"/>
  <c r="AF134" i="44"/>
  <c r="Y88" i="44"/>
  <c r="W88" i="44"/>
  <c r="Y92" i="44"/>
  <c r="W92" i="44"/>
  <c r="W98" i="44"/>
  <c r="AJ98" i="44" s="1"/>
  <c r="Y98" i="44"/>
  <c r="W99" i="44"/>
  <c r="Y99" i="44"/>
  <c r="Y96" i="44"/>
  <c r="W96" i="44"/>
  <c r="W87" i="44"/>
  <c r="Y91" i="44"/>
  <c r="Y95" i="44"/>
  <c r="W97" i="44"/>
  <c r="Y97" i="44"/>
  <c r="W102" i="44"/>
  <c r="Y106" i="44"/>
  <c r="W106" i="44"/>
  <c r="AF122" i="44"/>
  <c r="AF98" i="44"/>
  <c r="W103" i="44"/>
  <c r="AH122" i="44"/>
  <c r="W126" i="44"/>
  <c r="AG122" i="44"/>
  <c r="AG98" i="44"/>
  <c r="Y104" i="44"/>
  <c r="AE120" i="44"/>
  <c r="AD121" i="44"/>
  <c r="AE121" i="44" s="1"/>
  <c r="W89" i="44"/>
  <c r="W93" i="44"/>
  <c r="AH98" i="44"/>
  <c r="W101" i="44"/>
  <c r="AE111" i="44"/>
  <c r="AE112" i="44"/>
  <c r="AE113" i="44"/>
  <c r="AE114" i="44"/>
  <c r="AE115" i="44"/>
  <c r="AE116" i="44"/>
  <c r="AE117" i="44"/>
  <c r="AE118" i="44"/>
  <c r="AE119" i="44"/>
  <c r="Y135" i="44"/>
  <c r="W104" i="44"/>
  <c r="Y105" i="44"/>
  <c r="W105" i="44"/>
  <c r="W121" i="44"/>
  <c r="W130" i="44"/>
  <c r="AE135" i="44"/>
  <c r="AD136" i="44"/>
  <c r="Y136" i="44"/>
  <c r="AD123" i="44"/>
  <c r="W124" i="44"/>
  <c r="W132" i="44"/>
  <c r="W136" i="44"/>
  <c r="AM137" i="40"/>
  <c r="AM137" i="42"/>
  <c r="AQ135" i="42"/>
  <c r="AQ135" i="43"/>
  <c r="AN105" i="29"/>
  <c r="AN105" i="42"/>
  <c r="AO102" i="40"/>
  <c r="AO102" i="43"/>
  <c r="AP99" i="40"/>
  <c r="AP99" i="43"/>
  <c r="AM89" i="29"/>
  <c r="AM89" i="43"/>
  <c r="AD86" i="43"/>
  <c r="AE86" i="43" s="1"/>
  <c r="U112" i="43"/>
  <c r="U109" i="43"/>
  <c r="AO136" i="43"/>
  <c r="U136" i="43"/>
  <c r="AP131" i="42"/>
  <c r="AP131" i="43"/>
  <c r="AN135" i="43"/>
  <c r="AN135" i="42"/>
  <c r="AO90" i="43"/>
  <c r="AM108" i="29"/>
  <c r="AM108" i="41"/>
  <c r="AO129" i="40"/>
  <c r="AO129" i="43"/>
  <c r="AP128" i="42"/>
  <c r="AP128" i="43"/>
  <c r="AP118" i="40"/>
  <c r="AP118" i="43"/>
  <c r="AQ94" i="43"/>
  <c r="U101" i="43"/>
  <c r="AQ106" i="43"/>
  <c r="U105" i="43"/>
  <c r="U110" i="43"/>
  <c r="Y138" i="42"/>
  <c r="W102" i="42"/>
  <c r="W110" i="42"/>
  <c r="U91" i="43"/>
  <c r="U114" i="43"/>
  <c r="AD110" i="43"/>
  <c r="U137" i="43"/>
  <c r="AN139" i="42"/>
  <c r="AN139" i="43"/>
  <c r="AM107" i="29"/>
  <c r="AM107" i="42"/>
  <c r="AO101" i="30"/>
  <c r="AO101" i="43"/>
  <c r="Y98" i="42"/>
  <c r="AN93" i="31"/>
  <c r="AN93" i="43"/>
  <c r="AN93" i="42"/>
  <c r="AP87" i="28"/>
  <c r="AP87" i="43"/>
  <c r="AP102" i="43"/>
  <c r="AO88" i="43"/>
  <c r="AD98" i="43"/>
  <c r="AD99" i="43" s="1"/>
  <c r="AD134" i="43"/>
  <c r="AD135" i="43" s="1"/>
  <c r="U111" i="43"/>
  <c r="U115" i="43"/>
  <c r="U138" i="43"/>
  <c r="W93" i="42"/>
  <c r="Y93" i="42"/>
  <c r="Y105" i="42"/>
  <c r="W105" i="42"/>
  <c r="AP102" i="42"/>
  <c r="AO115" i="42"/>
  <c r="AN86" i="43"/>
  <c r="AQ87" i="43"/>
  <c r="AN91" i="43"/>
  <c r="AQ96" i="43"/>
  <c r="AO103" i="43"/>
  <c r="AM108" i="43"/>
  <c r="AO128" i="43"/>
  <c r="AP135" i="43"/>
  <c r="AD134" i="41"/>
  <c r="AE134" i="41" s="1"/>
  <c r="W108" i="42"/>
  <c r="AO86" i="43"/>
  <c r="U90" i="43"/>
  <c r="AP91" i="43"/>
  <c r="AO96" i="43"/>
  <c r="AP101" i="43"/>
  <c r="U103" i="43"/>
  <c r="AM105" i="43"/>
  <c r="AP108" i="43"/>
  <c r="AO122" i="43"/>
  <c r="AP129" i="43"/>
  <c r="AO131" i="43"/>
  <c r="AC134" i="43"/>
  <c r="AC135" i="43" s="1"/>
  <c r="AC136" i="43" s="1"/>
  <c r="AC137" i="43" s="1"/>
  <c r="AC138" i="43" s="1"/>
  <c r="AC139" i="43" s="1"/>
  <c r="AC140" i="43" s="1"/>
  <c r="AC141" i="43" s="1"/>
  <c r="AQ90" i="42"/>
  <c r="AP92" i="42"/>
  <c r="AM106" i="42"/>
  <c r="AN90" i="43"/>
  <c r="AN103" i="43"/>
  <c r="AO116" i="43"/>
  <c r="U134" i="43"/>
  <c r="Y87" i="40"/>
  <c r="AP103" i="42"/>
  <c r="W138" i="42"/>
  <c r="Y112" i="42"/>
  <c r="Y111" i="42"/>
  <c r="W119" i="42"/>
  <c r="AP90" i="43"/>
  <c r="AM92" i="43"/>
  <c r="AN102" i="43"/>
  <c r="AO104" i="43"/>
  <c r="AO106" i="43"/>
  <c r="AM129" i="43"/>
  <c r="AN130" i="43"/>
  <c r="AP132" i="43"/>
  <c r="AN138" i="43"/>
  <c r="AM87" i="42"/>
  <c r="Y134" i="42"/>
  <c r="Y87" i="42"/>
  <c r="Y95" i="42"/>
  <c r="Y91" i="42"/>
  <c r="Y99" i="42"/>
  <c r="W115" i="42"/>
  <c r="U86" i="43"/>
  <c r="U87" i="43"/>
  <c r="U98" i="43"/>
  <c r="U104" i="43"/>
  <c r="U128" i="43"/>
  <c r="AO130" i="43"/>
  <c r="AM135" i="43"/>
  <c r="AP136" i="43"/>
  <c r="AP91" i="42"/>
  <c r="AN134" i="42"/>
  <c r="W116" i="42"/>
  <c r="Y133" i="42"/>
  <c r="AB86" i="43"/>
  <c r="AB87" i="43" s="1"/>
  <c r="AB88" i="43" s="1"/>
  <c r="AB89" i="43" s="1"/>
  <c r="AB90" i="43" s="1"/>
  <c r="AB91" i="43" s="1"/>
  <c r="AB92" i="43" s="1"/>
  <c r="AB93" i="43" s="1"/>
  <c r="AB94" i="43" s="1"/>
  <c r="AB95" i="43" s="1"/>
  <c r="AB96" i="43" s="1"/>
  <c r="AB97" i="43" s="1"/>
  <c r="AN87" i="43"/>
  <c r="U95" i="43"/>
  <c r="AN107" i="43"/>
  <c r="AM128" i="43"/>
  <c r="AP130" i="43"/>
  <c r="AM139" i="43"/>
  <c r="AM98" i="42"/>
  <c r="AP125" i="42"/>
  <c r="AM127" i="42"/>
  <c r="U93" i="43"/>
  <c r="AN101" i="43"/>
  <c r="AN128" i="43"/>
  <c r="AN129" i="43"/>
  <c r="AQ133" i="43"/>
  <c r="AO135" i="43"/>
  <c r="AQ137" i="43"/>
  <c r="AC86" i="43"/>
  <c r="AC87" i="43" s="1"/>
  <c r="AC88" i="43" s="1"/>
  <c r="AC89" i="43" s="1"/>
  <c r="AC90" i="43" s="1"/>
  <c r="AC91" i="43" s="1"/>
  <c r="AC92" i="43" s="1"/>
  <c r="AC93" i="43" s="1"/>
  <c r="AC94" i="43" s="1"/>
  <c r="AC95" i="43" s="1"/>
  <c r="AC96" i="43" s="1"/>
  <c r="AC97" i="43" s="1"/>
  <c r="AO87" i="43"/>
  <c r="AP88" i="43"/>
  <c r="AM90" i="43"/>
  <c r="AO91" i="43"/>
  <c r="AO93" i="43"/>
  <c r="AP93" i="43"/>
  <c r="AM97" i="43"/>
  <c r="AM99" i="43"/>
  <c r="U99" i="43"/>
  <c r="AO99" i="43"/>
  <c r="AQ99" i="43"/>
  <c r="AM95" i="43"/>
  <c r="AM96" i="43"/>
  <c r="AP97" i="43"/>
  <c r="AO89" i="43"/>
  <c r="AQ91" i="43"/>
  <c r="AM94" i="43"/>
  <c r="U94" i="43"/>
  <c r="AO94" i="43"/>
  <c r="AN95" i="43"/>
  <c r="AN96" i="43"/>
  <c r="AN100" i="43"/>
  <c r="AQ100" i="43"/>
  <c r="AP100" i="43"/>
  <c r="U100" i="43"/>
  <c r="AO100" i="43"/>
  <c r="AM100" i="43"/>
  <c r="AO95" i="43"/>
  <c r="AN98" i="43"/>
  <c r="AM98" i="43"/>
  <c r="AN97" i="43"/>
  <c r="AP96" i="43"/>
  <c r="AP98" i="43"/>
  <c r="AQ86" i="43"/>
  <c r="AQ88" i="43"/>
  <c r="U89" i="43"/>
  <c r="AN89" i="43"/>
  <c r="AQ90" i="43"/>
  <c r="AQ92" i="43"/>
  <c r="AN92" i="43"/>
  <c r="AP95" i="43"/>
  <c r="AA98" i="43"/>
  <c r="AA99" i="43" s="1"/>
  <c r="AA100" i="43" s="1"/>
  <c r="AA101" i="43" s="1"/>
  <c r="AA102" i="43" s="1"/>
  <c r="AA103" i="43" s="1"/>
  <c r="AA104" i="43" s="1"/>
  <c r="AA105" i="43" s="1"/>
  <c r="AA106" i="43" s="1"/>
  <c r="AA107" i="43" s="1"/>
  <c r="AA108" i="43" s="1"/>
  <c r="AA109" i="43" s="1"/>
  <c r="AM88" i="43"/>
  <c r="AP89" i="43"/>
  <c r="AO92" i="43"/>
  <c r="AN94" i="43"/>
  <c r="AQ95" i="43"/>
  <c r="AO97" i="43"/>
  <c r="U97" i="43"/>
  <c r="AB98" i="43"/>
  <c r="AB99" i="43" s="1"/>
  <c r="AB100" i="43" s="1"/>
  <c r="AB101" i="43" s="1"/>
  <c r="AB102" i="43" s="1"/>
  <c r="AB103" i="43" s="1"/>
  <c r="AB104" i="43" s="1"/>
  <c r="AB105" i="43" s="1"/>
  <c r="AB106" i="43" s="1"/>
  <c r="AB107" i="43" s="1"/>
  <c r="AB108" i="43" s="1"/>
  <c r="AB109" i="43" s="1"/>
  <c r="AO98" i="43"/>
  <c r="AM86" i="43"/>
  <c r="AA86" i="43"/>
  <c r="AA87" i="43" s="1"/>
  <c r="AA88" i="43" s="1"/>
  <c r="AA89" i="43" s="1"/>
  <c r="AA90" i="43" s="1"/>
  <c r="AA91" i="43" s="1"/>
  <c r="AA92" i="43" s="1"/>
  <c r="AA93" i="43" s="1"/>
  <c r="AA94" i="43" s="1"/>
  <c r="AA95" i="43" s="1"/>
  <c r="AA96" i="43" s="1"/>
  <c r="AA97" i="43" s="1"/>
  <c r="AM87" i="43"/>
  <c r="U88" i="43"/>
  <c r="AN88" i="43"/>
  <c r="AQ89" i="43"/>
  <c r="AM91" i="43"/>
  <c r="U92" i="43"/>
  <c r="AP92" i="43"/>
  <c r="AM93" i="43"/>
  <c r="AP94" i="43"/>
  <c r="U96" i="43"/>
  <c r="AC98" i="43"/>
  <c r="AC99" i="43" s="1"/>
  <c r="AC100" i="43" s="1"/>
  <c r="AC101" i="43" s="1"/>
  <c r="AC102" i="43" s="1"/>
  <c r="AC103" i="43" s="1"/>
  <c r="AC104" i="43" s="1"/>
  <c r="AC105" i="43" s="1"/>
  <c r="AC106" i="43" s="1"/>
  <c r="AC107" i="43" s="1"/>
  <c r="AC108" i="43" s="1"/>
  <c r="AC109" i="43" s="1"/>
  <c r="AQ98" i="43"/>
  <c r="AN99" i="43"/>
  <c r="AQ93" i="43"/>
  <c r="AQ97" i="43"/>
  <c r="AM102" i="43"/>
  <c r="AO105" i="43"/>
  <c r="AP104" i="43"/>
  <c r="AN105" i="43"/>
  <c r="AQ105" i="43"/>
  <c r="AC110" i="43"/>
  <c r="AC111" i="43" s="1"/>
  <c r="AC112" i="43" s="1"/>
  <c r="AC113" i="43" s="1"/>
  <c r="AC114" i="43" s="1"/>
  <c r="AC115" i="43" s="1"/>
  <c r="AC116" i="43" s="1"/>
  <c r="AC117" i="43" s="1"/>
  <c r="AC118" i="43" s="1"/>
  <c r="AC119" i="43" s="1"/>
  <c r="AC120" i="43" s="1"/>
  <c r="AC121" i="43" s="1"/>
  <c r="AM107" i="43"/>
  <c r="U107" i="43"/>
  <c r="AO107" i="43"/>
  <c r="AP107" i="43"/>
  <c r="AP105" i="43"/>
  <c r="AQ107" i="43"/>
  <c r="AM104" i="43"/>
  <c r="U106" i="43"/>
  <c r="AM119" i="43"/>
  <c r="AM118" i="43"/>
  <c r="U119" i="43"/>
  <c r="U118" i="43"/>
  <c r="U117" i="43"/>
  <c r="AP127" i="43"/>
  <c r="AC122" i="43"/>
  <c r="AC123" i="43" s="1"/>
  <c r="AC124" i="43" s="1"/>
  <c r="AC125" i="43" s="1"/>
  <c r="AC126" i="43" s="1"/>
  <c r="AC127" i="43" s="1"/>
  <c r="AC128" i="43" s="1"/>
  <c r="AC129" i="43" s="1"/>
  <c r="AC130" i="43" s="1"/>
  <c r="AC131" i="43" s="1"/>
  <c r="AC132" i="43" s="1"/>
  <c r="AC133" i="43" s="1"/>
  <c r="AO127" i="43"/>
  <c r="AB122" i="43"/>
  <c r="AB123" i="43" s="1"/>
  <c r="AB124" i="43" s="1"/>
  <c r="AB125" i="43" s="1"/>
  <c r="AB126" i="43" s="1"/>
  <c r="AB127" i="43" s="1"/>
  <c r="AB128" i="43" s="1"/>
  <c r="AB129" i="43" s="1"/>
  <c r="AB130" i="43" s="1"/>
  <c r="AB131" i="43" s="1"/>
  <c r="AB132" i="43" s="1"/>
  <c r="AB133" i="43" s="1"/>
  <c r="AN127" i="43"/>
  <c r="AA122" i="43"/>
  <c r="AA123" i="43" s="1"/>
  <c r="AA124" i="43" s="1"/>
  <c r="AA125" i="43" s="1"/>
  <c r="AA126" i="43" s="1"/>
  <c r="AA127" i="43" s="1"/>
  <c r="AA128" i="43" s="1"/>
  <c r="AA129" i="43" s="1"/>
  <c r="AA130" i="43" s="1"/>
  <c r="AA131" i="43" s="1"/>
  <c r="AA132" i="43" s="1"/>
  <c r="AA133" i="43" s="1"/>
  <c r="AP121" i="43"/>
  <c r="AM127" i="43"/>
  <c r="AO121" i="43"/>
  <c r="AP120" i="43"/>
  <c r="AO118" i="43"/>
  <c r="AM117" i="43"/>
  <c r="AN116" i="43"/>
  <c r="U116" i="43"/>
  <c r="AP123" i="43"/>
  <c r="AO120" i="43"/>
  <c r="AN118" i="43"/>
  <c r="AM116" i="43"/>
  <c r="AN120" i="43"/>
  <c r="AP119" i="43"/>
  <c r="AQ112" i="43"/>
  <c r="AQ111" i="43"/>
  <c r="AQ110" i="43"/>
  <c r="AA110" i="43"/>
  <c r="AA111" i="43" s="1"/>
  <c r="AA112" i="43" s="1"/>
  <c r="AA113" i="43" s="1"/>
  <c r="AA114" i="43" s="1"/>
  <c r="AA115" i="43" s="1"/>
  <c r="AA116" i="43" s="1"/>
  <c r="AA117" i="43" s="1"/>
  <c r="AA118" i="43" s="1"/>
  <c r="AA119" i="43" s="1"/>
  <c r="AA120" i="43" s="1"/>
  <c r="AA121" i="43" s="1"/>
  <c r="AO119" i="43"/>
  <c r="AP115" i="43"/>
  <c r="AP114" i="43"/>
  <c r="AP113" i="43"/>
  <c r="AP112" i="43"/>
  <c r="AP111" i="43"/>
  <c r="AP110" i="43"/>
  <c r="AP109" i="43"/>
  <c r="AN119" i="43"/>
  <c r="AO115" i="43"/>
  <c r="AO114" i="43"/>
  <c r="AO113" i="43"/>
  <c r="AO112" i="43"/>
  <c r="AO111" i="43"/>
  <c r="AO110" i="43"/>
  <c r="AO109" i="43"/>
  <c r="AN121" i="43"/>
  <c r="AP117" i="43"/>
  <c r="AN115" i="43"/>
  <c r="AN114" i="43"/>
  <c r="AN113" i="43"/>
  <c r="AN112" i="43"/>
  <c r="AN111" i="43"/>
  <c r="AN110" i="43"/>
  <c r="AN109" i="43"/>
  <c r="U127" i="43"/>
  <c r="AO117" i="43"/>
  <c r="AP116" i="43"/>
  <c r="AQ101" i="43"/>
  <c r="AQ103" i="43"/>
  <c r="AP103" i="43"/>
  <c r="AN104" i="43"/>
  <c r="AN106" i="43"/>
  <c r="AM106" i="43"/>
  <c r="AP106" i="43"/>
  <c r="U108" i="43"/>
  <c r="AQ108" i="43"/>
  <c r="AO108" i="43"/>
  <c r="AN108" i="43"/>
  <c r="U113" i="43"/>
  <c r="AP124" i="43"/>
  <c r="AM103" i="43"/>
  <c r="AQ104" i="43"/>
  <c r="AQ109" i="43"/>
  <c r="AN117" i="43"/>
  <c r="AM101" i="43"/>
  <c r="U102" i="43"/>
  <c r="AM109" i="43"/>
  <c r="AM110" i="43"/>
  <c r="AM111" i="43"/>
  <c r="AM112" i="43"/>
  <c r="AM113" i="43"/>
  <c r="AM114" i="43"/>
  <c r="AM115" i="43"/>
  <c r="AM121" i="43"/>
  <c r="AO123" i="43"/>
  <c r="AN122" i="43"/>
  <c r="AQ102" i="43"/>
  <c r="AB110" i="43"/>
  <c r="AB111" i="43" s="1"/>
  <c r="AB112" i="43" s="1"/>
  <c r="AB113" i="43" s="1"/>
  <c r="AB114" i="43" s="1"/>
  <c r="AB115" i="43" s="1"/>
  <c r="AB116" i="43" s="1"/>
  <c r="AB117" i="43" s="1"/>
  <c r="AB118" i="43" s="1"/>
  <c r="AB119" i="43" s="1"/>
  <c r="AB120" i="43" s="1"/>
  <c r="AB121" i="43" s="1"/>
  <c r="U126" i="43"/>
  <c r="AM134" i="43"/>
  <c r="AQ136" i="43"/>
  <c r="AM138" i="43"/>
  <c r="AO139" i="43"/>
  <c r="U125" i="43"/>
  <c r="AM126" i="43"/>
  <c r="U133" i="43"/>
  <c r="AN134" i="43"/>
  <c r="AP139" i="43"/>
  <c r="U124" i="43"/>
  <c r="AM125" i="43"/>
  <c r="AN126" i="43"/>
  <c r="U132" i="43"/>
  <c r="AM133" i="43"/>
  <c r="AO134" i="43"/>
  <c r="AM137" i="43"/>
  <c r="AO138" i="43"/>
  <c r="AQ139" i="43"/>
  <c r="U123" i="43"/>
  <c r="AM124" i="43"/>
  <c r="AN125" i="43"/>
  <c r="AO126" i="43"/>
  <c r="U131" i="43"/>
  <c r="AM132" i="43"/>
  <c r="AN133" i="43"/>
  <c r="AP134" i="43"/>
  <c r="AN137" i="43"/>
  <c r="AP138" i="43"/>
  <c r="U122" i="43"/>
  <c r="AD122" i="43"/>
  <c r="AM123" i="43"/>
  <c r="AN124" i="43"/>
  <c r="AO125" i="43"/>
  <c r="AP126" i="43"/>
  <c r="U130" i="43"/>
  <c r="AM131" i="43"/>
  <c r="AN132" i="43"/>
  <c r="AO133" i="43"/>
  <c r="AA134" i="43"/>
  <c r="AA135" i="43" s="1"/>
  <c r="AA136" i="43" s="1"/>
  <c r="AA137" i="43" s="1"/>
  <c r="AA138" i="43" s="1"/>
  <c r="AA139" i="43" s="1"/>
  <c r="AA140" i="43" s="1"/>
  <c r="AA141" i="43" s="1"/>
  <c r="AQ134" i="43"/>
  <c r="AM136" i="43"/>
  <c r="AO137" i="43"/>
  <c r="AQ138" i="43"/>
  <c r="U120" i="43"/>
  <c r="U121" i="43"/>
  <c r="AM122" i="43"/>
  <c r="AN123" i="43"/>
  <c r="AO124" i="43"/>
  <c r="AP125" i="43"/>
  <c r="U129" i="43"/>
  <c r="AM130" i="43"/>
  <c r="AN131" i="43"/>
  <c r="AO132" i="43"/>
  <c r="AP133" i="43"/>
  <c r="AB134" i="43"/>
  <c r="AB135" i="43" s="1"/>
  <c r="AB136" i="43" s="1"/>
  <c r="AB137" i="43" s="1"/>
  <c r="AB138" i="43" s="1"/>
  <c r="AB139" i="43" s="1"/>
  <c r="AB140" i="43" s="1"/>
  <c r="AB141" i="43" s="1"/>
  <c r="U135" i="43"/>
  <c r="AN136" i="43"/>
  <c r="AP137" i="43"/>
  <c r="U139" i="43"/>
  <c r="AM120" i="43"/>
  <c r="W135" i="40"/>
  <c r="Y138" i="40"/>
  <c r="Y102" i="40"/>
  <c r="W123" i="40"/>
  <c r="AN134" i="41"/>
  <c r="AO86" i="42"/>
  <c r="AD87" i="42"/>
  <c r="AD88" i="42" s="1"/>
  <c r="AE88" i="42" s="1"/>
  <c r="AQ89" i="42"/>
  <c r="AP90" i="42"/>
  <c r="AO91" i="42"/>
  <c r="AO92" i="42"/>
  <c r="AM93" i="42"/>
  <c r="AP101" i="42"/>
  <c r="AO102" i="42"/>
  <c r="AO103" i="42"/>
  <c r="AO104" i="42"/>
  <c r="AM105" i="42"/>
  <c r="AQ109" i="42"/>
  <c r="AQ112" i="42"/>
  <c r="AP113" i="42"/>
  <c r="AP114" i="42"/>
  <c r="AN115" i="42"/>
  <c r="AP121" i="42"/>
  <c r="AP124" i="42"/>
  <c r="AO125" i="42"/>
  <c r="AN126" i="42"/>
  <c r="AP130" i="42"/>
  <c r="AO131" i="42"/>
  <c r="AM134" i="42"/>
  <c r="AM135" i="42"/>
  <c r="AM136" i="42"/>
  <c r="Y103" i="40"/>
  <c r="AM94" i="42"/>
  <c r="AQ101" i="42"/>
  <c r="AP104" i="42"/>
  <c r="AN132" i="42"/>
  <c r="AN136" i="42"/>
  <c r="W137" i="40"/>
  <c r="W109" i="40"/>
  <c r="W117" i="40"/>
  <c r="AQ86" i="42"/>
  <c r="AN87" i="42"/>
  <c r="AM88" i="42"/>
  <c r="AQ91" i="42"/>
  <c r="AQ92" i="42"/>
  <c r="AO93" i="42"/>
  <c r="AN94" i="42"/>
  <c r="AM95" i="42"/>
  <c r="AN98" i="42"/>
  <c r="AM99" i="42"/>
  <c r="AQ103" i="42"/>
  <c r="AQ104" i="42"/>
  <c r="AO105" i="42"/>
  <c r="AN106" i="42"/>
  <c r="AN107" i="42"/>
  <c r="AM110" i="42"/>
  <c r="AP115" i="42"/>
  <c r="AN116" i="42"/>
  <c r="AM117" i="42"/>
  <c r="AM118" i="42"/>
  <c r="AM122" i="42"/>
  <c r="W124" i="42"/>
  <c r="AP126" i="42"/>
  <c r="AN127" i="42"/>
  <c r="AO132" i="42"/>
  <c r="AO134" i="42"/>
  <c r="AO135" i="42"/>
  <c r="AO136" i="42"/>
  <c r="AN137" i="42"/>
  <c r="AO87" i="42"/>
  <c r="AN88" i="42"/>
  <c r="AP93" i="42"/>
  <c r="AO94" i="42"/>
  <c r="AN95" i="42"/>
  <c r="AM96" i="42"/>
  <c r="AO98" i="42"/>
  <c r="AN99" i="42"/>
  <c r="AM100" i="42"/>
  <c r="AO106" i="42"/>
  <c r="AO107" i="42"/>
  <c r="AM108" i="42"/>
  <c r="AN110" i="42"/>
  <c r="AM111" i="42"/>
  <c r="AO116" i="42"/>
  <c r="AN117" i="42"/>
  <c r="AN122" i="42"/>
  <c r="AM123" i="42"/>
  <c r="AO127" i="42"/>
  <c r="AN128" i="42"/>
  <c r="AM129" i="42"/>
  <c r="AP132" i="42"/>
  <c r="AN133" i="42"/>
  <c r="AP134" i="42"/>
  <c r="AP135" i="42"/>
  <c r="AP136" i="42"/>
  <c r="AO137" i="42"/>
  <c r="AM138" i="42"/>
  <c r="AM139" i="42"/>
  <c r="AM113" i="41"/>
  <c r="U134" i="41"/>
  <c r="AP87" i="42"/>
  <c r="AO88" i="42"/>
  <c r="AM89" i="42"/>
  <c r="AQ93" i="42"/>
  <c r="AP94" i="42"/>
  <c r="AO95" i="42"/>
  <c r="AN96" i="42"/>
  <c r="AP98" i="42"/>
  <c r="AO99" i="42"/>
  <c r="AN100" i="42"/>
  <c r="AQ105" i="42"/>
  <c r="AP106" i="42"/>
  <c r="AP107" i="42"/>
  <c r="AN108" i="42"/>
  <c r="AO110" i="42"/>
  <c r="AN111" i="42"/>
  <c r="AO117" i="42"/>
  <c r="AO118" i="42"/>
  <c r="AM119" i="42"/>
  <c r="AM120" i="42"/>
  <c r="AO122" i="42"/>
  <c r="AN123" i="42"/>
  <c r="AP127" i="42"/>
  <c r="AO128" i="42"/>
  <c r="AN129" i="42"/>
  <c r="AO133" i="42"/>
  <c r="AQ134" i="42"/>
  <c r="AQ136" i="42"/>
  <c r="AP137" i="42"/>
  <c r="AN138" i="42"/>
  <c r="AQ87" i="42"/>
  <c r="AP88" i="42"/>
  <c r="AN89" i="42"/>
  <c r="AM90" i="42"/>
  <c r="AQ94" i="42"/>
  <c r="AP95" i="42"/>
  <c r="AO96" i="42"/>
  <c r="AN97" i="42"/>
  <c r="AQ98" i="42"/>
  <c r="AP99" i="42"/>
  <c r="AO100" i="42"/>
  <c r="AM101" i="42"/>
  <c r="AQ106" i="42"/>
  <c r="AQ107" i="42"/>
  <c r="AO108" i="42"/>
  <c r="AN109" i="42"/>
  <c r="AP110" i="42"/>
  <c r="AO111" i="42"/>
  <c r="AN112" i="42"/>
  <c r="AM113" i="42"/>
  <c r="AM114" i="42"/>
  <c r="AP117" i="42"/>
  <c r="AP118" i="42"/>
  <c r="AN119" i="42"/>
  <c r="AN120" i="42"/>
  <c r="AM121" i="42"/>
  <c r="AO123" i="42"/>
  <c r="AM124" i="42"/>
  <c r="AO129" i="42"/>
  <c r="AM130" i="42"/>
  <c r="W132" i="42"/>
  <c r="AP133" i="42"/>
  <c r="AQ137" i="42"/>
  <c r="AO138" i="42"/>
  <c r="AO139" i="42"/>
  <c r="Y107" i="42"/>
  <c r="AM86" i="42"/>
  <c r="AQ88" i="42"/>
  <c r="AO89" i="42"/>
  <c r="AN90" i="42"/>
  <c r="AM92" i="42"/>
  <c r="AQ95" i="42"/>
  <c r="AP96" i="42"/>
  <c r="AO97" i="42"/>
  <c r="AQ99" i="42"/>
  <c r="AP100" i="42"/>
  <c r="AN101" i="42"/>
  <c r="AM102" i="42"/>
  <c r="AM103" i="42"/>
  <c r="AM104" i="42"/>
  <c r="AP108" i="42"/>
  <c r="AO109" i="42"/>
  <c r="AQ110" i="42"/>
  <c r="AP111" i="42"/>
  <c r="AO112" i="42"/>
  <c r="AN113" i="42"/>
  <c r="AN114" i="42"/>
  <c r="AO119" i="42"/>
  <c r="AO120" i="42"/>
  <c r="AN121" i="42"/>
  <c r="AP123" i="42"/>
  <c r="AN124" i="42"/>
  <c r="AM125" i="42"/>
  <c r="W127" i="42"/>
  <c r="AP129" i="42"/>
  <c r="AN130" i="42"/>
  <c r="AM131" i="42"/>
  <c r="AQ133" i="42"/>
  <c r="AP138" i="42"/>
  <c r="Y92" i="42"/>
  <c r="P86" i="15"/>
  <c r="P90" i="15"/>
  <c r="P90" i="18"/>
  <c r="L98" i="18"/>
  <c r="M118" i="18"/>
  <c r="P128" i="18"/>
  <c r="P86" i="19"/>
  <c r="P90" i="19"/>
  <c r="P86" i="20"/>
  <c r="O138" i="21"/>
  <c r="P86" i="22"/>
  <c r="P90" i="22"/>
  <c r="P136" i="22"/>
  <c r="AN86" i="42"/>
  <c r="AP89" i="42"/>
  <c r="AO90" i="42"/>
  <c r="AN91" i="42"/>
  <c r="AN92" i="42"/>
  <c r="AQ96" i="42"/>
  <c r="AP97" i="42"/>
  <c r="AQ100" i="42"/>
  <c r="AO101" i="42"/>
  <c r="AN102" i="42"/>
  <c r="AN103" i="42"/>
  <c r="AN104" i="42"/>
  <c r="AQ108" i="42"/>
  <c r="AP109" i="42"/>
  <c r="AQ111" i="42"/>
  <c r="AP112" i="42"/>
  <c r="AO113" i="42"/>
  <c r="AM115" i="42"/>
  <c r="AP119" i="42"/>
  <c r="AP120" i="42"/>
  <c r="AO121" i="42"/>
  <c r="AO124" i="42"/>
  <c r="AN125" i="42"/>
  <c r="AM126" i="42"/>
  <c r="AN131" i="42"/>
  <c r="AQ138" i="42"/>
  <c r="W107" i="42"/>
  <c r="W114" i="42"/>
  <c r="AE111" i="42"/>
  <c r="AD112" i="42"/>
  <c r="AF86" i="42"/>
  <c r="AH86" i="42"/>
  <c r="AG86" i="42"/>
  <c r="W87" i="42"/>
  <c r="Y90" i="42"/>
  <c r="W91" i="42"/>
  <c r="Y94" i="42"/>
  <c r="W95" i="42"/>
  <c r="W98" i="42"/>
  <c r="AD99" i="42"/>
  <c r="AE98" i="42"/>
  <c r="W100" i="42"/>
  <c r="W117" i="42"/>
  <c r="W99" i="42"/>
  <c r="Y103" i="42"/>
  <c r="Y109" i="42"/>
  <c r="W88" i="42"/>
  <c r="W92" i="42"/>
  <c r="W96" i="42"/>
  <c r="Y102" i="42"/>
  <c r="Y104" i="42"/>
  <c r="W104" i="42"/>
  <c r="W118" i="42"/>
  <c r="W97" i="42"/>
  <c r="W128" i="42"/>
  <c r="AD135" i="42"/>
  <c r="AE134" i="42"/>
  <c r="W111" i="42"/>
  <c r="W112" i="42"/>
  <c r="W113" i="42"/>
  <c r="W120" i="42"/>
  <c r="AF122" i="42"/>
  <c r="AH122" i="42"/>
  <c r="W135" i="42"/>
  <c r="Y135" i="42"/>
  <c r="W139" i="42"/>
  <c r="Y139" i="42"/>
  <c r="W106" i="42"/>
  <c r="AG122" i="42"/>
  <c r="Y136" i="42"/>
  <c r="Y137" i="42"/>
  <c r="W126" i="42"/>
  <c r="W137" i="42"/>
  <c r="AD123" i="42"/>
  <c r="W123" i="42"/>
  <c r="W131" i="42"/>
  <c r="W136" i="42"/>
  <c r="P90" i="21"/>
  <c r="AM128" i="40"/>
  <c r="AM128" i="41"/>
  <c r="Q122" i="31"/>
  <c r="AP102" i="29"/>
  <c r="AP102" i="41"/>
  <c r="P90" i="20"/>
  <c r="AP105" i="29"/>
  <c r="AP105" i="41"/>
  <c r="AQ102" i="29"/>
  <c r="AQ102" i="41"/>
  <c r="P86" i="18"/>
  <c r="P86" i="21"/>
  <c r="AN129" i="41"/>
  <c r="AB110" i="39"/>
  <c r="AB111" i="39" s="1"/>
  <c r="AB112" i="39" s="1"/>
  <c r="AB113" i="39" s="1"/>
  <c r="AB114" i="39" s="1"/>
  <c r="AB115" i="39" s="1"/>
  <c r="AB116" i="39" s="1"/>
  <c r="AB117" i="39" s="1"/>
  <c r="AB118" i="39" s="1"/>
  <c r="AB119" i="39" s="1"/>
  <c r="AB120" i="39" s="1"/>
  <c r="AB121" i="39" s="1"/>
  <c r="AP103" i="41"/>
  <c r="AO111" i="41"/>
  <c r="AO130" i="40"/>
  <c r="AO130" i="41"/>
  <c r="AO117" i="41"/>
  <c r="AN138" i="41"/>
  <c r="W138" i="40"/>
  <c r="W108" i="40"/>
  <c r="Y108" i="40"/>
  <c r="AN108" i="41"/>
  <c r="AQ135" i="30"/>
  <c r="AQ135" i="41"/>
  <c r="AM133" i="40"/>
  <c r="AM133" i="41"/>
  <c r="AP131" i="40"/>
  <c r="AP131" i="41"/>
  <c r="AO114" i="40"/>
  <c r="AO114" i="41"/>
  <c r="Y88" i="40"/>
  <c r="AN106" i="41"/>
  <c r="AN139" i="29"/>
  <c r="AN139" i="41"/>
  <c r="AN135" i="40"/>
  <c r="AN135" i="41"/>
  <c r="AP128" i="40"/>
  <c r="AP128" i="41"/>
  <c r="AD111" i="40"/>
  <c r="AD112" i="40" s="1"/>
  <c r="AE110" i="40"/>
  <c r="AG110" i="40" s="1"/>
  <c r="AP94" i="41"/>
  <c r="AM104" i="41"/>
  <c r="U109" i="41"/>
  <c r="U111" i="41"/>
  <c r="U112" i="41"/>
  <c r="U115" i="41"/>
  <c r="AP123" i="41"/>
  <c r="U127" i="41"/>
  <c r="AN130" i="41"/>
  <c r="AO138" i="41"/>
  <c r="Y105" i="40"/>
  <c r="AP106" i="41"/>
  <c r="AO113" i="41"/>
  <c r="AO119" i="41"/>
  <c r="AB122" i="41"/>
  <c r="AB123" i="41" s="1"/>
  <c r="AB124" i="41" s="1"/>
  <c r="AB125" i="41" s="1"/>
  <c r="AB126" i="41" s="1"/>
  <c r="AB127" i="41" s="1"/>
  <c r="AB128" i="41" s="1"/>
  <c r="AB129" i="41" s="1"/>
  <c r="AB130" i="41" s="1"/>
  <c r="AB131" i="41" s="1"/>
  <c r="AB132" i="41" s="1"/>
  <c r="AB133" i="41" s="1"/>
  <c r="AP132" i="41"/>
  <c r="AQ139" i="30"/>
  <c r="AQ139" i="41"/>
  <c r="AM116" i="40"/>
  <c r="AM116" i="41"/>
  <c r="Q94" i="29"/>
  <c r="AM103" i="41"/>
  <c r="AM111" i="41"/>
  <c r="AO134" i="41"/>
  <c r="AP139" i="40"/>
  <c r="AP139" i="41"/>
  <c r="AP87" i="41"/>
  <c r="AM91" i="41"/>
  <c r="AD98" i="41"/>
  <c r="AE98" i="41" s="1"/>
  <c r="U110" i="41"/>
  <c r="AM115" i="41"/>
  <c r="AM121" i="41"/>
  <c r="U124" i="41"/>
  <c r="AO136" i="41"/>
  <c r="AM97" i="40"/>
  <c r="AM97" i="41"/>
  <c r="AP119" i="41"/>
  <c r="AN118" i="29"/>
  <c r="AN118" i="41"/>
  <c r="AP116" i="40"/>
  <c r="AP116" i="41"/>
  <c r="AM112" i="40"/>
  <c r="AM112" i="41"/>
  <c r="AM109" i="40"/>
  <c r="AM109" i="41"/>
  <c r="W88" i="40"/>
  <c r="W126" i="40"/>
  <c r="Y97" i="40"/>
  <c r="W101" i="40"/>
  <c r="AM95" i="41"/>
  <c r="U102" i="41"/>
  <c r="U108" i="41"/>
  <c r="AM110" i="41"/>
  <c r="U113" i="41"/>
  <c r="AO115" i="41"/>
  <c r="U128" i="41"/>
  <c r="AP136" i="41"/>
  <c r="AM139" i="41"/>
  <c r="U138" i="41"/>
  <c r="U139" i="41"/>
  <c r="AO104" i="41"/>
  <c r="U107" i="41"/>
  <c r="AO110" i="41"/>
  <c r="U114" i="41"/>
  <c r="AO116" i="41"/>
  <c r="AM120" i="41"/>
  <c r="AQ133" i="41"/>
  <c r="AQ137" i="41"/>
  <c r="Y104" i="40"/>
  <c r="Y137" i="40"/>
  <c r="Y94" i="40"/>
  <c r="Y106" i="40"/>
  <c r="W103" i="40"/>
  <c r="Y111" i="40"/>
  <c r="AB86" i="41"/>
  <c r="AB87" i="41" s="1"/>
  <c r="AB88" i="41" s="1"/>
  <c r="AB89" i="41" s="1"/>
  <c r="AB90" i="41" s="1"/>
  <c r="AB91" i="41" s="1"/>
  <c r="AB92" i="41" s="1"/>
  <c r="AB93" i="41" s="1"/>
  <c r="AB94" i="41" s="1"/>
  <c r="AB95" i="41" s="1"/>
  <c r="AB96" i="41" s="1"/>
  <c r="AB97" i="41" s="1"/>
  <c r="AO107" i="41"/>
  <c r="AM114" i="41"/>
  <c r="AO118" i="41"/>
  <c r="AN120" i="41"/>
  <c r="AO122" i="41"/>
  <c r="AM135" i="41"/>
  <c r="AM91" i="39"/>
  <c r="Y101" i="40"/>
  <c r="Y109" i="40"/>
  <c r="Y112" i="40"/>
  <c r="W87" i="40"/>
  <c r="Y91" i="40"/>
  <c r="W99" i="40"/>
  <c r="Y107" i="40"/>
  <c r="AA86" i="41"/>
  <c r="AA87" i="41" s="1"/>
  <c r="AA88" i="41" s="1"/>
  <c r="AA89" i="41" s="1"/>
  <c r="AA90" i="41" s="1"/>
  <c r="AA91" i="41" s="1"/>
  <c r="AA92" i="41" s="1"/>
  <c r="AA93" i="41" s="1"/>
  <c r="AA94" i="41" s="1"/>
  <c r="AA95" i="41" s="1"/>
  <c r="AA96" i="41" s="1"/>
  <c r="AA97" i="41" s="1"/>
  <c r="AP90" i="41"/>
  <c r="AO112" i="41"/>
  <c r="AO131" i="41"/>
  <c r="AO90" i="41"/>
  <c r="AQ94" i="41"/>
  <c r="AQ103" i="41"/>
  <c r="AO109" i="41"/>
  <c r="AO123" i="41"/>
  <c r="AM129" i="41"/>
  <c r="AC134" i="41"/>
  <c r="AC135" i="41" s="1"/>
  <c r="AC136" i="41" s="1"/>
  <c r="AC137" i="41" s="1"/>
  <c r="AC138" i="41" s="1"/>
  <c r="AC139" i="41" s="1"/>
  <c r="AC140" i="41" s="1"/>
  <c r="AC141" i="41" s="1"/>
  <c r="AQ89" i="41"/>
  <c r="U87" i="41"/>
  <c r="AN87" i="41"/>
  <c r="U97" i="41"/>
  <c r="AP97" i="41"/>
  <c r="AO97" i="41"/>
  <c r="AN97" i="41"/>
  <c r="AQ97" i="41"/>
  <c r="AN101" i="41"/>
  <c r="AQ101" i="41"/>
  <c r="AP101" i="41"/>
  <c r="AO101" i="41"/>
  <c r="U101" i="41"/>
  <c r="AQ99" i="41"/>
  <c r="AQ98" i="41"/>
  <c r="AA98" i="41"/>
  <c r="AA99" i="41" s="1"/>
  <c r="AA100" i="41" s="1"/>
  <c r="AA101" i="41" s="1"/>
  <c r="AA102" i="41" s="1"/>
  <c r="AA103" i="41" s="1"/>
  <c r="AA104" i="41" s="1"/>
  <c r="AA105" i="41" s="1"/>
  <c r="AA106" i="41" s="1"/>
  <c r="AA107" i="41" s="1"/>
  <c r="AA108" i="41" s="1"/>
  <c r="AA109" i="41" s="1"/>
  <c r="AM101" i="41"/>
  <c r="AN99" i="41"/>
  <c r="AQ100" i="41"/>
  <c r="AM99" i="41"/>
  <c r="AN98" i="41"/>
  <c r="AD86" i="41"/>
  <c r="U86" i="41"/>
  <c r="AC86" i="41"/>
  <c r="AC87" i="41" s="1"/>
  <c r="AC88" i="41" s="1"/>
  <c r="AC89" i="41" s="1"/>
  <c r="AC90" i="41" s="1"/>
  <c r="AC91" i="41" s="1"/>
  <c r="AC92" i="41" s="1"/>
  <c r="AC93" i="41" s="1"/>
  <c r="AC94" i="41" s="1"/>
  <c r="AC95" i="41" s="1"/>
  <c r="AC96" i="41" s="1"/>
  <c r="AC97" i="41" s="1"/>
  <c r="AM86" i="41"/>
  <c r="AO87" i="41"/>
  <c r="U90" i="41"/>
  <c r="AQ90" i="41"/>
  <c r="AN91" i="41"/>
  <c r="AN94" i="41"/>
  <c r="U94" i="41"/>
  <c r="U100" i="41"/>
  <c r="AQ93" i="41"/>
  <c r="AN86" i="41"/>
  <c r="AO91" i="41"/>
  <c r="AP95" i="41"/>
  <c r="AO95" i="41"/>
  <c r="U95" i="41"/>
  <c r="AN95" i="41"/>
  <c r="AC98" i="41"/>
  <c r="AC99" i="41" s="1"/>
  <c r="AC100" i="41" s="1"/>
  <c r="AC101" i="41" s="1"/>
  <c r="AC102" i="41" s="1"/>
  <c r="AC103" i="41" s="1"/>
  <c r="AC104" i="41" s="1"/>
  <c r="AC105" i="41" s="1"/>
  <c r="AC106" i="41" s="1"/>
  <c r="AC107" i="41" s="1"/>
  <c r="AC108" i="41" s="1"/>
  <c r="AC109" i="41" s="1"/>
  <c r="AP98" i="41"/>
  <c r="AO86" i="41"/>
  <c r="AQ87" i="41"/>
  <c r="AM88" i="41"/>
  <c r="AP91" i="41"/>
  <c r="U91" i="41"/>
  <c r="AQ91" i="41"/>
  <c r="AM92" i="41"/>
  <c r="AQ95" i="41"/>
  <c r="U89" i="41"/>
  <c r="AN89" i="41"/>
  <c r="U93" i="41"/>
  <c r="AN93" i="41"/>
  <c r="AO88" i="41"/>
  <c r="AM89" i="41"/>
  <c r="AO92" i="41"/>
  <c r="AM93" i="41"/>
  <c r="U99" i="41"/>
  <c r="AO99" i="41"/>
  <c r="AM87" i="41"/>
  <c r="AQ86" i="41"/>
  <c r="AN88" i="41"/>
  <c r="AP88" i="41"/>
  <c r="AQ88" i="41"/>
  <c r="AO89" i="41"/>
  <c r="AM90" i="41"/>
  <c r="AN92" i="41"/>
  <c r="AP92" i="41"/>
  <c r="AQ92" i="41"/>
  <c r="AO93" i="41"/>
  <c r="AM94" i="41"/>
  <c r="AN96" i="41"/>
  <c r="AM96" i="41"/>
  <c r="U96" i="41"/>
  <c r="AQ96" i="41"/>
  <c r="AP96" i="41"/>
  <c r="U98" i="41"/>
  <c r="AN100" i="41"/>
  <c r="U88" i="41"/>
  <c r="AP89" i="41"/>
  <c r="AN90" i="41"/>
  <c r="U92" i="41"/>
  <c r="AP93" i="41"/>
  <c r="AO94" i="41"/>
  <c r="AO96" i="41"/>
  <c r="AP100" i="41"/>
  <c r="AM98" i="41"/>
  <c r="AM102" i="41"/>
  <c r="AN102" i="41"/>
  <c r="U105" i="41"/>
  <c r="AQ105" i="41"/>
  <c r="AO106" i="41"/>
  <c r="AQ107" i="41"/>
  <c r="AQ109" i="41"/>
  <c r="AP109" i="41"/>
  <c r="AQ108" i="41"/>
  <c r="AN109" i="41"/>
  <c r="AO102" i="41"/>
  <c r="AO98" i="41"/>
  <c r="U104" i="41"/>
  <c r="AN104" i="41"/>
  <c r="U106" i="41"/>
  <c r="AM105" i="41"/>
  <c r="AQ106" i="41"/>
  <c r="AP107" i="41"/>
  <c r="AP104" i="41"/>
  <c r="AB98" i="41"/>
  <c r="AB99" i="41" s="1"/>
  <c r="AB100" i="41" s="1"/>
  <c r="AB101" i="41" s="1"/>
  <c r="AB102" i="41" s="1"/>
  <c r="AB103" i="41" s="1"/>
  <c r="AB104" i="41" s="1"/>
  <c r="AB105" i="41" s="1"/>
  <c r="AB106" i="41" s="1"/>
  <c r="AB107" i="41" s="1"/>
  <c r="AB108" i="41" s="1"/>
  <c r="AB109" i="41" s="1"/>
  <c r="U103" i="41"/>
  <c r="AN103" i="41"/>
  <c r="AQ104" i="41"/>
  <c r="AN105" i="41"/>
  <c r="AM107" i="41"/>
  <c r="AC110" i="41"/>
  <c r="AC111" i="41" s="1"/>
  <c r="AC112" i="41" s="1"/>
  <c r="AC113" i="41" s="1"/>
  <c r="AC114" i="41" s="1"/>
  <c r="AC115" i="41" s="1"/>
  <c r="AC116" i="41" s="1"/>
  <c r="AC117" i="41" s="1"/>
  <c r="AC118" i="41" s="1"/>
  <c r="AC119" i="41" s="1"/>
  <c r="AC120" i="41" s="1"/>
  <c r="AC121" i="41" s="1"/>
  <c r="AQ110" i="41"/>
  <c r="AA110" i="41"/>
  <c r="AA111" i="41" s="1"/>
  <c r="AA112" i="41" s="1"/>
  <c r="AA113" i="41" s="1"/>
  <c r="AA114" i="41" s="1"/>
  <c r="AA115" i="41" s="1"/>
  <c r="AA116" i="41" s="1"/>
  <c r="AA117" i="41" s="1"/>
  <c r="AA118" i="41" s="1"/>
  <c r="AA119" i="41" s="1"/>
  <c r="AA120" i="41" s="1"/>
  <c r="AA121" i="41" s="1"/>
  <c r="AP110" i="41"/>
  <c r="AN110" i="41"/>
  <c r="AB110" i="41"/>
  <c r="AB111" i="41" s="1"/>
  <c r="AB112" i="41" s="1"/>
  <c r="AB113" i="41" s="1"/>
  <c r="AB114" i="41" s="1"/>
  <c r="AB115" i="41" s="1"/>
  <c r="AB116" i="41" s="1"/>
  <c r="AB117" i="41" s="1"/>
  <c r="AB118" i="41" s="1"/>
  <c r="AB119" i="41" s="1"/>
  <c r="AB120" i="41" s="1"/>
  <c r="AB121" i="41" s="1"/>
  <c r="AP99" i="41"/>
  <c r="AO100" i="41"/>
  <c r="AM100" i="41"/>
  <c r="AO103" i="41"/>
  <c r="AO105" i="41"/>
  <c r="AM106" i="41"/>
  <c r="AN107" i="41"/>
  <c r="AP108" i="41"/>
  <c r="AD110" i="41"/>
  <c r="AO108" i="41"/>
  <c r="AN111" i="41"/>
  <c r="AN112" i="41"/>
  <c r="AN113" i="41"/>
  <c r="AN114" i="41"/>
  <c r="AN115" i="41"/>
  <c r="U118" i="41"/>
  <c r="AP118" i="41"/>
  <c r="AN119" i="41"/>
  <c r="AN121" i="41"/>
  <c r="AP111" i="41"/>
  <c r="AP112" i="41"/>
  <c r="AP113" i="41"/>
  <c r="AP114" i="41"/>
  <c r="AP115" i="41"/>
  <c r="U117" i="41"/>
  <c r="AM117" i="41"/>
  <c r="AQ111" i="41"/>
  <c r="AQ112" i="41"/>
  <c r="AN117" i="41"/>
  <c r="AM119" i="41"/>
  <c r="AN122" i="41"/>
  <c r="AN116" i="41"/>
  <c r="AP117" i="41"/>
  <c r="AP124" i="41"/>
  <c r="AM118" i="41"/>
  <c r="AO124" i="41"/>
  <c r="AN124" i="41"/>
  <c r="AM124" i="41"/>
  <c r="AA122" i="41"/>
  <c r="AA123" i="41" s="1"/>
  <c r="AA124" i="41" s="1"/>
  <c r="AA125" i="41" s="1"/>
  <c r="AA126" i="41" s="1"/>
  <c r="AA127" i="41" s="1"/>
  <c r="AA128" i="41" s="1"/>
  <c r="AA129" i="41" s="1"/>
  <c r="AA130" i="41" s="1"/>
  <c r="AA131" i="41" s="1"/>
  <c r="AA132" i="41" s="1"/>
  <c r="AA133" i="41" s="1"/>
  <c r="AP121" i="41"/>
  <c r="AP120" i="41"/>
  <c r="AO121" i="41"/>
  <c r="AO120" i="41"/>
  <c r="U116" i="41"/>
  <c r="AP127" i="41"/>
  <c r="AO127" i="41"/>
  <c r="AN126" i="41"/>
  <c r="AM125" i="41"/>
  <c r="AN127" i="41"/>
  <c r="AM127" i="41"/>
  <c r="U126" i="41"/>
  <c r="AN128" i="41"/>
  <c r="AO129" i="41"/>
  <c r="AP130" i="41"/>
  <c r="AM134" i="41"/>
  <c r="AO135" i="41"/>
  <c r="AQ136" i="41"/>
  <c r="AM138" i="41"/>
  <c r="AO139" i="41"/>
  <c r="U125" i="41"/>
  <c r="AM126" i="41"/>
  <c r="AO128" i="41"/>
  <c r="AP129" i="41"/>
  <c r="U133" i="41"/>
  <c r="AP135" i="41"/>
  <c r="U137" i="41"/>
  <c r="U132" i="41"/>
  <c r="AM137" i="41"/>
  <c r="AC122" i="41"/>
  <c r="AC123" i="41" s="1"/>
  <c r="AC124" i="41" s="1"/>
  <c r="AC125" i="41" s="1"/>
  <c r="AC126" i="41" s="1"/>
  <c r="AC127" i="41" s="1"/>
  <c r="AC128" i="41" s="1"/>
  <c r="AC129" i="41" s="1"/>
  <c r="AC130" i="41" s="1"/>
  <c r="AC131" i="41" s="1"/>
  <c r="AC132" i="41" s="1"/>
  <c r="AC133" i="41" s="1"/>
  <c r="U123" i="41"/>
  <c r="AN125" i="41"/>
  <c r="AO126" i="41"/>
  <c r="U131" i="41"/>
  <c r="AM132" i="41"/>
  <c r="AN133" i="41"/>
  <c r="AP134" i="41"/>
  <c r="U136" i="41"/>
  <c r="AN137" i="41"/>
  <c r="AP138" i="41"/>
  <c r="U122" i="41"/>
  <c r="AD122" i="41"/>
  <c r="AM123" i="41"/>
  <c r="AO125" i="41"/>
  <c r="AP126" i="41"/>
  <c r="U130" i="41"/>
  <c r="AM131" i="41"/>
  <c r="AN132" i="41"/>
  <c r="AO133" i="41"/>
  <c r="AA134" i="41"/>
  <c r="AA135" i="41" s="1"/>
  <c r="AA136" i="41" s="1"/>
  <c r="AA137" i="41" s="1"/>
  <c r="AA138" i="41" s="1"/>
  <c r="AA139" i="41" s="1"/>
  <c r="AA140" i="41" s="1"/>
  <c r="AA141" i="41" s="1"/>
  <c r="AQ134" i="41"/>
  <c r="AM136" i="41"/>
  <c r="AO137" i="41"/>
  <c r="AQ138" i="41"/>
  <c r="U119" i="41"/>
  <c r="U120" i="41"/>
  <c r="U121" i="41"/>
  <c r="AM122" i="41"/>
  <c r="AN123" i="41"/>
  <c r="AP125" i="41"/>
  <c r="U129" i="41"/>
  <c r="AM130" i="41"/>
  <c r="AN131" i="41"/>
  <c r="AO132" i="41"/>
  <c r="AP133" i="41"/>
  <c r="AB134" i="41"/>
  <c r="AB135" i="41" s="1"/>
  <c r="AB136" i="41" s="1"/>
  <c r="AB137" i="41" s="1"/>
  <c r="AB138" i="41" s="1"/>
  <c r="AB139" i="41" s="1"/>
  <c r="AB140" i="41" s="1"/>
  <c r="AB141" i="41" s="1"/>
  <c r="U135" i="41"/>
  <c r="AN136" i="41"/>
  <c r="AP137" i="41"/>
  <c r="O118" i="22"/>
  <c r="AM132" i="39"/>
  <c r="AQ89" i="40"/>
  <c r="AQ90" i="40"/>
  <c r="AO96" i="40"/>
  <c r="AQ98" i="40"/>
  <c r="AN99" i="40"/>
  <c r="AN100" i="40"/>
  <c r="AQ103" i="40"/>
  <c r="AN105" i="40"/>
  <c r="AP109" i="40"/>
  <c r="AN116" i="40"/>
  <c r="AP120" i="40"/>
  <c r="AN121" i="40"/>
  <c r="AO131" i="40"/>
  <c r="AN132" i="40"/>
  <c r="AQ92" i="40"/>
  <c r="AP96" i="40"/>
  <c r="AO97" i="40"/>
  <c r="AO99" i="40"/>
  <c r="AO105" i="40"/>
  <c r="AM107" i="40"/>
  <c r="AQ109" i="40"/>
  <c r="AQ110" i="40"/>
  <c r="AM113" i="40"/>
  <c r="AN123" i="40"/>
  <c r="AP130" i="40"/>
  <c r="AO132" i="40"/>
  <c r="Y99" i="40"/>
  <c r="AO134" i="22"/>
  <c r="AQ97" i="39"/>
  <c r="AQ94" i="40"/>
  <c r="AQ96" i="40"/>
  <c r="AP97" i="40"/>
  <c r="AM102" i="40"/>
  <c r="AP105" i="40"/>
  <c r="AN107" i="40"/>
  <c r="AP111" i="40"/>
  <c r="W115" i="40"/>
  <c r="AN117" i="40"/>
  <c r="W120" i="40"/>
  <c r="AO123" i="40"/>
  <c r="AN124" i="40"/>
  <c r="AM126" i="40"/>
  <c r="W129" i="40"/>
  <c r="AN137" i="40"/>
  <c r="W100" i="40"/>
  <c r="P88" i="12"/>
  <c r="P92" i="12"/>
  <c r="R112" i="12"/>
  <c r="AP100" i="39"/>
  <c r="AP92" i="39"/>
  <c r="AM88" i="40"/>
  <c r="AQ97" i="40"/>
  <c r="AO101" i="40"/>
  <c r="W104" i="40"/>
  <c r="AP106" i="40"/>
  <c r="AM108" i="40"/>
  <c r="AQ111" i="40"/>
  <c r="AO112" i="40"/>
  <c r="AM118" i="40"/>
  <c r="AM119" i="40"/>
  <c r="AO124" i="40"/>
  <c r="AQ135" i="40"/>
  <c r="AQ136" i="40"/>
  <c r="U131" i="39"/>
  <c r="AQ86" i="40"/>
  <c r="AP87" i="40"/>
  <c r="AN88" i="40"/>
  <c r="AM89" i="40"/>
  <c r="AM90" i="40"/>
  <c r="AM98" i="40"/>
  <c r="AP101" i="40"/>
  <c r="AM103" i="40"/>
  <c r="AQ106" i="40"/>
  <c r="W110" i="40"/>
  <c r="W111" i="40"/>
  <c r="AP112" i="40"/>
  <c r="AP113" i="40"/>
  <c r="AN114" i="40"/>
  <c r="W116" i="40"/>
  <c r="AP117" i="40"/>
  <c r="AN118" i="40"/>
  <c r="AE134" i="40"/>
  <c r="AF134" i="40" s="1"/>
  <c r="AN139" i="40"/>
  <c r="AQ87" i="40"/>
  <c r="AO88" i="40"/>
  <c r="AN90" i="40"/>
  <c r="AM91" i="40"/>
  <c r="AM92" i="40"/>
  <c r="AM93" i="40"/>
  <c r="AQ101" i="40"/>
  <c r="AP102" i="40"/>
  <c r="AO108" i="40"/>
  <c r="AO119" i="40"/>
  <c r="W91" i="40"/>
  <c r="AN91" i="40"/>
  <c r="AN92" i="40"/>
  <c r="AN93" i="40"/>
  <c r="AM94" i="40"/>
  <c r="AQ102" i="40"/>
  <c r="AN109" i="40"/>
  <c r="W112" i="40"/>
  <c r="AM131" i="40"/>
  <c r="W122" i="40"/>
  <c r="AI122" i="40" s="1"/>
  <c r="Y92" i="40"/>
  <c r="U129" i="39"/>
  <c r="U136" i="39"/>
  <c r="AP90" i="40"/>
  <c r="AN94" i="40"/>
  <c r="AM100" i="40"/>
  <c r="AP103" i="40"/>
  <c r="AN104" i="40"/>
  <c r="AO109" i="40"/>
  <c r="AO110" i="40"/>
  <c r="AO115" i="40"/>
  <c r="AM132" i="40"/>
  <c r="AQ139" i="40"/>
  <c r="Y134" i="40"/>
  <c r="Y93" i="40"/>
  <c r="W92" i="40"/>
  <c r="Y90" i="40"/>
  <c r="W113" i="40"/>
  <c r="W139" i="40"/>
  <c r="Y136" i="40"/>
  <c r="Y133" i="40"/>
  <c r="W131" i="40"/>
  <c r="W119" i="40"/>
  <c r="W107" i="40"/>
  <c r="AE87" i="40"/>
  <c r="AD88" i="40"/>
  <c r="Y95" i="40"/>
  <c r="AF122" i="40"/>
  <c r="AH122" i="40"/>
  <c r="AG122" i="40"/>
  <c r="W89" i="40"/>
  <c r="W93" i="40"/>
  <c r="W95" i="40"/>
  <c r="AD100" i="40"/>
  <c r="AE99" i="40"/>
  <c r="AE135" i="40"/>
  <c r="AD136" i="40"/>
  <c r="AE86" i="40"/>
  <c r="W90" i="40"/>
  <c r="W94" i="40"/>
  <c r="Y96" i="40"/>
  <c r="W96" i="40"/>
  <c r="Y100" i="40"/>
  <c r="W102" i="40"/>
  <c r="W128" i="40"/>
  <c r="W127" i="40"/>
  <c r="Y135" i="40"/>
  <c r="Y139" i="40"/>
  <c r="W97" i="40"/>
  <c r="W105" i="40"/>
  <c r="W125" i="40"/>
  <c r="W133" i="40"/>
  <c r="W98" i="40"/>
  <c r="AE98" i="40"/>
  <c r="W106" i="40"/>
  <c r="AD123" i="40"/>
  <c r="W124" i="40"/>
  <c r="W132" i="40"/>
  <c r="W136" i="40"/>
  <c r="R104" i="12"/>
  <c r="AN96" i="28"/>
  <c r="AN96" i="39"/>
  <c r="P91" i="12"/>
  <c r="R111" i="12"/>
  <c r="AP134" i="29"/>
  <c r="AP134" i="39"/>
  <c r="S112" i="22"/>
  <c r="R109" i="35"/>
  <c r="P88" i="15"/>
  <c r="Q90" i="33"/>
  <c r="AN95" i="33"/>
  <c r="AN95" i="39"/>
  <c r="N86" i="32"/>
  <c r="Y86" i="1"/>
  <c r="P89" i="15"/>
  <c r="R125" i="30"/>
  <c r="Q115" i="30"/>
  <c r="S111" i="30"/>
  <c r="Q97" i="31"/>
  <c r="Q92" i="21"/>
  <c r="R92" i="1"/>
  <c r="R92" i="50" s="1"/>
  <c r="P89" i="12"/>
  <c r="AO94" i="29"/>
  <c r="AO94" i="39"/>
  <c r="W115" i="27"/>
  <c r="AN133" i="31"/>
  <c r="AN133" i="39"/>
  <c r="R123" i="33"/>
  <c r="R110" i="15"/>
  <c r="AQ104" i="30"/>
  <c r="AQ104" i="39"/>
  <c r="R102" i="15"/>
  <c r="Q96" i="33"/>
  <c r="R96" i="1"/>
  <c r="R96" i="50" s="1"/>
  <c r="AM86" i="30"/>
  <c r="AM86" i="39"/>
  <c r="AO104" i="29"/>
  <c r="AO104" i="39"/>
  <c r="AO135" i="30"/>
  <c r="AO135" i="39"/>
  <c r="P87" i="12"/>
  <c r="AP138" i="29"/>
  <c r="AP138" i="39"/>
  <c r="R101" i="30"/>
  <c r="P92" i="15"/>
  <c r="R112" i="18"/>
  <c r="P88" i="19"/>
  <c r="P88" i="21"/>
  <c r="P92" i="21"/>
  <c r="R112" i="22"/>
  <c r="P88" i="23"/>
  <c r="P92" i="23"/>
  <c r="R112" i="23"/>
  <c r="P88" i="24"/>
  <c r="P92" i="24"/>
  <c r="R112" i="24"/>
  <c r="P88" i="25"/>
  <c r="P92" i="25"/>
  <c r="R112" i="25"/>
  <c r="P88" i="26"/>
  <c r="P92" i="26"/>
  <c r="Y139" i="32"/>
  <c r="AD86" i="39"/>
  <c r="AE86" i="39" s="1"/>
  <c r="AQ101" i="39"/>
  <c r="AP132" i="39"/>
  <c r="AQ137" i="39"/>
  <c r="R105" i="18"/>
  <c r="Q87" i="22"/>
  <c r="AN130" i="39"/>
  <c r="AM135" i="39"/>
  <c r="P89" i="18"/>
  <c r="U123" i="39"/>
  <c r="AP130" i="39"/>
  <c r="P86" i="12"/>
  <c r="P90" i="12"/>
  <c r="AO121" i="20"/>
  <c r="R99" i="12"/>
  <c r="Q89" i="22"/>
  <c r="Q86" i="21"/>
  <c r="AQ100" i="39"/>
  <c r="U102" i="39"/>
  <c r="U133" i="39"/>
  <c r="U97" i="39"/>
  <c r="AN100" i="39"/>
  <c r="AM124" i="39"/>
  <c r="AO129" i="39"/>
  <c r="AO136" i="39"/>
  <c r="AP88" i="39"/>
  <c r="P87" i="15"/>
  <c r="P91" i="15"/>
  <c r="R111" i="15"/>
  <c r="P87" i="18"/>
  <c r="P91" i="18"/>
  <c r="R111" i="20"/>
  <c r="R111" i="21"/>
  <c r="P87" i="22"/>
  <c r="R111" i="26"/>
  <c r="AP103" i="39"/>
  <c r="U106" i="39"/>
  <c r="AC134" i="39"/>
  <c r="AC135" i="39" s="1"/>
  <c r="AC136" i="39" s="1"/>
  <c r="AC137" i="39" s="1"/>
  <c r="AC138" i="39" s="1"/>
  <c r="AC139" i="39" s="1"/>
  <c r="AC140" i="39" s="1"/>
  <c r="AC141" i="39" s="1"/>
  <c r="AM139" i="39"/>
  <c r="AO86" i="39"/>
  <c r="AM87" i="39"/>
  <c r="AM90" i="39"/>
  <c r="AP91" i="39"/>
  <c r="U94" i="39"/>
  <c r="AQ94" i="39"/>
  <c r="AQ95" i="39"/>
  <c r="AN99" i="39"/>
  <c r="U101" i="39"/>
  <c r="AC110" i="39"/>
  <c r="AC111" i="39" s="1"/>
  <c r="AC112" i="39" s="1"/>
  <c r="AC113" i="39" s="1"/>
  <c r="AC114" i="39" s="1"/>
  <c r="AC115" i="39" s="1"/>
  <c r="AC116" i="39" s="1"/>
  <c r="AC117" i="39" s="1"/>
  <c r="AC118" i="39" s="1"/>
  <c r="AC119" i="39" s="1"/>
  <c r="AC120" i="39" s="1"/>
  <c r="AC121" i="39" s="1"/>
  <c r="AQ92" i="39"/>
  <c r="AP95" i="39"/>
  <c r="AN87" i="39"/>
  <c r="U88" i="39"/>
  <c r="AM89" i="39"/>
  <c r="U90" i="39"/>
  <c r="AN90" i="39"/>
  <c r="AQ91" i="39"/>
  <c r="AM93" i="39"/>
  <c r="AO97" i="39"/>
  <c r="AP96" i="39"/>
  <c r="AM97" i="39"/>
  <c r="AO99" i="39"/>
  <c r="AQ88" i="39"/>
  <c r="AA86" i="39"/>
  <c r="AA87" i="39" s="1"/>
  <c r="AA88" i="39" s="1"/>
  <c r="AA89" i="39" s="1"/>
  <c r="AA90" i="39" s="1"/>
  <c r="AA91" i="39" s="1"/>
  <c r="AA92" i="39" s="1"/>
  <c r="AA93" i="39" s="1"/>
  <c r="AA94" i="39" s="1"/>
  <c r="AA95" i="39" s="1"/>
  <c r="AA96" i="39" s="1"/>
  <c r="AA97" i="39" s="1"/>
  <c r="AQ86" i="39"/>
  <c r="AO87" i="39"/>
  <c r="AM88" i="39"/>
  <c r="U89" i="39"/>
  <c r="AN89" i="39"/>
  <c r="AO90" i="39"/>
  <c r="U93" i="39"/>
  <c r="AN93" i="39"/>
  <c r="AO95" i="39"/>
  <c r="U95" i="39"/>
  <c r="AQ96" i="39"/>
  <c r="U96" i="39"/>
  <c r="AA98" i="39"/>
  <c r="AA99" i="39" s="1"/>
  <c r="AA100" i="39" s="1"/>
  <c r="AA101" i="39" s="1"/>
  <c r="AA102" i="39" s="1"/>
  <c r="AA103" i="39" s="1"/>
  <c r="AA104" i="39" s="1"/>
  <c r="AA105" i="39" s="1"/>
  <c r="AA106" i="39" s="1"/>
  <c r="AA107" i="39" s="1"/>
  <c r="AA108" i="39" s="1"/>
  <c r="AA109" i="39" s="1"/>
  <c r="AP99" i="39"/>
  <c r="AO101" i="39"/>
  <c r="AM102" i="39"/>
  <c r="AP119" i="39"/>
  <c r="AN119" i="39"/>
  <c r="AO119" i="39"/>
  <c r="AM119" i="39"/>
  <c r="AQ110" i="39"/>
  <c r="AQ109" i="39"/>
  <c r="AO109" i="39"/>
  <c r="AM109" i="39"/>
  <c r="AN108" i="39"/>
  <c r="AQ107" i="39"/>
  <c r="AQ105" i="39"/>
  <c r="U105" i="39"/>
  <c r="U118" i="39"/>
  <c r="U91" i="39"/>
  <c r="AO96" i="39"/>
  <c r="AB86" i="39"/>
  <c r="AB87" i="39" s="1"/>
  <c r="AB88" i="39" s="1"/>
  <c r="AB89" i="39" s="1"/>
  <c r="AB90" i="39" s="1"/>
  <c r="AB91" i="39" s="1"/>
  <c r="AB92" i="39" s="1"/>
  <c r="AB93" i="39" s="1"/>
  <c r="AB94" i="39" s="1"/>
  <c r="AB95" i="39" s="1"/>
  <c r="AB96" i="39" s="1"/>
  <c r="AB97" i="39" s="1"/>
  <c r="AP87" i="39"/>
  <c r="AN88" i="39"/>
  <c r="AO89" i="39"/>
  <c r="AP90" i="39"/>
  <c r="AM92" i="39"/>
  <c r="AO93" i="39"/>
  <c r="AB98" i="39"/>
  <c r="AB99" i="39" s="1"/>
  <c r="AB100" i="39" s="1"/>
  <c r="AB101" i="39" s="1"/>
  <c r="AB102" i="39" s="1"/>
  <c r="AB103" i="39" s="1"/>
  <c r="AB104" i="39" s="1"/>
  <c r="AB105" i="39" s="1"/>
  <c r="AB106" i="39" s="1"/>
  <c r="AB107" i="39" s="1"/>
  <c r="AB108" i="39" s="1"/>
  <c r="AB109" i="39" s="1"/>
  <c r="AO98" i="39"/>
  <c r="AM101" i="39"/>
  <c r="AN102" i="39"/>
  <c r="AM106" i="39"/>
  <c r="U119" i="39"/>
  <c r="AM99" i="39"/>
  <c r="AQ99" i="39"/>
  <c r="AQ98" i="39"/>
  <c r="U87" i="39"/>
  <c r="AQ90" i="39"/>
  <c r="U98" i="39"/>
  <c r="AQ103" i="39"/>
  <c r="AQ102" i="39"/>
  <c r="AO103" i="39"/>
  <c r="AN103" i="39"/>
  <c r="U103" i="39"/>
  <c r="AC86" i="39"/>
  <c r="AC87" i="39" s="1"/>
  <c r="AC88" i="39" s="1"/>
  <c r="AC89" i="39" s="1"/>
  <c r="AC90" i="39" s="1"/>
  <c r="AC91" i="39" s="1"/>
  <c r="AC92" i="39" s="1"/>
  <c r="AC93" i="39" s="1"/>
  <c r="AC94" i="39" s="1"/>
  <c r="AC95" i="39" s="1"/>
  <c r="AC96" i="39" s="1"/>
  <c r="AC97" i="39" s="1"/>
  <c r="AQ87" i="39"/>
  <c r="AO88" i="39"/>
  <c r="AP89" i="39"/>
  <c r="AN92" i="39"/>
  <c r="AP93" i="39"/>
  <c r="AN97" i="39"/>
  <c r="AC98" i="39"/>
  <c r="AC99" i="39" s="1"/>
  <c r="AC100" i="39" s="1"/>
  <c r="AC101" i="39" s="1"/>
  <c r="AC102" i="39" s="1"/>
  <c r="AC103" i="39" s="1"/>
  <c r="AC104" i="39" s="1"/>
  <c r="AC105" i="39" s="1"/>
  <c r="AC106" i="39" s="1"/>
  <c r="AC107" i="39" s="1"/>
  <c r="AC108" i="39" s="1"/>
  <c r="AC109" i="39" s="1"/>
  <c r="AP98" i="39"/>
  <c r="U100" i="39"/>
  <c r="AO100" i="39"/>
  <c r="AN101" i="39"/>
  <c r="AO102" i="39"/>
  <c r="AP106" i="39"/>
  <c r="AP108" i="39"/>
  <c r="AN86" i="39"/>
  <c r="AN91" i="39"/>
  <c r="AP94" i="39"/>
  <c r="U86" i="39"/>
  <c r="AQ89" i="39"/>
  <c r="AO91" i="39"/>
  <c r="U92" i="39"/>
  <c r="AO92" i="39"/>
  <c r="AQ93" i="39"/>
  <c r="AN94" i="39"/>
  <c r="AM95" i="39"/>
  <c r="AM96" i="39"/>
  <c r="AP97" i="39"/>
  <c r="U99" i="39"/>
  <c r="AM100" i="39"/>
  <c r="AP101" i="39"/>
  <c r="AP102" i="39"/>
  <c r="AM103" i="39"/>
  <c r="AM105" i="39"/>
  <c r="AQ106" i="39"/>
  <c r="U107" i="39"/>
  <c r="AM111" i="39"/>
  <c r="AP118" i="39"/>
  <c r="AN118" i="39"/>
  <c r="AO118" i="39"/>
  <c r="AM118" i="39"/>
  <c r="AM122" i="39"/>
  <c r="AA122" i="39"/>
  <c r="AA123" i="39" s="1"/>
  <c r="AA124" i="39" s="1"/>
  <c r="AA125" i="39" s="1"/>
  <c r="AA126" i="39" s="1"/>
  <c r="AA127" i="39" s="1"/>
  <c r="AA128" i="39" s="1"/>
  <c r="AA129" i="39" s="1"/>
  <c r="AA130" i="39" s="1"/>
  <c r="AA131" i="39" s="1"/>
  <c r="AA132" i="39" s="1"/>
  <c r="AA133" i="39" s="1"/>
  <c r="AO122" i="39"/>
  <c r="U122" i="39"/>
  <c r="AD122" i="39"/>
  <c r="AC122" i="39"/>
  <c r="AC123" i="39" s="1"/>
  <c r="AC124" i="39" s="1"/>
  <c r="AC125" i="39" s="1"/>
  <c r="AC126" i="39" s="1"/>
  <c r="AC127" i="39" s="1"/>
  <c r="AC128" i="39" s="1"/>
  <c r="AC129" i="39" s="1"/>
  <c r="AC130" i="39" s="1"/>
  <c r="AC131" i="39" s="1"/>
  <c r="AC132" i="39" s="1"/>
  <c r="AC133" i="39" s="1"/>
  <c r="AN122" i="39"/>
  <c r="AB122" i="39"/>
  <c r="AB123" i="39" s="1"/>
  <c r="AB124" i="39" s="1"/>
  <c r="AB125" i="39" s="1"/>
  <c r="AB126" i="39" s="1"/>
  <c r="AB127" i="39" s="1"/>
  <c r="AB128" i="39" s="1"/>
  <c r="AB129" i="39" s="1"/>
  <c r="AB130" i="39" s="1"/>
  <c r="AB131" i="39" s="1"/>
  <c r="AB132" i="39" s="1"/>
  <c r="AB133" i="39" s="1"/>
  <c r="AP105" i="39"/>
  <c r="AO105" i="39"/>
  <c r="AN105" i="39"/>
  <c r="AO107" i="39"/>
  <c r="AQ111" i="39"/>
  <c r="AP117" i="39"/>
  <c r="AN117" i="39"/>
  <c r="AP115" i="39"/>
  <c r="AP114" i="39"/>
  <c r="AP113" i="39"/>
  <c r="AP112" i="39"/>
  <c r="AP111" i="39"/>
  <c r="AP110" i="39"/>
  <c r="AO117" i="39"/>
  <c r="AO116" i="39"/>
  <c r="AO115" i="39"/>
  <c r="AO114" i="39"/>
  <c r="AO113" i="39"/>
  <c r="AO112" i="39"/>
  <c r="AO111" i="39"/>
  <c r="AO110" i="39"/>
  <c r="AM117" i="39"/>
  <c r="AN116" i="39"/>
  <c r="AN115" i="39"/>
  <c r="AN114" i="39"/>
  <c r="AN113" i="39"/>
  <c r="AN112" i="39"/>
  <c r="AN111" i="39"/>
  <c r="AN110" i="39"/>
  <c r="AM116" i="39"/>
  <c r="AM115" i="39"/>
  <c r="AM114" i="39"/>
  <c r="AM113" i="39"/>
  <c r="AM112" i="39"/>
  <c r="U116" i="39"/>
  <c r="U115" i="39"/>
  <c r="U114" i="39"/>
  <c r="U113" i="39"/>
  <c r="U112" i="39"/>
  <c r="U111" i="39"/>
  <c r="AD110" i="39"/>
  <c r="U110" i="39"/>
  <c r="AP121" i="39"/>
  <c r="AN121" i="39"/>
  <c r="AO121" i="39"/>
  <c r="AM121" i="39"/>
  <c r="AM110" i="39"/>
  <c r="U117" i="39"/>
  <c r="U121" i="39"/>
  <c r="AP104" i="39"/>
  <c r="AM104" i="39"/>
  <c r="AO106" i="39"/>
  <c r="AN106" i="39"/>
  <c r="AQ108" i="39"/>
  <c r="AO108" i="39"/>
  <c r="AM108" i="39"/>
  <c r="U108" i="39"/>
  <c r="AP120" i="39"/>
  <c r="AN120" i="39"/>
  <c r="AO120" i="39"/>
  <c r="AM120" i="39"/>
  <c r="AO124" i="39"/>
  <c r="U124" i="39"/>
  <c r="AP124" i="39"/>
  <c r="AN124" i="39"/>
  <c r="AM94" i="39"/>
  <c r="AN98" i="39"/>
  <c r="AD98" i="39"/>
  <c r="AM98" i="39"/>
  <c r="U104" i="39"/>
  <c r="AN104" i="39"/>
  <c r="AP109" i="39"/>
  <c r="AN109" i="39"/>
  <c r="U109" i="39"/>
  <c r="AA110" i="39"/>
  <c r="AA111" i="39" s="1"/>
  <c r="AA112" i="39" s="1"/>
  <c r="AA113" i="39" s="1"/>
  <c r="AA114" i="39" s="1"/>
  <c r="AA115" i="39" s="1"/>
  <c r="AA116" i="39" s="1"/>
  <c r="AA117" i="39" s="1"/>
  <c r="AA118" i="39" s="1"/>
  <c r="AA119" i="39" s="1"/>
  <c r="AA120" i="39" s="1"/>
  <c r="AA121" i="39" s="1"/>
  <c r="AQ112" i="39"/>
  <c r="U120" i="39"/>
  <c r="AP128" i="39"/>
  <c r="AO127" i="39"/>
  <c r="AO128" i="39"/>
  <c r="AM128" i="39"/>
  <c r="U126" i="39"/>
  <c r="AO125" i="39"/>
  <c r="AN125" i="39"/>
  <c r="AP127" i="39"/>
  <c r="AM125" i="39"/>
  <c r="U128" i="39"/>
  <c r="AM127" i="39"/>
  <c r="AP126" i="39"/>
  <c r="AO126" i="39"/>
  <c r="AN128" i="39"/>
  <c r="AM107" i="39"/>
  <c r="AP116" i="39"/>
  <c r="AP125" i="39"/>
  <c r="AM126" i="39"/>
  <c r="AN126" i="39"/>
  <c r="AN107" i="39"/>
  <c r="AP107" i="39"/>
  <c r="AN123" i="39"/>
  <c r="AP123" i="39"/>
  <c r="AM123" i="39"/>
  <c r="U125" i="39"/>
  <c r="AO123" i="39"/>
  <c r="AN127" i="39"/>
  <c r="AO131" i="39"/>
  <c r="AN131" i="39"/>
  <c r="AM131" i="39"/>
  <c r="AP131" i="39"/>
  <c r="U127" i="39"/>
  <c r="AN129" i="39"/>
  <c r="AO130" i="39"/>
  <c r="U134" i="39"/>
  <c r="AD134" i="39"/>
  <c r="AN135" i="39"/>
  <c r="AP136" i="39"/>
  <c r="U138" i="39"/>
  <c r="AN139" i="39"/>
  <c r="AM134" i="39"/>
  <c r="AM138" i="39"/>
  <c r="AO139" i="39"/>
  <c r="AP129" i="39"/>
  <c r="AN134" i="39"/>
  <c r="AP135" i="39"/>
  <c r="U137" i="39"/>
  <c r="AN138" i="39"/>
  <c r="AP139" i="39"/>
  <c r="U132" i="39"/>
  <c r="AM133" i="39"/>
  <c r="AO134" i="39"/>
  <c r="AQ135" i="39"/>
  <c r="AM137" i="39"/>
  <c r="AO138" i="39"/>
  <c r="AQ139" i="39"/>
  <c r="U130" i="39"/>
  <c r="AN132" i="39"/>
  <c r="AO133" i="39"/>
  <c r="AA134" i="39"/>
  <c r="AA135" i="39" s="1"/>
  <c r="AA136" i="39" s="1"/>
  <c r="AA137" i="39" s="1"/>
  <c r="AA138" i="39" s="1"/>
  <c r="AA139" i="39" s="1"/>
  <c r="AA140" i="39" s="1"/>
  <c r="AA141" i="39" s="1"/>
  <c r="AQ134" i="39"/>
  <c r="AM136" i="39"/>
  <c r="AO137" i="39"/>
  <c r="AQ138" i="39"/>
  <c r="AM130" i="39"/>
  <c r="AO132" i="39"/>
  <c r="AP133" i="39"/>
  <c r="AB134" i="39"/>
  <c r="AB135" i="39" s="1"/>
  <c r="AB136" i="39" s="1"/>
  <c r="AB137" i="39" s="1"/>
  <c r="AB138" i="39" s="1"/>
  <c r="AB139" i="39" s="1"/>
  <c r="AB140" i="39" s="1"/>
  <c r="AB141" i="39" s="1"/>
  <c r="U135" i="39"/>
  <c r="AN136" i="39"/>
  <c r="AP137" i="39"/>
  <c r="U139" i="39"/>
  <c r="AM129" i="39"/>
  <c r="AQ133" i="39"/>
  <c r="Q91" i="36"/>
  <c r="Q91" i="25"/>
  <c r="Q91" i="37"/>
  <c r="Q91" i="26"/>
  <c r="Q91" i="38"/>
  <c r="Q91" i="35"/>
  <c r="Q91" i="31"/>
  <c r="Q91" i="32"/>
  <c r="Q91" i="19"/>
  <c r="Q91" i="33"/>
  <c r="Q91" i="21"/>
  <c r="Q91" i="28"/>
  <c r="Q91" i="23"/>
  <c r="Q91" i="34"/>
  <c r="Q91" i="20"/>
  <c r="Q91" i="30"/>
  <c r="Q91" i="24"/>
  <c r="AM94" i="29"/>
  <c r="AM98" i="29"/>
  <c r="AP90" i="31"/>
  <c r="Q92" i="12"/>
  <c r="R106" i="12"/>
  <c r="S111" i="12"/>
  <c r="Q89" i="29"/>
  <c r="R101" i="29"/>
  <c r="R109" i="29"/>
  <c r="Q86" i="15"/>
  <c r="R104" i="15"/>
  <c r="R106" i="30"/>
  <c r="R123" i="21"/>
  <c r="R99" i="33"/>
  <c r="Q92" i="23"/>
  <c r="Q92" i="19"/>
  <c r="S111" i="27"/>
  <c r="S111" i="24"/>
  <c r="S111" i="36"/>
  <c r="S111" i="25"/>
  <c r="S111" i="37"/>
  <c r="S111" i="26"/>
  <c r="S111" i="38"/>
  <c r="S111" i="20"/>
  <c r="S111" i="22"/>
  <c r="S111" i="31"/>
  <c r="S111" i="18"/>
  <c r="S111" i="35"/>
  <c r="S111" i="33"/>
  <c r="S111" i="32"/>
  <c r="S111" i="19"/>
  <c r="S111" i="23"/>
  <c r="S111" i="28"/>
  <c r="S111" i="34"/>
  <c r="S111" i="21"/>
  <c r="R103" i="38"/>
  <c r="R103" i="24"/>
  <c r="R103" i="36"/>
  <c r="R103" i="25"/>
  <c r="R103" i="37"/>
  <c r="R103" i="26"/>
  <c r="R103" i="31"/>
  <c r="R103" i="33"/>
  <c r="R103" i="28"/>
  <c r="R103" i="34"/>
  <c r="R103" i="20"/>
  <c r="R103" i="18"/>
  <c r="R103" i="22"/>
  <c r="R103" i="21"/>
  <c r="R103" i="35"/>
  <c r="R103" i="32"/>
  <c r="Y110" i="1"/>
  <c r="R108" i="26"/>
  <c r="R108" i="38"/>
  <c r="R108" i="24"/>
  <c r="R108" i="36"/>
  <c r="R108" i="25"/>
  <c r="R108" i="37"/>
  <c r="R108" i="19"/>
  <c r="R108" i="31"/>
  <c r="R108" i="18"/>
  <c r="R108" i="22"/>
  <c r="R108" i="35"/>
  <c r="R108" i="33"/>
  <c r="R108" i="30"/>
  <c r="R108" i="32"/>
  <c r="R108" i="23"/>
  <c r="R108" i="28"/>
  <c r="R108" i="34"/>
  <c r="R108" i="20"/>
  <c r="R123" i="36"/>
  <c r="R123" i="25"/>
  <c r="R123" i="37"/>
  <c r="R123" i="26"/>
  <c r="R123" i="38"/>
  <c r="R123" i="24"/>
  <c r="R123" i="35"/>
  <c r="R123" i="30"/>
  <c r="R123" i="19"/>
  <c r="R123" i="32"/>
  <c r="R123" i="28"/>
  <c r="R123" i="23"/>
  <c r="R123" i="34"/>
  <c r="R123" i="20"/>
  <c r="R123" i="15"/>
  <c r="R123" i="31"/>
  <c r="R123" i="18"/>
  <c r="R105" i="37"/>
  <c r="R105" i="26"/>
  <c r="R105" i="38"/>
  <c r="R105" i="24"/>
  <c r="R105" i="36"/>
  <c r="R105" i="25"/>
  <c r="R105" i="28"/>
  <c r="R105" i="35"/>
  <c r="R105" i="33"/>
  <c r="R105" i="32"/>
  <c r="R105" i="19"/>
  <c r="R105" i="23"/>
  <c r="R105" i="30"/>
  <c r="R105" i="34"/>
  <c r="R105" i="20"/>
  <c r="S100" i="1"/>
  <c r="R100" i="26"/>
  <c r="R100" i="38"/>
  <c r="R100" i="24"/>
  <c r="R100" i="36"/>
  <c r="R100" i="25"/>
  <c r="R100" i="37"/>
  <c r="R100" i="19"/>
  <c r="R100" i="20"/>
  <c r="R100" i="31"/>
  <c r="R100" i="18"/>
  <c r="R100" i="22"/>
  <c r="R100" i="30"/>
  <c r="R100" i="35"/>
  <c r="R100" i="21"/>
  <c r="R100" i="33"/>
  <c r="R100" i="32"/>
  <c r="Q88" i="25"/>
  <c r="Q88" i="37"/>
  <c r="Q88" i="26"/>
  <c r="Q88" i="38"/>
  <c r="Q88" i="36"/>
  <c r="Q88" i="18"/>
  <c r="Q88" i="32"/>
  <c r="Q88" i="20"/>
  <c r="Q88" i="19"/>
  <c r="Q88" i="28"/>
  <c r="Q88" i="21"/>
  <c r="Q88" i="24"/>
  <c r="Q88" i="34"/>
  <c r="Q88" i="33"/>
  <c r="Q88" i="22"/>
  <c r="Q88" i="31"/>
  <c r="Q88" i="35"/>
  <c r="Q88" i="30"/>
  <c r="R111" i="18"/>
  <c r="P87" i="19"/>
  <c r="P91" i="19"/>
  <c r="R111" i="19"/>
  <c r="P87" i="20"/>
  <c r="P91" i="20"/>
  <c r="P87" i="21"/>
  <c r="P91" i="21"/>
  <c r="P91" i="22"/>
  <c r="R111" i="22"/>
  <c r="S139" i="22"/>
  <c r="P87" i="23"/>
  <c r="P91" i="23"/>
  <c r="R111" i="23"/>
  <c r="P87" i="24"/>
  <c r="P91" i="24"/>
  <c r="R111" i="24"/>
  <c r="P87" i="25"/>
  <c r="P91" i="25"/>
  <c r="R111" i="25"/>
  <c r="P87" i="26"/>
  <c r="P91" i="26"/>
  <c r="AM100" i="29"/>
  <c r="AM103" i="30"/>
  <c r="AM107" i="30"/>
  <c r="R125" i="31"/>
  <c r="Q89" i="12"/>
  <c r="R101" i="12"/>
  <c r="R109" i="12"/>
  <c r="Q86" i="29"/>
  <c r="R104" i="29"/>
  <c r="Q91" i="15"/>
  <c r="R99" i="15"/>
  <c r="R107" i="15"/>
  <c r="Q90" i="21"/>
  <c r="R109" i="22"/>
  <c r="R123" i="22"/>
  <c r="Q91" i="18"/>
  <c r="R104" i="20"/>
  <c r="AM98" i="28"/>
  <c r="AN95" i="29"/>
  <c r="AN100" i="29"/>
  <c r="AO101" i="29"/>
  <c r="Q97" i="30"/>
  <c r="AM108" i="30"/>
  <c r="AQ101" i="35"/>
  <c r="Q86" i="12"/>
  <c r="Q91" i="29"/>
  <c r="R99" i="29"/>
  <c r="S112" i="29"/>
  <c r="R123" i="29"/>
  <c r="Q88" i="15"/>
  <c r="Q89" i="35"/>
  <c r="R106" i="24"/>
  <c r="R106" i="36"/>
  <c r="R106" i="25"/>
  <c r="R106" i="37"/>
  <c r="R106" i="26"/>
  <c r="R106" i="38"/>
  <c r="R106" i="20"/>
  <c r="R106" i="22"/>
  <c r="R106" i="19"/>
  <c r="R106" i="23"/>
  <c r="R106" i="28"/>
  <c r="R106" i="34"/>
  <c r="R106" i="21"/>
  <c r="R106" i="18"/>
  <c r="R106" i="31"/>
  <c r="R106" i="35"/>
  <c r="R110" i="27"/>
  <c r="R110" i="25"/>
  <c r="R110" i="37"/>
  <c r="R110" i="26"/>
  <c r="R110" i="38"/>
  <c r="R110" i="24"/>
  <c r="R110" i="36"/>
  <c r="R110" i="18"/>
  <c r="R110" i="28"/>
  <c r="R110" i="35"/>
  <c r="R110" i="23"/>
  <c r="R110" i="21"/>
  <c r="R110" i="20"/>
  <c r="R110" i="34"/>
  <c r="R110" i="31"/>
  <c r="R110" i="22"/>
  <c r="R110" i="30"/>
  <c r="R110" i="32"/>
  <c r="R102" i="27"/>
  <c r="R102" i="25"/>
  <c r="R102" i="37"/>
  <c r="R102" i="26"/>
  <c r="R102" i="38"/>
  <c r="R102" i="24"/>
  <c r="R102" i="36"/>
  <c r="R102" i="18"/>
  <c r="R102" i="21"/>
  <c r="R102" i="33"/>
  <c r="R102" i="32"/>
  <c r="R102" i="19"/>
  <c r="R102" i="28"/>
  <c r="R102" i="23"/>
  <c r="R102" i="34"/>
  <c r="R102" i="20"/>
  <c r="R102" i="30"/>
  <c r="R102" i="31"/>
  <c r="R107" i="36"/>
  <c r="R107" i="25"/>
  <c r="R107" i="37"/>
  <c r="R107" i="26"/>
  <c r="R107" i="38"/>
  <c r="R107" i="24"/>
  <c r="R107" i="35"/>
  <c r="R107" i="28"/>
  <c r="R107" i="18"/>
  <c r="R107" i="23"/>
  <c r="R107" i="20"/>
  <c r="R107" i="34"/>
  <c r="R107" i="21"/>
  <c r="R107" i="31"/>
  <c r="R107" i="22"/>
  <c r="R107" i="32"/>
  <c r="R107" i="19"/>
  <c r="R107" i="33"/>
  <c r="R107" i="30"/>
  <c r="Q90" i="26"/>
  <c r="Q90" i="38"/>
  <c r="Q90" i="36"/>
  <c r="Q90" i="25"/>
  <c r="Q90" i="37"/>
  <c r="Q90" i="19"/>
  <c r="Q90" i="31"/>
  <c r="Q90" i="28"/>
  <c r="Q90" i="34"/>
  <c r="Q90" i="24"/>
  <c r="Q90" i="20"/>
  <c r="Q90" i="30"/>
  <c r="Q90" i="18"/>
  <c r="Q90" i="22"/>
  <c r="Q90" i="35"/>
  <c r="Q90" i="32"/>
  <c r="R112" i="15"/>
  <c r="P88" i="18"/>
  <c r="P92" i="18"/>
  <c r="P92" i="19"/>
  <c r="R112" i="19"/>
  <c r="P88" i="20"/>
  <c r="P92" i="20"/>
  <c r="R112" i="20"/>
  <c r="R112" i="21"/>
  <c r="P88" i="22"/>
  <c r="P92" i="22"/>
  <c r="R112" i="26"/>
  <c r="AO96" i="29"/>
  <c r="Q97" i="29"/>
  <c r="AO119" i="29"/>
  <c r="AQ111" i="30"/>
  <c r="AO109" i="31"/>
  <c r="AO119" i="34"/>
  <c r="Q91" i="12"/>
  <c r="R107" i="12"/>
  <c r="S112" i="12"/>
  <c r="R123" i="12"/>
  <c r="Q88" i="29"/>
  <c r="R102" i="29"/>
  <c r="R110" i="29"/>
  <c r="R105" i="15"/>
  <c r="Q86" i="30"/>
  <c r="R103" i="30"/>
  <c r="R100" i="34"/>
  <c r="R100" i="28"/>
  <c r="R110" i="19"/>
  <c r="R105" i="31"/>
  <c r="R104" i="24"/>
  <c r="R104" i="36"/>
  <c r="R104" i="25"/>
  <c r="R104" i="37"/>
  <c r="R104" i="26"/>
  <c r="R104" i="38"/>
  <c r="R104" i="23"/>
  <c r="R104" i="28"/>
  <c r="R104" i="18"/>
  <c r="R104" i="21"/>
  <c r="R104" i="31"/>
  <c r="R104" i="35"/>
  <c r="R104" i="22"/>
  <c r="R104" i="32"/>
  <c r="R104" i="19"/>
  <c r="R104" i="33"/>
  <c r="R99" i="36"/>
  <c r="R99" i="25"/>
  <c r="R99" i="37"/>
  <c r="R99" i="26"/>
  <c r="R99" i="38"/>
  <c r="R99" i="35"/>
  <c r="R99" i="24"/>
  <c r="R99" i="32"/>
  <c r="R99" i="19"/>
  <c r="R99" i="28"/>
  <c r="R99" i="23"/>
  <c r="R99" i="34"/>
  <c r="R99" i="20"/>
  <c r="R99" i="18"/>
  <c r="R99" i="31"/>
  <c r="R99" i="22"/>
  <c r="R99" i="21"/>
  <c r="R99" i="30"/>
  <c r="R94" i="36"/>
  <c r="Q87" i="38"/>
  <c r="Q87" i="36"/>
  <c r="Q87" i="25"/>
  <c r="Q87" i="37"/>
  <c r="Q87" i="26"/>
  <c r="Q87" i="31"/>
  <c r="Q87" i="24"/>
  <c r="Q87" i="35"/>
  <c r="Q87" i="32"/>
  <c r="Q87" i="19"/>
  <c r="Q87" i="23"/>
  <c r="Q87" i="34"/>
  <c r="Q87" i="20"/>
  <c r="Q87" i="21"/>
  <c r="Q87" i="28"/>
  <c r="Q87" i="33"/>
  <c r="AM92" i="28"/>
  <c r="AQ86" i="29"/>
  <c r="AN91" i="29"/>
  <c r="AM103" i="29"/>
  <c r="AQ90" i="30"/>
  <c r="AN91" i="30"/>
  <c r="AQ92" i="30"/>
  <c r="AO97" i="30"/>
  <c r="AN100" i="32"/>
  <c r="W139" i="38"/>
  <c r="Q88" i="12"/>
  <c r="R102" i="12"/>
  <c r="R110" i="12"/>
  <c r="R105" i="29"/>
  <c r="Q90" i="15"/>
  <c r="R100" i="15"/>
  <c r="R108" i="15"/>
  <c r="Q89" i="30"/>
  <c r="Q92" i="30"/>
  <c r="R105" i="21"/>
  <c r="R106" i="33"/>
  <c r="Q88" i="23"/>
  <c r="S112" i="27"/>
  <c r="S112" i="36"/>
  <c r="S112" i="25"/>
  <c r="S112" i="37"/>
  <c r="S112" i="26"/>
  <c r="S112" i="38"/>
  <c r="S112" i="24"/>
  <c r="S112" i="35"/>
  <c r="S112" i="33"/>
  <c r="S112" i="32"/>
  <c r="S112" i="19"/>
  <c r="S112" i="28"/>
  <c r="S112" i="23"/>
  <c r="S112" i="21"/>
  <c r="S112" i="34"/>
  <c r="S112" i="20"/>
  <c r="S112" i="15"/>
  <c r="S112" i="31"/>
  <c r="S112" i="18"/>
  <c r="S112" i="30"/>
  <c r="R109" i="24"/>
  <c r="R109" i="36"/>
  <c r="R109" i="25"/>
  <c r="R109" i="37"/>
  <c r="R109" i="26"/>
  <c r="R109" i="38"/>
  <c r="R109" i="32"/>
  <c r="R109" i="34"/>
  <c r="R109" i="33"/>
  <c r="R109" i="19"/>
  <c r="R109" i="23"/>
  <c r="R109" i="28"/>
  <c r="R109" i="21"/>
  <c r="R109" i="20"/>
  <c r="R109" i="18"/>
  <c r="R109" i="31"/>
  <c r="R101" i="27"/>
  <c r="R101" i="36"/>
  <c r="R101" i="25"/>
  <c r="R101" i="37"/>
  <c r="R101" i="26"/>
  <c r="R101" i="38"/>
  <c r="R101" i="32"/>
  <c r="R101" i="34"/>
  <c r="R101" i="28"/>
  <c r="R101" i="18"/>
  <c r="R101" i="31"/>
  <c r="R101" i="21"/>
  <c r="R101" i="35"/>
  <c r="R101" i="22"/>
  <c r="R101" i="19"/>
  <c r="R101" i="33"/>
  <c r="R101" i="24"/>
  <c r="R101" i="23"/>
  <c r="R101" i="20"/>
  <c r="Q92" i="27"/>
  <c r="Q92" i="36"/>
  <c r="Q92" i="25"/>
  <c r="Q92" i="37"/>
  <c r="Q92" i="26"/>
  <c r="Q92" i="38"/>
  <c r="Q92" i="20"/>
  <c r="Q92" i="22"/>
  <c r="Q92" i="28"/>
  <c r="Q92" i="34"/>
  <c r="Q92" i="24"/>
  <c r="Q92" i="18"/>
  <c r="Q92" i="31"/>
  <c r="Q92" i="35"/>
  <c r="Q92" i="32"/>
  <c r="P89" i="19"/>
  <c r="P89" i="20"/>
  <c r="P89" i="21"/>
  <c r="P89" i="22"/>
  <c r="P89" i="23"/>
  <c r="P89" i="24"/>
  <c r="P89" i="25"/>
  <c r="O139" i="25"/>
  <c r="P89" i="26"/>
  <c r="AQ89" i="28"/>
  <c r="N86" i="29"/>
  <c r="AQ92" i="29"/>
  <c r="AQ111" i="29"/>
  <c r="AN93" i="30"/>
  <c r="AM93" i="31"/>
  <c r="W139" i="32"/>
  <c r="R105" i="12"/>
  <c r="Q90" i="29"/>
  <c r="R100" i="29"/>
  <c r="R108" i="29"/>
  <c r="Q87" i="15"/>
  <c r="R94" i="15"/>
  <c r="R103" i="15"/>
  <c r="Q87" i="30"/>
  <c r="R109" i="30"/>
  <c r="Q92" i="33"/>
  <c r="R102" i="22"/>
  <c r="R104" i="34"/>
  <c r="R100" i="23"/>
  <c r="R102" i="35"/>
  <c r="Q87" i="18"/>
  <c r="Q89" i="36"/>
  <c r="Q89" i="25"/>
  <c r="Q89" i="37"/>
  <c r="Q89" i="26"/>
  <c r="Q89" i="38"/>
  <c r="Q89" i="32"/>
  <c r="Q89" i="34"/>
  <c r="Q89" i="24"/>
  <c r="Q89" i="31"/>
  <c r="Q89" i="19"/>
  <c r="Q89" i="23"/>
  <c r="Q89" i="21"/>
  <c r="Q89" i="33"/>
  <c r="Q89" i="20"/>
  <c r="Q89" i="28"/>
  <c r="Q86" i="27"/>
  <c r="Q86" i="36"/>
  <c r="Q86" i="25"/>
  <c r="Q86" i="37"/>
  <c r="Q86" i="26"/>
  <c r="Q86" i="38"/>
  <c r="Q86" i="24"/>
  <c r="Q86" i="23"/>
  <c r="Q86" i="18"/>
  <c r="Q86" i="35"/>
  <c r="Q86" i="20"/>
  <c r="Q86" i="28"/>
  <c r="Q86" i="34"/>
  <c r="Q86" i="33"/>
  <c r="Q86" i="22"/>
  <c r="Q86" i="31"/>
  <c r="Q86" i="19"/>
  <c r="Q86" i="32"/>
  <c r="R100" i="27"/>
  <c r="AO88" i="28"/>
  <c r="AO105" i="29"/>
  <c r="AM102" i="31"/>
  <c r="AO105" i="31"/>
  <c r="W139" i="35"/>
  <c r="Q90" i="12"/>
  <c r="R100" i="12"/>
  <c r="R108" i="12"/>
  <c r="Q87" i="29"/>
  <c r="R103" i="29"/>
  <c r="Q92" i="15"/>
  <c r="R106" i="15"/>
  <c r="S111" i="15"/>
  <c r="R104" i="30"/>
  <c r="R108" i="21"/>
  <c r="Q91" i="22"/>
  <c r="R105" i="22"/>
  <c r="Q90" i="23"/>
  <c r="R103" i="23"/>
  <c r="R103" i="19"/>
  <c r="P86" i="23"/>
  <c r="P90" i="23"/>
  <c r="O113" i="23"/>
  <c r="P86" i="24"/>
  <c r="P90" i="24"/>
  <c r="P86" i="25"/>
  <c r="P90" i="25"/>
  <c r="P86" i="26"/>
  <c r="P90" i="26"/>
  <c r="AN93" i="29"/>
  <c r="AO109" i="29"/>
  <c r="AO88" i="30"/>
  <c r="AM98" i="30"/>
  <c r="Q87" i="12"/>
  <c r="R103" i="12"/>
  <c r="Q92" i="29"/>
  <c r="R106" i="29"/>
  <c r="S111" i="29"/>
  <c r="Q89" i="15"/>
  <c r="R101" i="15"/>
  <c r="R109" i="15"/>
  <c r="R110" i="33"/>
  <c r="Q89" i="18"/>
  <c r="AM127" i="38"/>
  <c r="AM127" i="37"/>
  <c r="AM127" i="36"/>
  <c r="AM127" i="35"/>
  <c r="AM127" i="34"/>
  <c r="AM127" i="33"/>
  <c r="AM127" i="32"/>
  <c r="AM127" i="31"/>
  <c r="AM127" i="30"/>
  <c r="AM127" i="29"/>
  <c r="AO125" i="38"/>
  <c r="AO125" i="37"/>
  <c r="AO125" i="36"/>
  <c r="AO125" i="35"/>
  <c r="AO125" i="34"/>
  <c r="AO125" i="33"/>
  <c r="AO125" i="32"/>
  <c r="AO125" i="31"/>
  <c r="AO125" i="29"/>
  <c r="AP124" i="38"/>
  <c r="AP124" i="37"/>
  <c r="AP124" i="36"/>
  <c r="AP124" i="34"/>
  <c r="AP124" i="35"/>
  <c r="AP124" i="32"/>
  <c r="AP124" i="33"/>
  <c r="AP124" i="31"/>
  <c r="AP124" i="30"/>
  <c r="R124" i="28"/>
  <c r="R124" i="37"/>
  <c r="R124" i="38"/>
  <c r="R124" i="35"/>
  <c r="R124" i="34"/>
  <c r="R124" i="36"/>
  <c r="R124" i="33"/>
  <c r="R124" i="32"/>
  <c r="R124" i="30"/>
  <c r="AQ105" i="28"/>
  <c r="AQ105" i="38"/>
  <c r="AQ105" i="37"/>
  <c r="AQ105" i="35"/>
  <c r="AQ105" i="34"/>
  <c r="AQ105" i="36"/>
  <c r="AQ105" i="33"/>
  <c r="AQ105" i="32"/>
  <c r="AQ105" i="31"/>
  <c r="AQ105" i="30"/>
  <c r="AO103" i="28"/>
  <c r="AO103" i="38"/>
  <c r="AO103" i="37"/>
  <c r="AO103" i="35"/>
  <c r="AO103" i="34"/>
  <c r="AO103" i="36"/>
  <c r="AO103" i="33"/>
  <c r="AO103" i="32"/>
  <c r="AO103" i="29"/>
  <c r="AO98" i="38"/>
  <c r="AO98" i="37"/>
  <c r="AO98" i="36"/>
  <c r="AO98" i="35"/>
  <c r="AO98" i="34"/>
  <c r="AO98" i="33"/>
  <c r="AO98" i="32"/>
  <c r="AO98" i="31"/>
  <c r="AO98" i="29"/>
  <c r="AO98" i="30"/>
  <c r="AQ97" i="38"/>
  <c r="AQ97" i="36"/>
  <c r="AQ97" i="37"/>
  <c r="AQ97" i="35"/>
  <c r="AQ97" i="34"/>
  <c r="AQ97" i="32"/>
  <c r="AQ97" i="33"/>
  <c r="AQ97" i="30"/>
  <c r="AQ97" i="31"/>
  <c r="AP93" i="38"/>
  <c r="AP93" i="37"/>
  <c r="AP93" i="34"/>
  <c r="AP93" i="36"/>
  <c r="AP93" i="33"/>
  <c r="AP93" i="32"/>
  <c r="AP93" i="35"/>
  <c r="AP93" i="31"/>
  <c r="AP93" i="30"/>
  <c r="AP93" i="29"/>
  <c r="AN89" i="38"/>
  <c r="AN89" i="37"/>
  <c r="AN89" i="32"/>
  <c r="AN89" i="33"/>
  <c r="AN89" i="35"/>
  <c r="AN89" i="36"/>
  <c r="AN89" i="34"/>
  <c r="AN89" i="31"/>
  <c r="AN86" i="28"/>
  <c r="AN86" i="38"/>
  <c r="AN86" i="37"/>
  <c r="AN86" i="36"/>
  <c r="AN86" i="35"/>
  <c r="AN86" i="34"/>
  <c r="AN86" i="33"/>
  <c r="AN86" i="30"/>
  <c r="AN86" i="32"/>
  <c r="AN86" i="31"/>
  <c r="AN130" i="28"/>
  <c r="AN130" i="37"/>
  <c r="AN130" i="38"/>
  <c r="AN130" i="36"/>
  <c r="AN130" i="35"/>
  <c r="AN130" i="34"/>
  <c r="AN130" i="32"/>
  <c r="AN130" i="31"/>
  <c r="AN130" i="33"/>
  <c r="AN130" i="30"/>
  <c r="AN130" i="29"/>
  <c r="AO129" i="36"/>
  <c r="AO129" i="37"/>
  <c r="AO129" i="38"/>
  <c r="AO129" i="35"/>
  <c r="AO129" i="34"/>
  <c r="AO129" i="31"/>
  <c r="AO129" i="32"/>
  <c r="AO129" i="30"/>
  <c r="AO129" i="29"/>
  <c r="AP128" i="28"/>
  <c r="AP128" i="38"/>
  <c r="AP128" i="36"/>
  <c r="AP128" i="37"/>
  <c r="AP128" i="35"/>
  <c r="AP128" i="33"/>
  <c r="AP128" i="31"/>
  <c r="AP128" i="34"/>
  <c r="AP128" i="32"/>
  <c r="AP128" i="30"/>
  <c r="AP128" i="29"/>
  <c r="R128" i="28"/>
  <c r="R128" i="38"/>
  <c r="R128" i="36"/>
  <c r="R128" i="35"/>
  <c r="R128" i="34"/>
  <c r="R128" i="33"/>
  <c r="R128" i="32"/>
  <c r="R128" i="31"/>
  <c r="R128" i="30"/>
  <c r="R128" i="37"/>
  <c r="R128" i="29"/>
  <c r="AM123" i="27"/>
  <c r="AM123" i="37"/>
  <c r="AM123" i="38"/>
  <c r="AM123" i="36"/>
  <c r="AM123" i="35"/>
  <c r="AM123" i="34"/>
  <c r="AM123" i="33"/>
  <c r="AM123" i="32"/>
  <c r="AM123" i="30"/>
  <c r="AM123" i="31"/>
  <c r="AM122" i="38"/>
  <c r="AM122" i="37"/>
  <c r="AM122" i="36"/>
  <c r="AM122" i="34"/>
  <c r="AM122" i="32"/>
  <c r="AM122" i="35"/>
  <c r="AM122" i="33"/>
  <c r="AM122" i="30"/>
  <c r="AM122" i="31"/>
  <c r="AM122" i="29"/>
  <c r="AM121" i="38"/>
  <c r="AM121" i="37"/>
  <c r="AM121" i="34"/>
  <c r="AM121" i="35"/>
  <c r="AM121" i="36"/>
  <c r="AM121" i="32"/>
  <c r="AM121" i="33"/>
  <c r="AM121" i="31"/>
  <c r="AM121" i="30"/>
  <c r="AN120" i="27"/>
  <c r="AN120" i="37"/>
  <c r="AN120" i="38"/>
  <c r="AN120" i="36"/>
  <c r="AN120" i="35"/>
  <c r="AN120" i="34"/>
  <c r="AN120" i="31"/>
  <c r="AN120" i="33"/>
  <c r="AN120" i="32"/>
  <c r="AN120" i="29"/>
  <c r="AN120" i="28"/>
  <c r="AN120" i="30"/>
  <c r="AP119" i="38"/>
  <c r="AP119" i="37"/>
  <c r="AP119" i="35"/>
  <c r="AP119" i="36"/>
  <c r="AP119" i="34"/>
  <c r="AP119" i="33"/>
  <c r="AP119" i="32"/>
  <c r="AP119" i="31"/>
  <c r="AP119" i="30"/>
  <c r="Q119" i="28"/>
  <c r="Q119" i="38"/>
  <c r="Q119" i="36"/>
  <c r="Q119" i="37"/>
  <c r="Q119" i="35"/>
  <c r="Q119" i="34"/>
  <c r="Q119" i="33"/>
  <c r="Q119" i="32"/>
  <c r="Q119" i="31"/>
  <c r="Q119" i="29"/>
  <c r="AM114" i="38"/>
  <c r="AM114" i="37"/>
  <c r="AM114" i="36"/>
  <c r="AM114" i="35"/>
  <c r="AM114" i="33"/>
  <c r="AM114" i="32"/>
  <c r="AM114" i="34"/>
  <c r="AM114" i="31"/>
  <c r="AM114" i="30"/>
  <c r="AN113" i="37"/>
  <c r="AN113" i="36"/>
  <c r="AN113" i="38"/>
  <c r="AN113" i="35"/>
  <c r="AN113" i="33"/>
  <c r="AN113" i="34"/>
  <c r="AN113" i="31"/>
  <c r="AN113" i="32"/>
  <c r="AN113" i="30"/>
  <c r="AN113" i="29"/>
  <c r="AN113" i="28"/>
  <c r="AM139" i="27"/>
  <c r="AM139" i="38"/>
  <c r="AM139" i="37"/>
  <c r="AM139" i="36"/>
  <c r="AM139" i="35"/>
  <c r="AM139" i="33"/>
  <c r="AM139" i="32"/>
  <c r="AM139" i="29"/>
  <c r="AM139" i="34"/>
  <c r="AM139" i="30"/>
  <c r="AM139" i="31"/>
  <c r="AO138" i="38"/>
  <c r="AO138" i="37"/>
  <c r="AO138" i="35"/>
  <c r="AO138" i="34"/>
  <c r="AO138" i="33"/>
  <c r="AO138" i="36"/>
  <c r="AO138" i="32"/>
  <c r="AO138" i="29"/>
  <c r="AO138" i="30"/>
  <c r="AO138" i="31"/>
  <c r="AQ137" i="28"/>
  <c r="AQ137" i="38"/>
  <c r="AQ137" i="37"/>
  <c r="AQ137" i="36"/>
  <c r="AQ137" i="34"/>
  <c r="AQ137" i="35"/>
  <c r="AQ137" i="32"/>
  <c r="AQ137" i="33"/>
  <c r="AQ137" i="29"/>
  <c r="AQ137" i="31"/>
  <c r="AQ137" i="30"/>
  <c r="AN138" i="38"/>
  <c r="AN138" i="37"/>
  <c r="AN138" i="36"/>
  <c r="AN138" i="35"/>
  <c r="AN138" i="34"/>
  <c r="AN138" i="33"/>
  <c r="AN138" i="32"/>
  <c r="AN138" i="31"/>
  <c r="AN138" i="30"/>
  <c r="AP137" i="38"/>
  <c r="AP137" i="37"/>
  <c r="AP137" i="36"/>
  <c r="AP137" i="34"/>
  <c r="AP137" i="33"/>
  <c r="AP137" i="35"/>
  <c r="AP137" i="32"/>
  <c r="AP137" i="31"/>
  <c r="AP137" i="30"/>
  <c r="AP137" i="29"/>
  <c r="AN134" i="38"/>
  <c r="AN134" i="37"/>
  <c r="AN134" i="35"/>
  <c r="AN134" i="34"/>
  <c r="AN134" i="36"/>
  <c r="AN134" i="33"/>
  <c r="AN134" i="31"/>
  <c r="AN134" i="30"/>
  <c r="AN134" i="32"/>
  <c r="AP133" i="38"/>
  <c r="AP133" i="37"/>
  <c r="AP133" i="36"/>
  <c r="AP133" i="34"/>
  <c r="AP133" i="33"/>
  <c r="AP133" i="35"/>
  <c r="AP133" i="32"/>
  <c r="AP133" i="31"/>
  <c r="AP133" i="30"/>
  <c r="AP133" i="29"/>
  <c r="AM129" i="38"/>
  <c r="AM129" i="36"/>
  <c r="AM129" i="34"/>
  <c r="AM129" i="37"/>
  <c r="AM129" i="32"/>
  <c r="AM129" i="35"/>
  <c r="AM129" i="33"/>
  <c r="AM129" i="29"/>
  <c r="AM129" i="30"/>
  <c r="AN128" i="38"/>
  <c r="AN128" i="37"/>
  <c r="AN128" i="36"/>
  <c r="AN128" i="34"/>
  <c r="AN128" i="35"/>
  <c r="AN128" i="32"/>
  <c r="AN128" i="33"/>
  <c r="AN128" i="29"/>
  <c r="AN128" i="30"/>
  <c r="AN128" i="31"/>
  <c r="AO127" i="38"/>
  <c r="AO127" i="37"/>
  <c r="AO127" i="34"/>
  <c r="AO127" i="36"/>
  <c r="AO127" i="35"/>
  <c r="AO127" i="33"/>
  <c r="AO127" i="32"/>
  <c r="AO127" i="31"/>
  <c r="AO127" i="29"/>
  <c r="AP126" i="38"/>
  <c r="AP126" i="37"/>
  <c r="AP126" i="36"/>
  <c r="AP126" i="34"/>
  <c r="AP126" i="35"/>
  <c r="AP126" i="32"/>
  <c r="AP126" i="33"/>
  <c r="AP126" i="31"/>
  <c r="AP126" i="30"/>
  <c r="R126" i="28"/>
  <c r="R126" i="38"/>
  <c r="R126" i="37"/>
  <c r="R126" i="36"/>
  <c r="R126" i="35"/>
  <c r="R126" i="34"/>
  <c r="R126" i="32"/>
  <c r="R126" i="33"/>
  <c r="R126" i="31"/>
  <c r="R126" i="30"/>
  <c r="R126" i="29"/>
  <c r="AN119" i="28"/>
  <c r="AN119" i="38"/>
  <c r="AN119" i="37"/>
  <c r="AN119" i="36"/>
  <c r="AN119" i="34"/>
  <c r="AN119" i="35"/>
  <c r="AN119" i="31"/>
  <c r="AN119" i="32"/>
  <c r="AN119" i="30"/>
  <c r="AN119" i="33"/>
  <c r="AO118" i="38"/>
  <c r="AO118" i="36"/>
  <c r="AO118" i="35"/>
  <c r="AO118" i="34"/>
  <c r="AO118" i="33"/>
  <c r="AO118" i="32"/>
  <c r="AO118" i="30"/>
  <c r="AO118" i="37"/>
  <c r="AO118" i="31"/>
  <c r="AO118" i="29"/>
  <c r="Q117" i="28"/>
  <c r="Q117" i="38"/>
  <c r="Q117" i="37"/>
  <c r="Q117" i="36"/>
  <c r="Q117" i="35"/>
  <c r="Q117" i="34"/>
  <c r="Q117" i="33"/>
  <c r="Q117" i="32"/>
  <c r="Q117" i="31"/>
  <c r="Q117" i="30"/>
  <c r="R117" i="1"/>
  <c r="AN112" i="27"/>
  <c r="AN112" i="38"/>
  <c r="AN112" i="37"/>
  <c r="AN112" i="36"/>
  <c r="AN112" i="32"/>
  <c r="AN112" i="31"/>
  <c r="AN112" i="34"/>
  <c r="AN112" i="35"/>
  <c r="AN112" i="29"/>
  <c r="AN112" i="28"/>
  <c r="AN112" i="30"/>
  <c r="AN112" i="33"/>
  <c r="AP132" i="38"/>
  <c r="AP132" i="37"/>
  <c r="AP132" i="36"/>
  <c r="AP132" i="35"/>
  <c r="AP132" i="34"/>
  <c r="AP132" i="33"/>
  <c r="AP132" i="32"/>
  <c r="AP132" i="29"/>
  <c r="AP132" i="31"/>
  <c r="R132" i="38"/>
  <c r="R132" i="37"/>
  <c r="R132" i="34"/>
  <c r="R132" i="36"/>
  <c r="R132" i="35"/>
  <c r="R132" i="33"/>
  <c r="R132" i="31"/>
  <c r="R132" i="32"/>
  <c r="R132" i="30"/>
  <c r="R132" i="29"/>
  <c r="R132" i="28"/>
  <c r="AN117" i="37"/>
  <c r="AN117" i="38"/>
  <c r="AN117" i="35"/>
  <c r="AN117" i="36"/>
  <c r="AN117" i="34"/>
  <c r="AN117" i="33"/>
  <c r="AN117" i="32"/>
  <c r="AN117" i="30"/>
  <c r="AN117" i="29"/>
  <c r="AP115" i="27"/>
  <c r="AP115" i="37"/>
  <c r="AP115" i="36"/>
  <c r="AP115" i="38"/>
  <c r="AP115" i="35"/>
  <c r="AP115" i="34"/>
  <c r="AP115" i="31"/>
  <c r="AP115" i="32"/>
  <c r="AP115" i="30"/>
  <c r="AP115" i="29"/>
  <c r="AP115" i="33"/>
  <c r="AO111" i="27"/>
  <c r="AO111" i="38"/>
  <c r="AO111" i="37"/>
  <c r="AO111" i="35"/>
  <c r="AO111" i="36"/>
  <c r="AO111" i="34"/>
  <c r="AO111" i="32"/>
  <c r="AO111" i="33"/>
  <c r="AO111" i="28"/>
  <c r="AO111" i="31"/>
  <c r="AO111" i="29"/>
  <c r="AM109" i="27"/>
  <c r="AM109" i="37"/>
  <c r="AM109" i="38"/>
  <c r="AM109" i="36"/>
  <c r="AM109" i="35"/>
  <c r="AM109" i="32"/>
  <c r="AM109" i="33"/>
  <c r="AM109" i="34"/>
  <c r="AM109" i="30"/>
  <c r="AM109" i="29"/>
  <c r="AM101" i="27"/>
  <c r="AM101" i="38"/>
  <c r="AM101" i="37"/>
  <c r="AM101" i="36"/>
  <c r="AM101" i="35"/>
  <c r="AM101" i="33"/>
  <c r="AM101" i="32"/>
  <c r="AM101" i="34"/>
  <c r="AM101" i="30"/>
  <c r="AM101" i="31"/>
  <c r="AM101" i="29"/>
  <c r="AP100" i="38"/>
  <c r="AP100" i="37"/>
  <c r="AP100" i="36"/>
  <c r="AP100" i="35"/>
  <c r="AP100" i="33"/>
  <c r="AP100" i="32"/>
  <c r="AP100" i="31"/>
  <c r="AP100" i="34"/>
  <c r="AP100" i="30"/>
  <c r="AP100" i="29"/>
  <c r="AP95" i="27"/>
  <c r="AP95" i="38"/>
  <c r="AP95" i="37"/>
  <c r="AP95" i="36"/>
  <c r="AP95" i="35"/>
  <c r="AP95" i="31"/>
  <c r="AP95" i="33"/>
  <c r="AP95" i="32"/>
  <c r="AP95" i="29"/>
  <c r="AP95" i="34"/>
  <c r="AP91" i="38"/>
  <c r="AP91" i="37"/>
  <c r="AP91" i="35"/>
  <c r="AP91" i="34"/>
  <c r="AP91" i="33"/>
  <c r="AP91" i="32"/>
  <c r="AP91" i="31"/>
  <c r="AP91" i="36"/>
  <c r="AP91" i="30"/>
  <c r="AQ88" i="28"/>
  <c r="AQ88" i="38"/>
  <c r="AQ88" i="36"/>
  <c r="AQ88" i="35"/>
  <c r="AQ88" i="37"/>
  <c r="AQ88" i="32"/>
  <c r="AQ88" i="33"/>
  <c r="AQ88" i="31"/>
  <c r="AQ88" i="34"/>
  <c r="AQ88" i="30"/>
  <c r="AQ88" i="29"/>
  <c r="AM138" i="38"/>
  <c r="AM138" i="37"/>
  <c r="AM138" i="35"/>
  <c r="AM138" i="36"/>
  <c r="AM138" i="33"/>
  <c r="AM138" i="32"/>
  <c r="AM138" i="34"/>
  <c r="AM138" i="29"/>
  <c r="AM138" i="30"/>
  <c r="AM138" i="31"/>
  <c r="AO137" i="28"/>
  <c r="AO137" i="38"/>
  <c r="AO137" i="37"/>
  <c r="AO137" i="35"/>
  <c r="AO137" i="36"/>
  <c r="AO137" i="34"/>
  <c r="AO137" i="33"/>
  <c r="AO137" i="32"/>
  <c r="AO137" i="29"/>
  <c r="AO137" i="31"/>
  <c r="AO137" i="30"/>
  <c r="AQ136" i="28"/>
  <c r="AQ136" i="38"/>
  <c r="AQ136" i="37"/>
  <c r="AQ136" i="36"/>
  <c r="AQ136" i="35"/>
  <c r="AQ136" i="34"/>
  <c r="AQ136" i="32"/>
  <c r="AQ136" i="31"/>
  <c r="AQ136" i="29"/>
  <c r="AQ136" i="33"/>
  <c r="AQ136" i="30"/>
  <c r="AM134" i="27"/>
  <c r="AM134" i="37"/>
  <c r="AM134" i="38"/>
  <c r="AM134" i="36"/>
  <c r="AM134" i="35"/>
  <c r="AM134" i="34"/>
  <c r="AM134" i="32"/>
  <c r="AM134" i="33"/>
  <c r="AM134" i="29"/>
  <c r="AM134" i="30"/>
  <c r="AM134" i="31"/>
  <c r="AO133" i="28"/>
  <c r="AO133" i="38"/>
  <c r="AO133" i="37"/>
  <c r="AO133" i="36"/>
  <c r="AO133" i="35"/>
  <c r="AO133" i="34"/>
  <c r="AO133" i="33"/>
  <c r="AO133" i="32"/>
  <c r="AO133" i="31"/>
  <c r="AO133" i="29"/>
  <c r="T133" i="28"/>
  <c r="T133" i="38"/>
  <c r="T133" i="37"/>
  <c r="T133" i="36"/>
  <c r="T133" i="35"/>
  <c r="T133" i="34"/>
  <c r="T133" i="33"/>
  <c r="T133" i="32"/>
  <c r="T133" i="29"/>
  <c r="T133" i="30"/>
  <c r="T133" i="31"/>
  <c r="AM128" i="38"/>
  <c r="AM128" i="36"/>
  <c r="AM128" i="37"/>
  <c r="AM128" i="34"/>
  <c r="AM128" i="33"/>
  <c r="AM128" i="35"/>
  <c r="AM128" i="32"/>
  <c r="AM128" i="31"/>
  <c r="AM128" i="30"/>
  <c r="AM128" i="29"/>
  <c r="AN127" i="38"/>
  <c r="AN127" i="37"/>
  <c r="AN127" i="36"/>
  <c r="AN127" i="35"/>
  <c r="AN127" i="34"/>
  <c r="AN127" i="33"/>
  <c r="AN127" i="32"/>
  <c r="AN127" i="31"/>
  <c r="AN127" i="30"/>
  <c r="AN127" i="29"/>
  <c r="AO126" i="28"/>
  <c r="AO126" i="38"/>
  <c r="AO126" i="37"/>
  <c r="AO126" i="36"/>
  <c r="AO126" i="34"/>
  <c r="AO126" i="33"/>
  <c r="AO126" i="35"/>
  <c r="AO126" i="32"/>
  <c r="AO126" i="31"/>
  <c r="AO126" i="30"/>
  <c r="AO126" i="29"/>
  <c r="AP125" i="28"/>
  <c r="AP125" i="38"/>
  <c r="AP125" i="37"/>
  <c r="AP125" i="35"/>
  <c r="AP125" i="34"/>
  <c r="AP125" i="36"/>
  <c r="AP125" i="33"/>
  <c r="AP125" i="32"/>
  <c r="AP125" i="31"/>
  <c r="AP125" i="30"/>
  <c r="AO117" i="38"/>
  <c r="AO117" i="37"/>
  <c r="AO117" i="36"/>
  <c r="AO117" i="34"/>
  <c r="AO117" i="35"/>
  <c r="AO117" i="33"/>
  <c r="AO117" i="32"/>
  <c r="AO117" i="31"/>
  <c r="AO117" i="30"/>
  <c r="AP116" i="38"/>
  <c r="AP116" i="37"/>
  <c r="AP116" i="35"/>
  <c r="AP116" i="34"/>
  <c r="AP116" i="36"/>
  <c r="AP116" i="32"/>
  <c r="AP116" i="33"/>
  <c r="AP116" i="31"/>
  <c r="AP116" i="29"/>
  <c r="AP116" i="30"/>
  <c r="Q116" i="12"/>
  <c r="Q116" i="38"/>
  <c r="Q116" i="37"/>
  <c r="Q116" i="36"/>
  <c r="Q116" i="34"/>
  <c r="Q116" i="33"/>
  <c r="Q116" i="32"/>
  <c r="Q116" i="35"/>
  <c r="Q116" i="31"/>
  <c r="Q116" i="30"/>
  <c r="Q116" i="29"/>
  <c r="AM112" i="38"/>
  <c r="AM112" i="37"/>
  <c r="AM112" i="36"/>
  <c r="AM112" i="35"/>
  <c r="AM112" i="32"/>
  <c r="AM112" i="31"/>
  <c r="AM112" i="33"/>
  <c r="AM112" i="34"/>
  <c r="AM112" i="29"/>
  <c r="AP111" i="38"/>
  <c r="AP111" i="37"/>
  <c r="AP111" i="36"/>
  <c r="AP111" i="35"/>
  <c r="AP111" i="34"/>
  <c r="AP111" i="33"/>
  <c r="AP111" i="32"/>
  <c r="AP111" i="30"/>
  <c r="AP111" i="29"/>
  <c r="AN109" i="36"/>
  <c r="AN109" i="38"/>
  <c r="AN109" i="37"/>
  <c r="AN109" i="35"/>
  <c r="AN109" i="34"/>
  <c r="AN109" i="33"/>
  <c r="AN109" i="32"/>
  <c r="AN109" i="31"/>
  <c r="AN109" i="30"/>
  <c r="AQ108" i="38"/>
  <c r="AQ108" i="37"/>
  <c r="AQ108" i="36"/>
  <c r="AQ108" i="34"/>
  <c r="AQ108" i="35"/>
  <c r="AQ108" i="33"/>
  <c r="AQ108" i="32"/>
  <c r="AQ108" i="30"/>
  <c r="AQ108" i="29"/>
  <c r="AO106" i="38"/>
  <c r="AO106" i="37"/>
  <c r="AO106" i="35"/>
  <c r="AO106" i="34"/>
  <c r="AO106" i="36"/>
  <c r="AO106" i="33"/>
  <c r="AO106" i="32"/>
  <c r="AO106" i="31"/>
  <c r="AO106" i="30"/>
  <c r="AO106" i="29"/>
  <c r="AM104" i="38"/>
  <c r="AM104" i="37"/>
  <c r="AM104" i="36"/>
  <c r="AM104" i="35"/>
  <c r="AM104" i="34"/>
  <c r="AM104" i="32"/>
  <c r="AM104" i="33"/>
  <c r="AM104" i="31"/>
  <c r="AM104" i="30"/>
  <c r="AP103" i="38"/>
  <c r="AP103" i="37"/>
  <c r="AP103" i="36"/>
  <c r="AP103" i="33"/>
  <c r="AP103" i="32"/>
  <c r="AP103" i="34"/>
  <c r="AP103" i="31"/>
  <c r="AP103" i="30"/>
  <c r="AP103" i="29"/>
  <c r="AN101" i="38"/>
  <c r="AN101" i="37"/>
  <c r="AN101" i="36"/>
  <c r="AN101" i="35"/>
  <c r="AN101" i="34"/>
  <c r="AN101" i="33"/>
  <c r="AN101" i="32"/>
  <c r="AN101" i="31"/>
  <c r="AN101" i="30"/>
  <c r="AQ100" i="28"/>
  <c r="AQ100" i="38"/>
  <c r="AQ100" i="37"/>
  <c r="AQ100" i="34"/>
  <c r="AQ100" i="35"/>
  <c r="AQ100" i="33"/>
  <c r="AQ100" i="32"/>
  <c r="AQ100" i="36"/>
  <c r="AQ100" i="30"/>
  <c r="AQ100" i="29"/>
  <c r="AM99" i="38"/>
  <c r="AM99" i="37"/>
  <c r="AM99" i="36"/>
  <c r="AM99" i="35"/>
  <c r="AM99" i="34"/>
  <c r="AM99" i="32"/>
  <c r="AM99" i="33"/>
  <c r="AM99" i="31"/>
  <c r="AP98" i="38"/>
  <c r="AP98" i="37"/>
  <c r="AP98" i="36"/>
  <c r="AP98" i="33"/>
  <c r="AP98" i="32"/>
  <c r="AP98" i="35"/>
  <c r="AP98" i="34"/>
  <c r="AP98" i="31"/>
  <c r="AP98" i="30"/>
  <c r="Q98" i="28"/>
  <c r="Q98" i="38"/>
  <c r="Q98" i="37"/>
  <c r="Q98" i="35"/>
  <c r="Q98" i="36"/>
  <c r="Q98" i="34"/>
  <c r="Q98" i="33"/>
  <c r="Q98" i="32"/>
  <c r="Q98" i="31"/>
  <c r="Q98" i="30"/>
  <c r="Q98" i="29"/>
  <c r="AM96" i="38"/>
  <c r="AM96" i="37"/>
  <c r="AM96" i="36"/>
  <c r="AM96" i="35"/>
  <c r="AM96" i="34"/>
  <c r="AM96" i="33"/>
  <c r="AM96" i="32"/>
  <c r="AM96" i="30"/>
  <c r="AM96" i="28"/>
  <c r="AM96" i="29"/>
  <c r="AQ95" i="28"/>
  <c r="AQ95" i="38"/>
  <c r="AQ95" i="37"/>
  <c r="AQ95" i="35"/>
  <c r="AQ95" i="34"/>
  <c r="AQ95" i="36"/>
  <c r="AQ95" i="33"/>
  <c r="AQ95" i="30"/>
  <c r="AQ95" i="32"/>
  <c r="AQ93" i="28"/>
  <c r="AQ93" i="37"/>
  <c r="AQ93" i="36"/>
  <c r="AQ93" i="35"/>
  <c r="AQ93" i="34"/>
  <c r="AQ93" i="38"/>
  <c r="AQ93" i="31"/>
  <c r="AQ93" i="32"/>
  <c r="AQ93" i="33"/>
  <c r="AQ93" i="29"/>
  <c r="AQ93" i="30"/>
  <c r="AQ91" i="28"/>
  <c r="AQ91" i="38"/>
  <c r="AQ91" i="37"/>
  <c r="AQ91" i="36"/>
  <c r="AQ91" i="35"/>
  <c r="AQ91" i="34"/>
  <c r="AQ91" i="33"/>
  <c r="AQ91" i="31"/>
  <c r="AQ91" i="32"/>
  <c r="AQ91" i="29"/>
  <c r="AQ91" i="30"/>
  <c r="AO89" i="28"/>
  <c r="AO89" i="37"/>
  <c r="AO89" i="38"/>
  <c r="AO89" i="36"/>
  <c r="AO89" i="35"/>
  <c r="AO89" i="33"/>
  <c r="AO89" i="34"/>
  <c r="AO89" i="31"/>
  <c r="AO89" i="29"/>
  <c r="AO89" i="30"/>
  <c r="AO89" i="32"/>
  <c r="AM87" i="27"/>
  <c r="AM87" i="38"/>
  <c r="AM87" i="37"/>
  <c r="AM87" i="36"/>
  <c r="AM87" i="35"/>
  <c r="AM87" i="34"/>
  <c r="AM87" i="33"/>
  <c r="AM87" i="32"/>
  <c r="AM87" i="29"/>
  <c r="AM87" i="30"/>
  <c r="AM87" i="31"/>
  <c r="AO86" i="28"/>
  <c r="AO86" i="38"/>
  <c r="AO86" i="36"/>
  <c r="AO86" i="35"/>
  <c r="AO86" i="37"/>
  <c r="AO86" i="34"/>
  <c r="AO86" i="33"/>
  <c r="AO86" i="32"/>
  <c r="AO86" i="31"/>
  <c r="AO86" i="30"/>
  <c r="U137" i="20"/>
  <c r="S138" i="20"/>
  <c r="N93" i="21"/>
  <c r="U105" i="21"/>
  <c r="AN137" i="21"/>
  <c r="AQ95" i="29"/>
  <c r="AM99" i="29"/>
  <c r="AQ105" i="29"/>
  <c r="AP119" i="29"/>
  <c r="AP120" i="29"/>
  <c r="AP124" i="29"/>
  <c r="AN134" i="29"/>
  <c r="AN138" i="29"/>
  <c r="R124" i="31"/>
  <c r="AQ97" i="29"/>
  <c r="AQ100" i="31"/>
  <c r="AQ108" i="31"/>
  <c r="AO129" i="33"/>
  <c r="AN137" i="38"/>
  <c r="AN137" i="37"/>
  <c r="AN137" i="36"/>
  <c r="AN137" i="35"/>
  <c r="AN137" i="34"/>
  <c r="AN137" i="32"/>
  <c r="AN137" i="33"/>
  <c r="AN137" i="30"/>
  <c r="AN137" i="31"/>
  <c r="AN137" i="29"/>
  <c r="AP136" i="38"/>
  <c r="AP136" i="37"/>
  <c r="AP136" i="36"/>
  <c r="AP136" i="35"/>
  <c r="AP136" i="34"/>
  <c r="AP136" i="33"/>
  <c r="AP136" i="32"/>
  <c r="AP136" i="31"/>
  <c r="AP136" i="30"/>
  <c r="AP136" i="29"/>
  <c r="AN133" i="28"/>
  <c r="AN133" i="38"/>
  <c r="AN133" i="37"/>
  <c r="AN133" i="35"/>
  <c r="AN133" i="36"/>
  <c r="AN133" i="34"/>
  <c r="AN133" i="33"/>
  <c r="AN133" i="32"/>
  <c r="AN133" i="30"/>
  <c r="AN133" i="29"/>
  <c r="Q122" i="28"/>
  <c r="Q122" i="38"/>
  <c r="Q122" i="36"/>
  <c r="Q122" i="37"/>
  <c r="Q122" i="34"/>
  <c r="Q122" i="32"/>
  <c r="Q122" i="33"/>
  <c r="Q122" i="35"/>
  <c r="Q122" i="30"/>
  <c r="AM118" i="37"/>
  <c r="AM118" i="38"/>
  <c r="AM118" i="36"/>
  <c r="AM118" i="35"/>
  <c r="AM118" i="34"/>
  <c r="AM118" i="31"/>
  <c r="AM118" i="32"/>
  <c r="AM118" i="33"/>
  <c r="AM118" i="30"/>
  <c r="AO116" i="38"/>
  <c r="AO116" i="37"/>
  <c r="AO116" i="36"/>
  <c r="AO116" i="35"/>
  <c r="AO116" i="34"/>
  <c r="AO116" i="33"/>
  <c r="AO116" i="32"/>
  <c r="AO116" i="31"/>
  <c r="AO116" i="30"/>
  <c r="AO116" i="29"/>
  <c r="Q115" i="28"/>
  <c r="Q115" i="38"/>
  <c r="Q115" i="37"/>
  <c r="Q115" i="36"/>
  <c r="Q115" i="34"/>
  <c r="Q115" i="35"/>
  <c r="Q115" i="32"/>
  <c r="Q115" i="33"/>
  <c r="Q115" i="31"/>
  <c r="AP108" i="38"/>
  <c r="AP108" i="37"/>
  <c r="AP108" i="36"/>
  <c r="AP108" i="35"/>
  <c r="AP108" i="33"/>
  <c r="AP108" i="32"/>
  <c r="AP108" i="31"/>
  <c r="AP108" i="30"/>
  <c r="AP108" i="34"/>
  <c r="AP108" i="29"/>
  <c r="AN106" i="28"/>
  <c r="AN106" i="37"/>
  <c r="AN106" i="36"/>
  <c r="AN106" i="35"/>
  <c r="AN106" i="34"/>
  <c r="AN106" i="33"/>
  <c r="AN106" i="38"/>
  <c r="AN106" i="30"/>
  <c r="AN106" i="32"/>
  <c r="AN106" i="31"/>
  <c r="AN106" i="29"/>
  <c r="Q115" i="29"/>
  <c r="AM121" i="29"/>
  <c r="AP125" i="29"/>
  <c r="Q119" i="30"/>
  <c r="AP132" i="30"/>
  <c r="AO103" i="31"/>
  <c r="AM109" i="31"/>
  <c r="AM137" i="27"/>
  <c r="AM137" i="38"/>
  <c r="AM137" i="37"/>
  <c r="AM137" i="35"/>
  <c r="AM137" i="36"/>
  <c r="AM137" i="33"/>
  <c r="AM137" i="34"/>
  <c r="AM137" i="32"/>
  <c r="AM137" i="29"/>
  <c r="AM137" i="31"/>
  <c r="AM137" i="30"/>
  <c r="AO136" i="28"/>
  <c r="AO136" i="38"/>
  <c r="AO136" i="37"/>
  <c r="AO136" i="35"/>
  <c r="AO136" i="36"/>
  <c r="AO136" i="34"/>
  <c r="AO136" i="33"/>
  <c r="AO136" i="32"/>
  <c r="AO136" i="29"/>
  <c r="AO136" i="31"/>
  <c r="AO136" i="30"/>
  <c r="AQ135" i="38"/>
  <c r="AQ135" i="37"/>
  <c r="AQ135" i="36"/>
  <c r="AQ135" i="34"/>
  <c r="AQ135" i="32"/>
  <c r="AQ135" i="35"/>
  <c r="AQ135" i="33"/>
  <c r="AQ135" i="29"/>
  <c r="AQ135" i="31"/>
  <c r="AN125" i="28"/>
  <c r="AN125" i="38"/>
  <c r="AN125" i="37"/>
  <c r="AN125" i="35"/>
  <c r="AN125" i="36"/>
  <c r="AN125" i="34"/>
  <c r="AN125" i="33"/>
  <c r="AN125" i="32"/>
  <c r="AN125" i="30"/>
  <c r="AN125" i="31"/>
  <c r="AN125" i="29"/>
  <c r="AP123" i="38"/>
  <c r="AP123" i="36"/>
  <c r="AP123" i="35"/>
  <c r="AP123" i="34"/>
  <c r="AP123" i="33"/>
  <c r="AP123" i="37"/>
  <c r="AP123" i="32"/>
  <c r="AP123" i="31"/>
  <c r="AP123" i="30"/>
  <c r="AP123" i="29"/>
  <c r="Q121" i="28"/>
  <c r="Q121" i="37"/>
  <c r="Q121" i="38"/>
  <c r="Q121" i="36"/>
  <c r="Q121" i="35"/>
  <c r="Q121" i="34"/>
  <c r="Q121" i="31"/>
  <c r="Q121" i="33"/>
  <c r="Q121" i="32"/>
  <c r="Q121" i="29"/>
  <c r="Q121" i="30"/>
  <c r="AN116" i="38"/>
  <c r="AN116" i="36"/>
  <c r="AN116" i="35"/>
  <c r="AN116" i="34"/>
  <c r="AN116" i="37"/>
  <c r="AN116" i="33"/>
  <c r="AN116" i="32"/>
  <c r="AN116" i="31"/>
  <c r="AN111" i="28"/>
  <c r="AN111" i="36"/>
  <c r="AN111" i="35"/>
  <c r="AN111" i="34"/>
  <c r="AN111" i="37"/>
  <c r="AN111" i="38"/>
  <c r="AN111" i="31"/>
  <c r="AN111" i="30"/>
  <c r="AN111" i="33"/>
  <c r="AN111" i="32"/>
  <c r="AN111" i="29"/>
  <c r="AQ110" i="28"/>
  <c r="AQ110" i="38"/>
  <c r="AQ110" i="36"/>
  <c r="AQ110" i="37"/>
  <c r="AQ110" i="33"/>
  <c r="AQ110" i="35"/>
  <c r="AQ110" i="34"/>
  <c r="AQ110" i="32"/>
  <c r="AQ110" i="31"/>
  <c r="AQ110" i="30"/>
  <c r="AO108" i="28"/>
  <c r="AO108" i="38"/>
  <c r="AO108" i="37"/>
  <c r="AO108" i="35"/>
  <c r="AO108" i="36"/>
  <c r="AO108" i="34"/>
  <c r="AO108" i="33"/>
  <c r="AO108" i="32"/>
  <c r="AO108" i="31"/>
  <c r="AO108" i="30"/>
  <c r="AM106" i="37"/>
  <c r="AM106" i="36"/>
  <c r="AM106" i="35"/>
  <c r="AM106" i="38"/>
  <c r="AM106" i="32"/>
  <c r="AM106" i="31"/>
  <c r="AM106" i="28"/>
  <c r="AM106" i="34"/>
  <c r="AM106" i="33"/>
  <c r="AM106" i="30"/>
  <c r="AM106" i="29"/>
  <c r="AP105" i="38"/>
  <c r="AP105" i="36"/>
  <c r="AP105" i="37"/>
  <c r="AP105" i="33"/>
  <c r="AP105" i="35"/>
  <c r="AP105" i="34"/>
  <c r="AP105" i="32"/>
  <c r="AP105" i="31"/>
  <c r="AP105" i="30"/>
  <c r="AN103" i="38"/>
  <c r="AN103" i="36"/>
  <c r="AN103" i="37"/>
  <c r="AN103" i="35"/>
  <c r="AN103" i="34"/>
  <c r="AN103" i="33"/>
  <c r="AN103" i="31"/>
  <c r="AN103" i="30"/>
  <c r="AN103" i="32"/>
  <c r="AN103" i="29"/>
  <c r="AQ102" i="28"/>
  <c r="AQ102" i="38"/>
  <c r="AQ102" i="37"/>
  <c r="AQ102" i="36"/>
  <c r="AQ102" i="34"/>
  <c r="AQ102" i="35"/>
  <c r="AQ102" i="32"/>
  <c r="AQ102" i="31"/>
  <c r="AQ102" i="30"/>
  <c r="AQ102" i="33"/>
  <c r="AO100" i="38"/>
  <c r="AO100" i="35"/>
  <c r="AO100" i="34"/>
  <c r="AO100" i="37"/>
  <c r="AO100" i="33"/>
  <c r="AO100" i="32"/>
  <c r="AO100" i="36"/>
  <c r="AO100" i="30"/>
  <c r="AO100" i="31"/>
  <c r="AN98" i="28"/>
  <c r="AN98" i="38"/>
  <c r="AN98" i="36"/>
  <c r="AN98" i="35"/>
  <c r="AN98" i="37"/>
  <c r="AN98" i="34"/>
  <c r="AN98" i="33"/>
  <c r="AN98" i="30"/>
  <c r="AN98" i="32"/>
  <c r="AN98" i="31"/>
  <c r="AN98" i="29"/>
  <c r="AP97" i="38"/>
  <c r="AP97" i="36"/>
  <c r="AP97" i="33"/>
  <c r="AP97" i="35"/>
  <c r="AP97" i="34"/>
  <c r="AP97" i="37"/>
  <c r="AP97" i="32"/>
  <c r="AP97" i="31"/>
  <c r="AP97" i="30"/>
  <c r="AO95" i="38"/>
  <c r="AO95" i="37"/>
  <c r="AO95" i="36"/>
  <c r="AO95" i="35"/>
  <c r="AO95" i="31"/>
  <c r="AO95" i="33"/>
  <c r="AO95" i="34"/>
  <c r="AO95" i="30"/>
  <c r="AO95" i="32"/>
  <c r="AO95" i="29"/>
  <c r="Q95" i="38"/>
  <c r="Q95" i="37"/>
  <c r="Q95" i="36"/>
  <c r="Q95" i="35"/>
  <c r="Q95" i="34"/>
  <c r="Q95" i="33"/>
  <c r="Q95" i="31"/>
  <c r="Q95" i="29"/>
  <c r="Q95" i="32"/>
  <c r="Q95" i="30"/>
  <c r="AO93" i="19"/>
  <c r="AO93" i="38"/>
  <c r="AO93" i="36"/>
  <c r="AO93" i="37"/>
  <c r="AO93" i="33"/>
  <c r="AO93" i="34"/>
  <c r="AO93" i="32"/>
  <c r="AO93" i="35"/>
  <c r="AO93" i="31"/>
  <c r="AO93" i="30"/>
  <c r="AO93" i="29"/>
  <c r="Q93" i="38"/>
  <c r="Q93" i="37"/>
  <c r="Q93" i="33"/>
  <c r="Q93" i="35"/>
  <c r="Q93" i="34"/>
  <c r="Q93" i="32"/>
  <c r="Q93" i="31"/>
  <c r="Q93" i="30"/>
  <c r="Q93" i="36"/>
  <c r="Q93" i="29"/>
  <c r="AO91" i="38"/>
  <c r="AO91" i="37"/>
  <c r="AO91" i="33"/>
  <c r="AO91" i="36"/>
  <c r="AO91" i="35"/>
  <c r="AO91" i="34"/>
  <c r="AO91" i="32"/>
  <c r="AO91" i="31"/>
  <c r="AO91" i="30"/>
  <c r="AM89" i="38"/>
  <c r="AM89" i="37"/>
  <c r="AM89" i="36"/>
  <c r="AM89" i="35"/>
  <c r="AM89" i="33"/>
  <c r="AM89" i="32"/>
  <c r="AM89" i="31"/>
  <c r="AM89" i="30"/>
  <c r="AM89" i="34"/>
  <c r="AP88" i="38"/>
  <c r="AP88" i="36"/>
  <c r="AP88" i="35"/>
  <c r="AP88" i="37"/>
  <c r="AP88" i="34"/>
  <c r="AP88" i="33"/>
  <c r="AP88" i="30"/>
  <c r="AP88" i="31"/>
  <c r="AP88" i="32"/>
  <c r="AP88" i="29"/>
  <c r="AP139" i="28"/>
  <c r="AP139" i="38"/>
  <c r="AP139" i="37"/>
  <c r="AP139" i="36"/>
  <c r="AP139" i="34"/>
  <c r="AP139" i="33"/>
  <c r="AP139" i="35"/>
  <c r="AP139" i="32"/>
  <c r="AP139" i="31"/>
  <c r="AP139" i="30"/>
  <c r="AP139" i="29"/>
  <c r="AN136" i="28"/>
  <c r="AN136" i="38"/>
  <c r="AN136" i="37"/>
  <c r="AN136" i="35"/>
  <c r="AN136" i="36"/>
  <c r="AN136" i="34"/>
  <c r="AN136" i="33"/>
  <c r="AN136" i="31"/>
  <c r="AN136" i="30"/>
  <c r="AN136" i="32"/>
  <c r="AN136" i="29"/>
  <c r="AP135" i="38"/>
  <c r="AP135" i="34"/>
  <c r="AP135" i="33"/>
  <c r="AP135" i="36"/>
  <c r="AP135" i="35"/>
  <c r="AP135" i="32"/>
  <c r="AP135" i="37"/>
  <c r="AP135" i="31"/>
  <c r="AP135" i="30"/>
  <c r="AP135" i="29"/>
  <c r="AN132" i="27"/>
  <c r="AN132" i="37"/>
  <c r="AN132" i="38"/>
  <c r="AN132" i="36"/>
  <c r="AN132" i="35"/>
  <c r="AN132" i="33"/>
  <c r="AN132" i="32"/>
  <c r="AN132" i="34"/>
  <c r="AN132" i="29"/>
  <c r="AN132" i="30"/>
  <c r="AO131" i="36"/>
  <c r="AO131" i="38"/>
  <c r="AO131" i="37"/>
  <c r="AO131" i="35"/>
  <c r="AO131" i="32"/>
  <c r="AO131" i="33"/>
  <c r="AO131" i="29"/>
  <c r="AO131" i="34"/>
  <c r="AO131" i="30"/>
  <c r="AP130" i="27"/>
  <c r="AP130" i="38"/>
  <c r="AP130" i="37"/>
  <c r="AP130" i="36"/>
  <c r="AP130" i="35"/>
  <c r="AP130" i="32"/>
  <c r="AP130" i="33"/>
  <c r="AP130" i="34"/>
  <c r="AP130" i="29"/>
  <c r="AP130" i="28"/>
  <c r="AP130" i="30"/>
  <c r="R130" i="28"/>
  <c r="R130" i="37"/>
  <c r="R130" i="38"/>
  <c r="R130" i="36"/>
  <c r="R130" i="35"/>
  <c r="R130" i="32"/>
  <c r="R130" i="33"/>
  <c r="R130" i="31"/>
  <c r="R130" i="34"/>
  <c r="R130" i="29"/>
  <c r="AM125" i="28"/>
  <c r="AM125" i="38"/>
  <c r="AM125" i="37"/>
  <c r="AM125" i="35"/>
  <c r="AM125" i="36"/>
  <c r="AM125" i="33"/>
  <c r="AM125" i="34"/>
  <c r="AM125" i="31"/>
  <c r="AM125" i="30"/>
  <c r="AM125" i="32"/>
  <c r="AM125" i="29"/>
  <c r="AN124" i="27"/>
  <c r="AN124" i="38"/>
  <c r="AN124" i="37"/>
  <c r="AN124" i="36"/>
  <c r="AN124" i="35"/>
  <c r="AN124" i="34"/>
  <c r="AN124" i="33"/>
  <c r="AN124" i="32"/>
  <c r="AN124" i="31"/>
  <c r="AN124" i="30"/>
  <c r="AN124" i="29"/>
  <c r="AO123" i="28"/>
  <c r="AO123" i="38"/>
  <c r="AO123" i="37"/>
  <c r="AO123" i="35"/>
  <c r="AO123" i="34"/>
  <c r="AO123" i="32"/>
  <c r="AO123" i="36"/>
  <c r="AO123" i="33"/>
  <c r="AO123" i="31"/>
  <c r="AO123" i="30"/>
  <c r="AO122" i="38"/>
  <c r="AO122" i="36"/>
  <c r="AO122" i="37"/>
  <c r="AO122" i="34"/>
  <c r="AO122" i="32"/>
  <c r="AO122" i="33"/>
  <c r="AO122" i="35"/>
  <c r="AO122" i="31"/>
  <c r="AO122" i="30"/>
  <c r="AO121" i="27"/>
  <c r="AO121" i="38"/>
  <c r="AO121" i="37"/>
  <c r="AO121" i="36"/>
  <c r="AO121" i="35"/>
  <c r="AO121" i="32"/>
  <c r="AO121" i="31"/>
  <c r="AO121" i="29"/>
  <c r="AO121" i="34"/>
  <c r="AO121" i="33"/>
  <c r="AO121" i="28"/>
  <c r="AO121" i="30"/>
  <c r="AP120" i="27"/>
  <c r="AP120" i="38"/>
  <c r="AP120" i="37"/>
  <c r="AP120" i="35"/>
  <c r="AP120" i="36"/>
  <c r="AP120" i="33"/>
  <c r="AP120" i="32"/>
  <c r="AP120" i="34"/>
  <c r="AP120" i="31"/>
  <c r="AP120" i="30"/>
  <c r="AM116" i="38"/>
  <c r="AM116" i="36"/>
  <c r="AM116" i="35"/>
  <c r="AM116" i="34"/>
  <c r="AM116" i="37"/>
  <c r="AM116" i="33"/>
  <c r="AM116" i="32"/>
  <c r="AM116" i="30"/>
  <c r="AM116" i="31"/>
  <c r="AN115" i="38"/>
  <c r="AN115" i="36"/>
  <c r="AN115" i="34"/>
  <c r="AN115" i="37"/>
  <c r="AN115" i="33"/>
  <c r="AN115" i="35"/>
  <c r="AN115" i="32"/>
  <c r="AN115" i="31"/>
  <c r="AN115" i="30"/>
  <c r="AO114" i="28"/>
  <c r="AO114" i="38"/>
  <c r="AO114" i="37"/>
  <c r="AO114" i="36"/>
  <c r="AO114" i="35"/>
  <c r="AO114" i="34"/>
  <c r="AO114" i="31"/>
  <c r="AO114" i="33"/>
  <c r="AO114" i="32"/>
  <c r="AO114" i="29"/>
  <c r="AO114" i="30"/>
  <c r="AP113" i="38"/>
  <c r="AP113" i="36"/>
  <c r="AP113" i="37"/>
  <c r="AP113" i="35"/>
  <c r="AP113" i="34"/>
  <c r="AP113" i="32"/>
  <c r="AP113" i="33"/>
  <c r="AP113" i="30"/>
  <c r="Q113" i="28"/>
  <c r="Q113" i="38"/>
  <c r="Q113" i="37"/>
  <c r="Q113" i="34"/>
  <c r="Q113" i="35"/>
  <c r="Q113" i="36"/>
  <c r="Q113" i="32"/>
  <c r="Q113" i="31"/>
  <c r="Q113" i="33"/>
  <c r="Q113" i="29"/>
  <c r="Q113" i="30"/>
  <c r="AM111" i="37"/>
  <c r="AM111" i="38"/>
  <c r="AM111" i="36"/>
  <c r="AM111" i="35"/>
  <c r="AM111" i="34"/>
  <c r="AM111" i="31"/>
  <c r="AM111" i="32"/>
  <c r="AM111" i="33"/>
  <c r="AM111" i="30"/>
  <c r="AM111" i="29"/>
  <c r="AP110" i="38"/>
  <c r="AP110" i="36"/>
  <c r="AP110" i="35"/>
  <c r="AP110" i="37"/>
  <c r="AP110" i="34"/>
  <c r="AP110" i="33"/>
  <c r="AP110" i="32"/>
  <c r="AP110" i="31"/>
  <c r="AP110" i="30"/>
  <c r="AN108" i="28"/>
  <c r="AN108" i="38"/>
  <c r="AN108" i="36"/>
  <c r="AN108" i="37"/>
  <c r="AN108" i="35"/>
  <c r="AN108" i="34"/>
  <c r="AN108" i="33"/>
  <c r="AN108" i="32"/>
  <c r="AN108" i="30"/>
  <c r="AN108" i="31"/>
  <c r="AQ107" i="28"/>
  <c r="AQ107" i="37"/>
  <c r="AQ107" i="38"/>
  <c r="AQ107" i="36"/>
  <c r="AQ107" i="35"/>
  <c r="AQ107" i="34"/>
  <c r="AQ107" i="32"/>
  <c r="AQ107" i="31"/>
  <c r="AQ107" i="30"/>
  <c r="AQ107" i="33"/>
  <c r="AQ107" i="29"/>
  <c r="Q88" i="27"/>
  <c r="R88" i="1"/>
  <c r="S88" i="1" s="1"/>
  <c r="Q123" i="15"/>
  <c r="P123" i="15"/>
  <c r="AO103" i="19"/>
  <c r="N129" i="19"/>
  <c r="L96" i="18"/>
  <c r="AN89" i="29"/>
  <c r="AN101" i="29"/>
  <c r="AM104" i="29"/>
  <c r="AP113" i="29"/>
  <c r="AN89" i="30"/>
  <c r="AO111" i="30"/>
  <c r="AM129" i="31"/>
  <c r="AO100" i="29"/>
  <c r="Q117" i="29"/>
  <c r="AM99" i="30"/>
  <c r="AO139" i="38"/>
  <c r="AO139" i="37"/>
  <c r="AO139" i="35"/>
  <c r="AO139" i="36"/>
  <c r="AO139" i="34"/>
  <c r="AO139" i="33"/>
  <c r="AO139" i="32"/>
  <c r="AO139" i="29"/>
  <c r="AO139" i="30"/>
  <c r="AO139" i="31"/>
  <c r="AQ138" i="28"/>
  <c r="AQ138" i="38"/>
  <c r="AQ138" i="37"/>
  <c r="AQ138" i="36"/>
  <c r="AQ138" i="35"/>
  <c r="AQ138" i="34"/>
  <c r="AQ138" i="32"/>
  <c r="AQ138" i="33"/>
  <c r="AQ138" i="31"/>
  <c r="AQ138" i="29"/>
  <c r="AQ138" i="30"/>
  <c r="AM136" i="28"/>
  <c r="AM136" i="38"/>
  <c r="AM136" i="37"/>
  <c r="AM136" i="36"/>
  <c r="AM136" i="35"/>
  <c r="AM136" i="33"/>
  <c r="AM136" i="34"/>
  <c r="AM136" i="32"/>
  <c r="AM136" i="29"/>
  <c r="AM136" i="30"/>
  <c r="AM136" i="31"/>
  <c r="AO135" i="28"/>
  <c r="AO135" i="38"/>
  <c r="AO135" i="37"/>
  <c r="AO135" i="35"/>
  <c r="AO135" i="36"/>
  <c r="AO135" i="34"/>
  <c r="AO135" i="33"/>
  <c r="AO135" i="32"/>
  <c r="AO135" i="29"/>
  <c r="AO135" i="31"/>
  <c r="AQ134" i="28"/>
  <c r="AQ134" i="38"/>
  <c r="AQ134" i="37"/>
  <c r="AQ134" i="36"/>
  <c r="AQ134" i="35"/>
  <c r="AQ134" i="34"/>
  <c r="AQ134" i="32"/>
  <c r="AQ134" i="33"/>
  <c r="AQ134" i="31"/>
  <c r="AQ134" i="29"/>
  <c r="AQ134" i="30"/>
  <c r="AM132" i="28"/>
  <c r="AM132" i="37"/>
  <c r="AM132" i="38"/>
  <c r="AM132" i="36"/>
  <c r="AM132" i="35"/>
  <c r="AM132" i="34"/>
  <c r="AM132" i="33"/>
  <c r="AM132" i="31"/>
  <c r="AM132" i="32"/>
  <c r="AM132" i="30"/>
  <c r="AM132" i="29"/>
  <c r="AN131" i="37"/>
  <c r="AN131" i="38"/>
  <c r="AN131" i="36"/>
  <c r="AN131" i="35"/>
  <c r="AN131" i="34"/>
  <c r="AN131" i="33"/>
  <c r="AN131" i="31"/>
  <c r="AN131" i="32"/>
  <c r="AN131" i="30"/>
  <c r="AN131" i="29"/>
  <c r="AO130" i="27"/>
  <c r="AO130" i="38"/>
  <c r="AO130" i="37"/>
  <c r="AO130" i="35"/>
  <c r="AO130" i="34"/>
  <c r="AO130" i="36"/>
  <c r="AO130" i="32"/>
  <c r="AO130" i="31"/>
  <c r="AO130" i="33"/>
  <c r="AO130" i="30"/>
  <c r="AO130" i="29"/>
  <c r="AP129" i="38"/>
  <c r="AP129" i="36"/>
  <c r="AP129" i="34"/>
  <c r="AP129" i="37"/>
  <c r="AP129" i="35"/>
  <c r="AP129" i="33"/>
  <c r="AP129" i="31"/>
  <c r="AP129" i="32"/>
  <c r="AP129" i="30"/>
  <c r="AP129" i="29"/>
  <c r="R129" i="28"/>
  <c r="R129" i="38"/>
  <c r="R129" i="37"/>
  <c r="R129" i="34"/>
  <c r="R129" i="35"/>
  <c r="R129" i="36"/>
  <c r="R129" i="32"/>
  <c r="R129" i="33"/>
  <c r="R129" i="29"/>
  <c r="R129" i="31"/>
  <c r="R129" i="30"/>
  <c r="AM124" i="28"/>
  <c r="AM124" i="38"/>
  <c r="AM124" i="37"/>
  <c r="AM124" i="36"/>
  <c r="AM124" i="34"/>
  <c r="AM124" i="35"/>
  <c r="AM124" i="33"/>
  <c r="AM124" i="31"/>
  <c r="AM124" i="32"/>
  <c r="AM124" i="30"/>
  <c r="AM124" i="29"/>
  <c r="AN123" i="37"/>
  <c r="AN123" i="38"/>
  <c r="AN123" i="35"/>
  <c r="AN123" i="36"/>
  <c r="AN123" i="34"/>
  <c r="AN123" i="31"/>
  <c r="AN123" i="30"/>
  <c r="AN123" i="32"/>
  <c r="AN123" i="33"/>
  <c r="AN122" i="28"/>
  <c r="AN122" i="38"/>
  <c r="AN122" i="37"/>
  <c r="AN122" i="36"/>
  <c r="AN122" i="34"/>
  <c r="AN122" i="33"/>
  <c r="AN122" i="35"/>
  <c r="AN122" i="32"/>
  <c r="AN122" i="31"/>
  <c r="AN122" i="30"/>
  <c r="AN121" i="27"/>
  <c r="AN121" i="37"/>
  <c r="AN121" i="38"/>
  <c r="AN121" i="36"/>
  <c r="AN121" i="35"/>
  <c r="AN121" i="33"/>
  <c r="AN121" i="34"/>
  <c r="AN121" i="32"/>
  <c r="AN121" i="31"/>
  <c r="AN121" i="28"/>
  <c r="AN121" i="29"/>
  <c r="AO120" i="37"/>
  <c r="AO120" i="36"/>
  <c r="AO120" i="38"/>
  <c r="AO120" i="35"/>
  <c r="AO120" i="34"/>
  <c r="AO120" i="31"/>
  <c r="AO120" i="33"/>
  <c r="AO120" i="32"/>
  <c r="AO120" i="30"/>
  <c r="AO120" i="29"/>
  <c r="AO120" i="28"/>
  <c r="Q120" i="28"/>
  <c r="Q120" i="38"/>
  <c r="Q120" i="37"/>
  <c r="Q120" i="36"/>
  <c r="Q120" i="35"/>
  <c r="Q120" i="34"/>
  <c r="Q120" i="31"/>
  <c r="Q120" i="32"/>
  <c r="Q120" i="30"/>
  <c r="Q120" i="33"/>
  <c r="AM101" i="28"/>
  <c r="AN86" i="29"/>
  <c r="AN115" i="29"/>
  <c r="AN122" i="29"/>
  <c r="R124" i="29"/>
  <c r="AP126" i="29"/>
  <c r="AO125" i="30"/>
  <c r="AO127" i="30"/>
  <c r="AO133" i="30"/>
  <c r="AN126" i="38"/>
  <c r="AN126" i="37"/>
  <c r="AN126" i="36"/>
  <c r="AN126" i="34"/>
  <c r="AN126" i="33"/>
  <c r="AN126" i="35"/>
  <c r="AN126" i="32"/>
  <c r="AN126" i="30"/>
  <c r="AN126" i="29"/>
  <c r="AN126" i="31"/>
  <c r="AP112" i="27"/>
  <c r="AP112" i="37"/>
  <c r="AP112" i="36"/>
  <c r="AP112" i="38"/>
  <c r="AP112" i="35"/>
  <c r="AP112" i="34"/>
  <c r="AP112" i="33"/>
  <c r="AP112" i="31"/>
  <c r="AP112" i="32"/>
  <c r="AP112" i="30"/>
  <c r="AP112" i="29"/>
  <c r="AN110" i="38"/>
  <c r="AN110" i="37"/>
  <c r="AN110" i="35"/>
  <c r="AN110" i="36"/>
  <c r="AN110" i="34"/>
  <c r="AN110" i="33"/>
  <c r="AN110" i="31"/>
  <c r="AN110" i="32"/>
  <c r="AN110" i="30"/>
  <c r="AN110" i="29"/>
  <c r="AQ109" i="28"/>
  <c r="AQ109" i="38"/>
  <c r="AQ109" i="37"/>
  <c r="AQ109" i="36"/>
  <c r="AQ109" i="32"/>
  <c r="AQ109" i="31"/>
  <c r="AQ109" i="33"/>
  <c r="AQ109" i="35"/>
  <c r="AQ109" i="34"/>
  <c r="AQ109" i="30"/>
  <c r="AO107" i="28"/>
  <c r="AO107" i="38"/>
  <c r="AO107" i="37"/>
  <c r="AO107" i="35"/>
  <c r="AO107" i="34"/>
  <c r="AO107" i="36"/>
  <c r="AO107" i="33"/>
  <c r="AO107" i="32"/>
  <c r="AO107" i="30"/>
  <c r="AO107" i="31"/>
  <c r="AO107" i="29"/>
  <c r="AM105" i="37"/>
  <c r="AM105" i="38"/>
  <c r="AM105" i="36"/>
  <c r="AM105" i="35"/>
  <c r="AM105" i="33"/>
  <c r="AM105" i="32"/>
  <c r="AM105" i="34"/>
  <c r="AM105" i="31"/>
  <c r="AM105" i="30"/>
  <c r="AM105" i="29"/>
  <c r="AP104" i="38"/>
  <c r="AP104" i="37"/>
  <c r="AP104" i="36"/>
  <c r="AP104" i="33"/>
  <c r="AP104" i="32"/>
  <c r="AP104" i="35"/>
  <c r="AP104" i="34"/>
  <c r="AP104" i="31"/>
  <c r="AP104" i="30"/>
  <c r="AP104" i="29"/>
  <c r="AN102" i="37"/>
  <c r="AN102" i="36"/>
  <c r="AN102" i="38"/>
  <c r="AN102" i="35"/>
  <c r="AN102" i="34"/>
  <c r="AN102" i="33"/>
  <c r="AN102" i="30"/>
  <c r="AN102" i="31"/>
  <c r="AN102" i="32"/>
  <c r="AN102" i="29"/>
  <c r="AQ101" i="38"/>
  <c r="AQ101" i="37"/>
  <c r="AQ101" i="36"/>
  <c r="AQ101" i="32"/>
  <c r="AQ101" i="34"/>
  <c r="AQ101" i="31"/>
  <c r="AQ101" i="33"/>
  <c r="AQ101" i="30"/>
  <c r="AP99" i="38"/>
  <c r="AP99" i="37"/>
  <c r="AP99" i="36"/>
  <c r="AP99" i="34"/>
  <c r="AP99" i="33"/>
  <c r="AP99" i="35"/>
  <c r="AP99" i="32"/>
  <c r="AP99" i="31"/>
  <c r="AP99" i="30"/>
  <c r="AP99" i="29"/>
  <c r="AM97" i="28"/>
  <c r="AM97" i="38"/>
  <c r="AM97" i="37"/>
  <c r="AM97" i="36"/>
  <c r="AM97" i="35"/>
  <c r="AM97" i="33"/>
  <c r="AM97" i="32"/>
  <c r="AM97" i="34"/>
  <c r="AM97" i="31"/>
  <c r="AM97" i="30"/>
  <c r="AM97" i="29"/>
  <c r="AP96" i="28"/>
  <c r="AP96" i="38"/>
  <c r="AP96" i="36"/>
  <c r="AP96" i="37"/>
  <c r="AP96" i="35"/>
  <c r="AP96" i="34"/>
  <c r="AP96" i="33"/>
  <c r="AP96" i="32"/>
  <c r="AP96" i="31"/>
  <c r="AP96" i="30"/>
  <c r="AO94" i="28"/>
  <c r="AO94" i="38"/>
  <c r="AO94" i="37"/>
  <c r="AO94" i="36"/>
  <c r="AO94" i="35"/>
  <c r="AO94" i="32"/>
  <c r="AO94" i="34"/>
  <c r="AO94" i="33"/>
  <c r="AO94" i="31"/>
  <c r="AO94" i="30"/>
  <c r="AO92" i="28"/>
  <c r="AO92" i="38"/>
  <c r="AO92" i="37"/>
  <c r="AO92" i="35"/>
  <c r="AO92" i="34"/>
  <c r="AO92" i="36"/>
  <c r="AO92" i="33"/>
  <c r="AO92" i="32"/>
  <c r="AO92" i="31"/>
  <c r="AO92" i="30"/>
  <c r="AO92" i="29"/>
  <c r="AO90" i="38"/>
  <c r="AO90" i="37"/>
  <c r="AO90" i="36"/>
  <c r="AO90" i="34"/>
  <c r="AO90" i="32"/>
  <c r="AO90" i="35"/>
  <c r="AO90" i="31"/>
  <c r="AO90" i="33"/>
  <c r="AO90" i="30"/>
  <c r="AO90" i="29"/>
  <c r="AM88" i="28"/>
  <c r="AM88" i="38"/>
  <c r="AM88" i="37"/>
  <c r="AM88" i="35"/>
  <c r="AM88" i="34"/>
  <c r="AM88" i="33"/>
  <c r="AM88" i="32"/>
  <c r="AM88" i="36"/>
  <c r="AM88" i="31"/>
  <c r="AM88" i="30"/>
  <c r="AP87" i="38"/>
  <c r="AP87" i="37"/>
  <c r="AP87" i="36"/>
  <c r="AP87" i="35"/>
  <c r="AP87" i="34"/>
  <c r="AP87" i="33"/>
  <c r="AP87" i="32"/>
  <c r="AP87" i="31"/>
  <c r="AP87" i="30"/>
  <c r="AP87" i="29"/>
  <c r="O88" i="15"/>
  <c r="O91" i="15"/>
  <c r="N96" i="15"/>
  <c r="Q112" i="15"/>
  <c r="L88" i="18"/>
  <c r="K88" i="18"/>
  <c r="O132" i="18"/>
  <c r="AM109" i="28"/>
  <c r="AO86" i="29"/>
  <c r="AO91" i="29"/>
  <c r="AP98" i="29"/>
  <c r="AM114" i="29"/>
  <c r="AM116" i="29"/>
  <c r="AO117" i="29"/>
  <c r="Q120" i="29"/>
  <c r="AO122" i="29"/>
  <c r="AM123" i="29"/>
  <c r="AP95" i="30"/>
  <c r="AM112" i="30"/>
  <c r="R130" i="30"/>
  <c r="AQ95" i="31"/>
  <c r="AQ139" i="28"/>
  <c r="AQ139" i="38"/>
  <c r="AQ139" i="37"/>
  <c r="AQ139" i="36"/>
  <c r="AQ139" i="34"/>
  <c r="AQ139" i="33"/>
  <c r="AQ139" i="32"/>
  <c r="AQ139" i="35"/>
  <c r="AQ139" i="29"/>
  <c r="AQ139" i="31"/>
  <c r="AM133" i="28"/>
  <c r="AM133" i="37"/>
  <c r="AM133" i="38"/>
  <c r="AM133" i="35"/>
  <c r="AM133" i="36"/>
  <c r="AM133" i="34"/>
  <c r="AM133" i="33"/>
  <c r="AM133" i="32"/>
  <c r="AM133" i="31"/>
  <c r="AM133" i="29"/>
  <c r="AM133" i="30"/>
  <c r="AO132" i="38"/>
  <c r="AO132" i="36"/>
  <c r="AO132" i="37"/>
  <c r="AO132" i="35"/>
  <c r="AO132" i="34"/>
  <c r="AO132" i="33"/>
  <c r="AO132" i="32"/>
  <c r="AO132" i="30"/>
  <c r="AO132" i="31"/>
  <c r="AP131" i="28"/>
  <c r="AP131" i="38"/>
  <c r="AP131" i="37"/>
  <c r="AP131" i="35"/>
  <c r="AP131" i="36"/>
  <c r="AP131" i="34"/>
  <c r="AP131" i="32"/>
  <c r="AP131" i="31"/>
  <c r="AP131" i="30"/>
  <c r="AP131" i="33"/>
  <c r="AP131" i="29"/>
  <c r="R131" i="37"/>
  <c r="R131" i="38"/>
  <c r="R131" i="36"/>
  <c r="R131" i="35"/>
  <c r="R131" i="34"/>
  <c r="R131" i="32"/>
  <c r="R131" i="31"/>
  <c r="R131" i="33"/>
  <c r="R131" i="29"/>
  <c r="R131" i="30"/>
  <c r="AM126" i="28"/>
  <c r="AM126" i="38"/>
  <c r="AM126" i="37"/>
  <c r="AM126" i="36"/>
  <c r="AM126" i="35"/>
  <c r="AM126" i="34"/>
  <c r="AM126" i="32"/>
  <c r="AM126" i="30"/>
  <c r="AM126" i="33"/>
  <c r="AM126" i="31"/>
  <c r="AO124" i="38"/>
  <c r="AO124" i="37"/>
  <c r="AO124" i="36"/>
  <c r="AO124" i="35"/>
  <c r="AO124" i="34"/>
  <c r="AO124" i="33"/>
  <c r="AO124" i="32"/>
  <c r="AO124" i="30"/>
  <c r="AO124" i="31"/>
  <c r="AP121" i="38"/>
  <c r="AP121" i="37"/>
  <c r="AP121" i="36"/>
  <c r="AP121" i="35"/>
  <c r="AP121" i="34"/>
  <c r="AP121" i="32"/>
  <c r="AP121" i="31"/>
  <c r="AP121" i="30"/>
  <c r="AP121" i="33"/>
  <c r="AP121" i="29"/>
  <c r="AM117" i="28"/>
  <c r="AM117" i="37"/>
  <c r="AM117" i="38"/>
  <c r="AM117" i="35"/>
  <c r="AM117" i="36"/>
  <c r="AM117" i="33"/>
  <c r="AM117" i="34"/>
  <c r="AM117" i="31"/>
  <c r="AM117" i="30"/>
  <c r="AM117" i="32"/>
  <c r="AM117" i="29"/>
  <c r="AO115" i="38"/>
  <c r="AO115" i="37"/>
  <c r="AO115" i="36"/>
  <c r="AO115" i="34"/>
  <c r="AO115" i="35"/>
  <c r="AO115" i="32"/>
  <c r="AO115" i="33"/>
  <c r="AO115" i="31"/>
  <c r="AO115" i="30"/>
  <c r="AP114" i="37"/>
  <c r="AP114" i="38"/>
  <c r="AP114" i="35"/>
  <c r="AP114" i="34"/>
  <c r="AP114" i="36"/>
  <c r="AP114" i="31"/>
  <c r="AP114" i="33"/>
  <c r="AP114" i="32"/>
  <c r="AP114" i="29"/>
  <c r="AP114" i="30"/>
  <c r="Q114" i="37"/>
  <c r="Q114" i="38"/>
  <c r="Q114" i="36"/>
  <c r="Q114" i="35"/>
  <c r="Q114" i="33"/>
  <c r="Q114" i="31"/>
  <c r="Q114" i="32"/>
  <c r="Q114" i="29"/>
  <c r="Q114" i="30"/>
  <c r="Q114" i="34"/>
  <c r="M103" i="12"/>
  <c r="M110" i="12"/>
  <c r="O139" i="12"/>
  <c r="AN139" i="38"/>
  <c r="AN139" i="37"/>
  <c r="AN139" i="36"/>
  <c r="AN139" i="35"/>
  <c r="AN139" i="34"/>
  <c r="AN139" i="33"/>
  <c r="AN139" i="32"/>
  <c r="AN139" i="30"/>
  <c r="AN139" i="31"/>
  <c r="AP138" i="38"/>
  <c r="AP138" i="37"/>
  <c r="AP138" i="36"/>
  <c r="AP138" i="35"/>
  <c r="AP138" i="34"/>
  <c r="AP138" i="33"/>
  <c r="AP138" i="32"/>
  <c r="AP138" i="31"/>
  <c r="AP138" i="30"/>
  <c r="AP138" i="19"/>
  <c r="AP138" i="25"/>
  <c r="AN135" i="38"/>
  <c r="AN135" i="37"/>
  <c r="AN135" i="36"/>
  <c r="AN135" i="35"/>
  <c r="AN135" i="34"/>
  <c r="AN135" i="32"/>
  <c r="AN135" i="33"/>
  <c r="AN135" i="30"/>
  <c r="AN135" i="31"/>
  <c r="AN135" i="29"/>
  <c r="AP134" i="38"/>
  <c r="AP134" i="37"/>
  <c r="AP134" i="35"/>
  <c r="AP134" i="34"/>
  <c r="AP134" i="33"/>
  <c r="AP134" i="36"/>
  <c r="AP134" i="32"/>
  <c r="AP134" i="31"/>
  <c r="AP134" i="30"/>
  <c r="AM131" i="37"/>
  <c r="AM131" i="36"/>
  <c r="AM131" i="38"/>
  <c r="AM131" i="35"/>
  <c r="AM131" i="33"/>
  <c r="AM131" i="31"/>
  <c r="AM131" i="34"/>
  <c r="AM131" i="32"/>
  <c r="AM131" i="30"/>
  <c r="AM135" i="27"/>
  <c r="AM135" i="38"/>
  <c r="AM135" i="37"/>
  <c r="AM135" i="35"/>
  <c r="AM135" i="36"/>
  <c r="AM135" i="32"/>
  <c r="AM135" i="33"/>
  <c r="AM135" i="34"/>
  <c r="AM135" i="29"/>
  <c r="AM135" i="30"/>
  <c r="AM135" i="28"/>
  <c r="AM135" i="31"/>
  <c r="AO134" i="38"/>
  <c r="AO134" i="37"/>
  <c r="AO134" i="36"/>
  <c r="AO134" i="35"/>
  <c r="AO134" i="34"/>
  <c r="AO134" i="33"/>
  <c r="AO134" i="32"/>
  <c r="AO134" i="29"/>
  <c r="AO134" i="31"/>
  <c r="AO134" i="30"/>
  <c r="AQ133" i="38"/>
  <c r="AQ133" i="36"/>
  <c r="AQ133" i="37"/>
  <c r="AQ133" i="34"/>
  <c r="AQ133" i="35"/>
  <c r="AQ133" i="33"/>
  <c r="AQ133" i="32"/>
  <c r="AQ133" i="29"/>
  <c r="AQ133" i="31"/>
  <c r="AQ133" i="30"/>
  <c r="AM130" i="27"/>
  <c r="AM130" i="37"/>
  <c r="AM130" i="36"/>
  <c r="AM130" i="38"/>
  <c r="AM130" i="35"/>
  <c r="AM130" i="34"/>
  <c r="AM130" i="32"/>
  <c r="AM130" i="31"/>
  <c r="AM130" i="33"/>
  <c r="AM130" i="30"/>
  <c r="AM130" i="29"/>
  <c r="AN129" i="27"/>
  <c r="AN129" i="37"/>
  <c r="AN129" i="38"/>
  <c r="AN129" i="36"/>
  <c r="AN129" i="35"/>
  <c r="AN129" i="34"/>
  <c r="AN129" i="32"/>
  <c r="AN129" i="31"/>
  <c r="AN129" i="33"/>
  <c r="AN129" i="30"/>
  <c r="AN129" i="29"/>
  <c r="AN129" i="28"/>
  <c r="AO128" i="27"/>
  <c r="AO128" i="37"/>
  <c r="AO128" i="36"/>
  <c r="AO128" i="38"/>
  <c r="AO128" i="35"/>
  <c r="AO128" i="33"/>
  <c r="AO128" i="31"/>
  <c r="AO128" i="34"/>
  <c r="AO128" i="32"/>
  <c r="AO128" i="29"/>
  <c r="AO128" i="28"/>
  <c r="AO128" i="30"/>
  <c r="AP127" i="27"/>
  <c r="AP127" i="37"/>
  <c r="AP127" i="38"/>
  <c r="AP127" i="36"/>
  <c r="AP127" i="33"/>
  <c r="AP127" i="31"/>
  <c r="AP127" i="32"/>
  <c r="AP127" i="35"/>
  <c r="AP127" i="34"/>
  <c r="AP127" i="29"/>
  <c r="AP127" i="30"/>
  <c r="Q118" i="38"/>
  <c r="Q118" i="37"/>
  <c r="Q118" i="35"/>
  <c r="Q118" i="36"/>
  <c r="Q118" i="34"/>
  <c r="Q118" i="33"/>
  <c r="Q118" i="32"/>
  <c r="Q118" i="30"/>
  <c r="Q118" i="31"/>
  <c r="Q118" i="29"/>
  <c r="R118" i="1"/>
  <c r="Q114" i="28"/>
  <c r="AP115" i="28"/>
  <c r="AP91" i="29"/>
  <c r="AN108" i="29"/>
  <c r="AP110" i="29"/>
  <c r="AN116" i="29"/>
  <c r="AN119" i="29"/>
  <c r="Q122" i="29"/>
  <c r="AO103" i="30"/>
  <c r="AM96" i="31"/>
  <c r="R127" i="28"/>
  <c r="R127" i="38"/>
  <c r="R127" i="36"/>
  <c r="R127" i="34"/>
  <c r="R127" i="37"/>
  <c r="R127" i="33"/>
  <c r="R127" i="32"/>
  <c r="R127" i="35"/>
  <c r="R127" i="31"/>
  <c r="R127" i="29"/>
  <c r="AM120" i="28"/>
  <c r="AM120" i="37"/>
  <c r="AM120" i="38"/>
  <c r="AM120" i="36"/>
  <c r="AM120" i="35"/>
  <c r="AM120" i="34"/>
  <c r="AM120" i="31"/>
  <c r="AM120" i="32"/>
  <c r="AM120" i="33"/>
  <c r="AM120" i="29"/>
  <c r="AM120" i="30"/>
  <c r="AO119" i="38"/>
  <c r="AO119" i="37"/>
  <c r="AO119" i="36"/>
  <c r="AO119" i="35"/>
  <c r="AO119" i="32"/>
  <c r="AO119" i="33"/>
  <c r="AO119" i="31"/>
  <c r="AO119" i="30"/>
  <c r="AP118" i="38"/>
  <c r="AP118" i="37"/>
  <c r="AP118" i="36"/>
  <c r="AP118" i="35"/>
  <c r="AP118" i="34"/>
  <c r="AP118" i="33"/>
  <c r="AP118" i="32"/>
  <c r="AP118" i="31"/>
  <c r="AM115" i="38"/>
  <c r="AM115" i="37"/>
  <c r="AM115" i="36"/>
  <c r="AM115" i="34"/>
  <c r="AM115" i="33"/>
  <c r="AM115" i="35"/>
  <c r="AM115" i="32"/>
  <c r="AM115" i="31"/>
  <c r="AM115" i="30"/>
  <c r="AN114" i="38"/>
  <c r="AN114" i="37"/>
  <c r="AN114" i="36"/>
  <c r="AN114" i="34"/>
  <c r="AN114" i="35"/>
  <c r="AN114" i="32"/>
  <c r="AN114" i="33"/>
  <c r="AN114" i="31"/>
  <c r="AO113" i="28"/>
  <c r="AO113" i="37"/>
  <c r="AO113" i="38"/>
  <c r="AO113" i="36"/>
  <c r="AO113" i="33"/>
  <c r="AO113" i="34"/>
  <c r="AO113" i="31"/>
  <c r="AO113" i="32"/>
  <c r="AO113" i="35"/>
  <c r="AO113" i="30"/>
  <c r="AO113" i="29"/>
  <c r="AQ112" i="36"/>
  <c r="AQ112" i="35"/>
  <c r="AQ112" i="34"/>
  <c r="AQ112" i="37"/>
  <c r="AQ112" i="33"/>
  <c r="AQ112" i="38"/>
  <c r="AQ112" i="32"/>
  <c r="AQ112" i="30"/>
  <c r="AO110" i="28"/>
  <c r="AO110" i="38"/>
  <c r="AO110" i="37"/>
  <c r="AO110" i="36"/>
  <c r="AO110" i="35"/>
  <c r="AO110" i="34"/>
  <c r="AO110" i="33"/>
  <c r="AO110" i="32"/>
  <c r="AO110" i="30"/>
  <c r="AO110" i="31"/>
  <c r="AM108" i="38"/>
  <c r="AM108" i="37"/>
  <c r="AM108" i="36"/>
  <c r="AM108" i="35"/>
  <c r="AM108" i="32"/>
  <c r="AM108" i="33"/>
  <c r="AM108" i="31"/>
  <c r="AM108" i="34"/>
  <c r="AP107" i="38"/>
  <c r="AP107" i="37"/>
  <c r="AP107" i="36"/>
  <c r="AP107" i="34"/>
  <c r="AP107" i="33"/>
  <c r="AP107" i="32"/>
  <c r="AP107" i="35"/>
  <c r="AP107" i="31"/>
  <c r="AP107" i="30"/>
  <c r="AN105" i="28"/>
  <c r="AN105" i="37"/>
  <c r="AN105" i="36"/>
  <c r="AN105" i="35"/>
  <c r="AN105" i="34"/>
  <c r="AN105" i="33"/>
  <c r="AN105" i="38"/>
  <c r="AN105" i="30"/>
  <c r="AN105" i="32"/>
  <c r="AN105" i="31"/>
  <c r="AQ104" i="28"/>
  <c r="AQ104" i="38"/>
  <c r="AQ104" i="37"/>
  <c r="AQ104" i="36"/>
  <c r="AQ104" i="35"/>
  <c r="AQ104" i="32"/>
  <c r="AQ104" i="34"/>
  <c r="AQ104" i="33"/>
  <c r="AO102" i="38"/>
  <c r="AO102" i="37"/>
  <c r="AO102" i="35"/>
  <c r="AO102" i="34"/>
  <c r="AO102" i="33"/>
  <c r="AO102" i="32"/>
  <c r="AO102" i="36"/>
  <c r="AO102" i="31"/>
  <c r="AM100" i="38"/>
  <c r="AM100" i="37"/>
  <c r="AM100" i="36"/>
  <c r="AM100" i="35"/>
  <c r="AM100" i="33"/>
  <c r="AM100" i="34"/>
  <c r="AM100" i="32"/>
  <c r="AM100" i="31"/>
  <c r="AQ99" i="37"/>
  <c r="AQ99" i="38"/>
  <c r="AQ99" i="35"/>
  <c r="AQ99" i="34"/>
  <c r="AQ99" i="32"/>
  <c r="AQ99" i="33"/>
  <c r="AQ99" i="36"/>
  <c r="AQ99" i="31"/>
  <c r="AQ99" i="30"/>
  <c r="AN97" i="38"/>
  <c r="AN97" i="36"/>
  <c r="AN97" i="37"/>
  <c r="AN97" i="35"/>
  <c r="AN97" i="34"/>
  <c r="AN97" i="33"/>
  <c r="AN97" i="31"/>
  <c r="AN97" i="30"/>
  <c r="AN97" i="32"/>
  <c r="AQ96" i="38"/>
  <c r="AQ96" i="36"/>
  <c r="AQ96" i="33"/>
  <c r="AQ96" i="37"/>
  <c r="AQ96" i="34"/>
  <c r="AQ96" i="32"/>
  <c r="AQ96" i="31"/>
  <c r="AQ96" i="30"/>
  <c r="AQ96" i="35"/>
  <c r="AM95" i="38"/>
  <c r="AM95" i="37"/>
  <c r="AM95" i="36"/>
  <c r="AM95" i="34"/>
  <c r="AM95" i="33"/>
  <c r="AM95" i="35"/>
  <c r="AM95" i="32"/>
  <c r="AM95" i="31"/>
  <c r="AM95" i="30"/>
  <c r="AP94" i="28"/>
  <c r="AP94" i="38"/>
  <c r="AP94" i="37"/>
  <c r="AP94" i="36"/>
  <c r="AP94" i="35"/>
  <c r="AP94" i="34"/>
  <c r="AP94" i="33"/>
  <c r="AP94" i="31"/>
  <c r="AP94" i="29"/>
  <c r="AP94" i="32"/>
  <c r="AM93" i="38"/>
  <c r="AM93" i="37"/>
  <c r="AM93" i="36"/>
  <c r="AM93" i="35"/>
  <c r="AM93" i="34"/>
  <c r="AM93" i="33"/>
  <c r="AM93" i="30"/>
  <c r="AP92" i="28"/>
  <c r="AP92" i="38"/>
  <c r="AP92" i="37"/>
  <c r="AP92" i="33"/>
  <c r="AP92" i="35"/>
  <c r="AP92" i="34"/>
  <c r="AP92" i="32"/>
  <c r="AP92" i="31"/>
  <c r="AP92" i="30"/>
  <c r="AP92" i="36"/>
  <c r="AM91" i="38"/>
  <c r="AM91" i="36"/>
  <c r="AM91" i="35"/>
  <c r="AM91" i="34"/>
  <c r="AM91" i="37"/>
  <c r="AM91" i="33"/>
  <c r="AM91" i="30"/>
  <c r="AM91" i="32"/>
  <c r="AP90" i="38"/>
  <c r="AP90" i="37"/>
  <c r="AP90" i="36"/>
  <c r="AP90" i="35"/>
  <c r="AP90" i="34"/>
  <c r="AP90" i="33"/>
  <c r="AP90" i="32"/>
  <c r="AP90" i="30"/>
  <c r="AP90" i="29"/>
  <c r="AN88" i="27"/>
  <c r="AN88" i="37"/>
  <c r="AN88" i="38"/>
  <c r="AN88" i="36"/>
  <c r="AN88" i="35"/>
  <c r="AN88" i="34"/>
  <c r="AN88" i="33"/>
  <c r="AN88" i="30"/>
  <c r="AN88" i="29"/>
  <c r="AN88" i="32"/>
  <c r="AQ87" i="38"/>
  <c r="AQ87" i="37"/>
  <c r="AQ87" i="36"/>
  <c r="AQ87" i="35"/>
  <c r="AQ87" i="34"/>
  <c r="AQ87" i="33"/>
  <c r="AQ87" i="31"/>
  <c r="AQ87" i="30"/>
  <c r="AQ87" i="32"/>
  <c r="Q127" i="22"/>
  <c r="AN104" i="26"/>
  <c r="AN114" i="29"/>
  <c r="AP118" i="30"/>
  <c r="AQ104" i="31"/>
  <c r="AQ112" i="31"/>
  <c r="AM93" i="32"/>
  <c r="AQ104" i="29"/>
  <c r="AQ112" i="29"/>
  <c r="AN96" i="30"/>
  <c r="R125" i="28"/>
  <c r="R125" i="36"/>
  <c r="R125" i="38"/>
  <c r="R125" i="35"/>
  <c r="R125" i="37"/>
  <c r="R125" i="33"/>
  <c r="R125" i="32"/>
  <c r="R125" i="34"/>
  <c r="AM119" i="37"/>
  <c r="AM119" i="38"/>
  <c r="AM119" i="36"/>
  <c r="AM119" i="35"/>
  <c r="AM119" i="34"/>
  <c r="AM119" i="31"/>
  <c r="AM119" i="32"/>
  <c r="AM119" i="33"/>
  <c r="AM119" i="29"/>
  <c r="AN118" i="38"/>
  <c r="AN118" i="36"/>
  <c r="AN118" i="37"/>
  <c r="AN118" i="35"/>
  <c r="AN118" i="34"/>
  <c r="AN118" i="32"/>
  <c r="AN118" i="31"/>
  <c r="AN118" i="30"/>
  <c r="AN118" i="33"/>
  <c r="AP117" i="38"/>
  <c r="AP117" i="36"/>
  <c r="AP117" i="34"/>
  <c r="AP117" i="35"/>
  <c r="AP117" i="33"/>
  <c r="AP117" i="32"/>
  <c r="AP117" i="37"/>
  <c r="AP117" i="31"/>
  <c r="AP117" i="30"/>
  <c r="AM113" i="38"/>
  <c r="AM113" i="37"/>
  <c r="AM113" i="36"/>
  <c r="AM113" i="35"/>
  <c r="AM113" i="34"/>
  <c r="AM113" i="32"/>
  <c r="AM113" i="33"/>
  <c r="AM113" i="31"/>
  <c r="AO112" i="27"/>
  <c r="AO112" i="38"/>
  <c r="AO112" i="36"/>
  <c r="AO112" i="37"/>
  <c r="AO112" i="35"/>
  <c r="AO112" i="34"/>
  <c r="AO112" i="33"/>
  <c r="AO112" i="32"/>
  <c r="AO112" i="30"/>
  <c r="AO112" i="28"/>
  <c r="AO112" i="31"/>
  <c r="AM110" i="27"/>
  <c r="AM110" i="38"/>
  <c r="AM110" i="37"/>
  <c r="AM110" i="36"/>
  <c r="AM110" i="35"/>
  <c r="AM110" i="34"/>
  <c r="AM110" i="33"/>
  <c r="AM110" i="32"/>
  <c r="AM110" i="30"/>
  <c r="AP109" i="38"/>
  <c r="AP109" i="37"/>
  <c r="AP109" i="36"/>
  <c r="AP109" i="33"/>
  <c r="AP109" i="32"/>
  <c r="AP109" i="34"/>
  <c r="AP109" i="31"/>
  <c r="AP109" i="30"/>
  <c r="AP109" i="35"/>
  <c r="AN107" i="28"/>
  <c r="AN107" i="38"/>
  <c r="AN107" i="37"/>
  <c r="AN107" i="36"/>
  <c r="AN107" i="35"/>
  <c r="AN107" i="34"/>
  <c r="AN107" i="33"/>
  <c r="AN107" i="30"/>
  <c r="AN107" i="31"/>
  <c r="AQ106" i="37"/>
  <c r="AQ106" i="38"/>
  <c r="AQ106" i="36"/>
  <c r="AQ106" i="35"/>
  <c r="AQ106" i="33"/>
  <c r="AQ106" i="32"/>
  <c r="AQ106" i="34"/>
  <c r="AO104" i="38"/>
  <c r="AO104" i="35"/>
  <c r="AO104" i="34"/>
  <c r="AO104" i="36"/>
  <c r="AO104" i="37"/>
  <c r="AO104" i="33"/>
  <c r="AO104" i="32"/>
  <c r="AO104" i="31"/>
  <c r="AO104" i="30"/>
  <c r="AM102" i="27"/>
  <c r="AM102" i="38"/>
  <c r="AM102" i="37"/>
  <c r="AM102" i="36"/>
  <c r="AM102" i="35"/>
  <c r="AM102" i="34"/>
  <c r="AM102" i="33"/>
  <c r="AM102" i="32"/>
  <c r="AM102" i="30"/>
  <c r="AP101" i="38"/>
  <c r="AP101" i="37"/>
  <c r="AP101" i="36"/>
  <c r="AP101" i="33"/>
  <c r="AP101" i="32"/>
  <c r="AP101" i="34"/>
  <c r="AP101" i="31"/>
  <c r="AP101" i="30"/>
  <c r="AP101" i="35"/>
  <c r="AO99" i="28"/>
  <c r="AO99" i="38"/>
  <c r="AO99" i="37"/>
  <c r="AO99" i="36"/>
  <c r="AO99" i="35"/>
  <c r="AO99" i="34"/>
  <c r="AO99" i="33"/>
  <c r="AO99" i="32"/>
  <c r="AO99" i="31"/>
  <c r="AO99" i="30"/>
  <c r="AO96" i="28"/>
  <c r="AO96" i="38"/>
  <c r="AO96" i="36"/>
  <c r="AO96" i="37"/>
  <c r="AO96" i="35"/>
  <c r="AO96" i="34"/>
  <c r="AO96" i="33"/>
  <c r="AO96" i="30"/>
  <c r="AO96" i="31"/>
  <c r="AN94" i="28"/>
  <c r="AN94" i="38"/>
  <c r="AN94" i="37"/>
  <c r="AN94" i="33"/>
  <c r="AN94" i="36"/>
  <c r="AN94" i="35"/>
  <c r="AN94" i="32"/>
  <c r="AN94" i="34"/>
  <c r="AN94" i="31"/>
  <c r="AN94" i="30"/>
  <c r="AN92" i="38"/>
  <c r="AN92" i="36"/>
  <c r="AN92" i="37"/>
  <c r="AN92" i="35"/>
  <c r="AN92" i="34"/>
  <c r="AN92" i="33"/>
  <c r="AN92" i="30"/>
  <c r="AN92" i="32"/>
  <c r="AN90" i="28"/>
  <c r="AN90" i="38"/>
  <c r="AN90" i="36"/>
  <c r="AN90" i="37"/>
  <c r="AN90" i="33"/>
  <c r="AN90" i="34"/>
  <c r="AN90" i="32"/>
  <c r="AN90" i="31"/>
  <c r="AN90" i="35"/>
  <c r="AN90" i="30"/>
  <c r="AQ89" i="37"/>
  <c r="AQ89" i="38"/>
  <c r="AQ89" i="36"/>
  <c r="AQ89" i="35"/>
  <c r="AQ89" i="34"/>
  <c r="AQ89" i="33"/>
  <c r="AQ89" i="32"/>
  <c r="AQ89" i="30"/>
  <c r="AO87" i="38"/>
  <c r="AO87" i="37"/>
  <c r="AO87" i="36"/>
  <c r="AO87" i="35"/>
  <c r="AO87" i="34"/>
  <c r="AO87" i="33"/>
  <c r="AO87" i="32"/>
  <c r="AO87" i="31"/>
  <c r="AO87" i="30"/>
  <c r="AO87" i="29"/>
  <c r="AP92" i="29"/>
  <c r="AN97" i="29"/>
  <c r="AP107" i="29"/>
  <c r="AM110" i="29"/>
  <c r="AP118" i="29"/>
  <c r="N86" i="31"/>
  <c r="AM110" i="31"/>
  <c r="AQ111" i="38"/>
  <c r="AQ111" i="37"/>
  <c r="AQ111" i="35"/>
  <c r="AQ111" i="36"/>
  <c r="AQ111" i="34"/>
  <c r="AQ111" i="33"/>
  <c r="AQ111" i="32"/>
  <c r="AO109" i="38"/>
  <c r="AO109" i="37"/>
  <c r="AO109" i="35"/>
  <c r="AO109" i="36"/>
  <c r="AO109" i="34"/>
  <c r="AO109" i="33"/>
  <c r="AO109" i="32"/>
  <c r="AM107" i="27"/>
  <c r="AM107" i="38"/>
  <c r="AM107" i="37"/>
  <c r="AM107" i="36"/>
  <c r="AM107" i="35"/>
  <c r="AM107" i="34"/>
  <c r="AM107" i="32"/>
  <c r="AM107" i="31"/>
  <c r="AP106" i="38"/>
  <c r="AP106" i="37"/>
  <c r="AP106" i="36"/>
  <c r="AP106" i="33"/>
  <c r="AP106" i="32"/>
  <c r="AP106" i="35"/>
  <c r="AP106" i="34"/>
  <c r="AP106" i="31"/>
  <c r="AP106" i="30"/>
  <c r="AN104" i="38"/>
  <c r="AN104" i="36"/>
  <c r="AN104" i="35"/>
  <c r="AN104" i="34"/>
  <c r="AN104" i="37"/>
  <c r="AN104" i="33"/>
  <c r="AN104" i="30"/>
  <c r="AN104" i="32"/>
  <c r="AN104" i="31"/>
  <c r="AQ103" i="37"/>
  <c r="AQ103" i="38"/>
  <c r="AQ103" i="36"/>
  <c r="AQ103" i="32"/>
  <c r="AQ103" i="33"/>
  <c r="AQ103" i="35"/>
  <c r="AQ103" i="34"/>
  <c r="AQ103" i="30"/>
  <c r="AO101" i="28"/>
  <c r="AO101" i="38"/>
  <c r="AO101" i="37"/>
  <c r="AO101" i="36"/>
  <c r="AO101" i="35"/>
  <c r="AO101" i="34"/>
  <c r="AO101" i="33"/>
  <c r="AO101" i="32"/>
  <c r="AO101" i="31"/>
  <c r="AN99" i="28"/>
  <c r="AN99" i="38"/>
  <c r="AN99" i="36"/>
  <c r="AN99" i="35"/>
  <c r="AN99" i="34"/>
  <c r="AN99" i="37"/>
  <c r="AN99" i="33"/>
  <c r="AN99" i="32"/>
  <c r="AN99" i="30"/>
  <c r="AN99" i="31"/>
  <c r="AQ98" i="28"/>
  <c r="AQ98" i="38"/>
  <c r="AQ98" i="36"/>
  <c r="AQ98" i="37"/>
  <c r="AQ98" i="32"/>
  <c r="AQ98" i="35"/>
  <c r="AQ98" i="34"/>
  <c r="AQ98" i="33"/>
  <c r="AQ98" i="31"/>
  <c r="AN96" i="38"/>
  <c r="AN96" i="37"/>
  <c r="AN96" i="35"/>
  <c r="AN96" i="36"/>
  <c r="AN96" i="34"/>
  <c r="AN96" i="32"/>
  <c r="AN96" i="33"/>
  <c r="AN96" i="31"/>
  <c r="Q96" i="28"/>
  <c r="Q96" i="38"/>
  <c r="Q96" i="37"/>
  <c r="Q96" i="36"/>
  <c r="Q96" i="35"/>
  <c r="Q96" i="31"/>
  <c r="Q96" i="32"/>
  <c r="Q96" i="34"/>
  <c r="Q96" i="30"/>
  <c r="Q96" i="29"/>
  <c r="AM94" i="28"/>
  <c r="AM94" i="38"/>
  <c r="AM94" i="35"/>
  <c r="AM94" i="34"/>
  <c r="AM94" i="37"/>
  <c r="AM94" i="36"/>
  <c r="AM94" i="33"/>
  <c r="AM94" i="32"/>
  <c r="AM94" i="31"/>
  <c r="Q94" i="28"/>
  <c r="Q94" i="38"/>
  <c r="Q94" i="37"/>
  <c r="Q94" i="36"/>
  <c r="Q94" i="34"/>
  <c r="Q94" i="33"/>
  <c r="Q94" i="32"/>
  <c r="Q94" i="35"/>
  <c r="Q94" i="30"/>
  <c r="Q94" i="31"/>
  <c r="AM92" i="38"/>
  <c r="AM92" i="36"/>
  <c r="AM92" i="35"/>
  <c r="AM92" i="37"/>
  <c r="AM92" i="34"/>
  <c r="AM92" i="33"/>
  <c r="AM92" i="32"/>
  <c r="AM92" i="31"/>
  <c r="AM92" i="30"/>
  <c r="AM90" i="28"/>
  <c r="AM90" i="38"/>
  <c r="AM90" i="37"/>
  <c r="AM90" i="35"/>
  <c r="AM90" i="34"/>
  <c r="AM90" i="36"/>
  <c r="AM90" i="33"/>
  <c r="AM90" i="32"/>
  <c r="AM90" i="31"/>
  <c r="AP89" i="28"/>
  <c r="AP89" i="37"/>
  <c r="AP89" i="38"/>
  <c r="AP89" i="36"/>
  <c r="AP89" i="34"/>
  <c r="AP89" i="33"/>
  <c r="AP89" i="35"/>
  <c r="AP89" i="29"/>
  <c r="AP89" i="32"/>
  <c r="AP89" i="30"/>
  <c r="AN87" i="27"/>
  <c r="AN87" i="38"/>
  <c r="AN87" i="37"/>
  <c r="AN87" i="35"/>
  <c r="AN87" i="34"/>
  <c r="AN87" i="33"/>
  <c r="AN87" i="36"/>
  <c r="AN87" i="29"/>
  <c r="AN87" i="28"/>
  <c r="AN87" i="30"/>
  <c r="AN87" i="32"/>
  <c r="AN87" i="31"/>
  <c r="AQ86" i="28"/>
  <c r="AQ86" i="38"/>
  <c r="AQ86" i="37"/>
  <c r="AQ86" i="35"/>
  <c r="AQ86" i="36"/>
  <c r="AQ86" i="34"/>
  <c r="AQ86" i="33"/>
  <c r="AQ86" i="32"/>
  <c r="AQ86" i="31"/>
  <c r="N86" i="38"/>
  <c r="N86" i="36"/>
  <c r="N86" i="37"/>
  <c r="N86" i="35"/>
  <c r="N86" i="34"/>
  <c r="N86" i="30"/>
  <c r="N86" i="33"/>
  <c r="L97" i="15"/>
  <c r="M101" i="15"/>
  <c r="P109" i="15"/>
  <c r="P121" i="15"/>
  <c r="O124" i="15"/>
  <c r="S137" i="15"/>
  <c r="M89" i="18"/>
  <c r="K92" i="18"/>
  <c r="P95" i="18"/>
  <c r="O101" i="18"/>
  <c r="N104" i="18"/>
  <c r="M112" i="18"/>
  <c r="N116" i="18"/>
  <c r="N121" i="18"/>
  <c r="Q129" i="18"/>
  <c r="R133" i="18"/>
  <c r="R137" i="18"/>
  <c r="U121" i="20"/>
  <c r="K95" i="23"/>
  <c r="AO87" i="28"/>
  <c r="AM91" i="29"/>
  <c r="AM95" i="29"/>
  <c r="AN96" i="29"/>
  <c r="AQ99" i="29"/>
  <c r="AO102" i="29"/>
  <c r="AQ103" i="29"/>
  <c r="AM113" i="29"/>
  <c r="AM115" i="29"/>
  <c r="R125" i="29"/>
  <c r="AQ98" i="30"/>
  <c r="AO102" i="30"/>
  <c r="AN88" i="31"/>
  <c r="AP89" i="31"/>
  <c r="AN92" i="31"/>
  <c r="AQ106" i="31"/>
  <c r="AN107" i="32"/>
  <c r="AM107" i="33"/>
  <c r="AM90" i="30"/>
  <c r="AP94" i="30"/>
  <c r="AQ106" i="30"/>
  <c r="R127" i="30"/>
  <c r="AQ89" i="31"/>
  <c r="AM91" i="31"/>
  <c r="AN95" i="30"/>
  <c r="AO105" i="28"/>
  <c r="AO105" i="38"/>
  <c r="AO105" i="36"/>
  <c r="AO105" i="35"/>
  <c r="AO105" i="34"/>
  <c r="AO105" i="37"/>
  <c r="AO105" i="33"/>
  <c r="AO105" i="32"/>
  <c r="AM103" i="27"/>
  <c r="AM103" i="38"/>
  <c r="AM103" i="37"/>
  <c r="AM103" i="35"/>
  <c r="AM103" i="36"/>
  <c r="AM103" i="33"/>
  <c r="AM103" i="32"/>
  <c r="AM103" i="34"/>
  <c r="AP102" i="38"/>
  <c r="AP102" i="37"/>
  <c r="AP102" i="36"/>
  <c r="AP102" i="33"/>
  <c r="AP102" i="34"/>
  <c r="AP102" i="35"/>
  <c r="AP102" i="32"/>
  <c r="AP102" i="31"/>
  <c r="AP102" i="30"/>
  <c r="AN100" i="38"/>
  <c r="AN100" i="37"/>
  <c r="AN100" i="36"/>
  <c r="AN100" i="35"/>
  <c r="AN100" i="34"/>
  <c r="AN100" i="33"/>
  <c r="AN100" i="30"/>
  <c r="AM98" i="27"/>
  <c r="AM98" i="38"/>
  <c r="AM98" i="37"/>
  <c r="AM98" i="35"/>
  <c r="AM98" i="36"/>
  <c r="AM98" i="32"/>
  <c r="AM98" i="31"/>
  <c r="AM98" i="34"/>
  <c r="AO97" i="38"/>
  <c r="AO97" i="37"/>
  <c r="AO97" i="36"/>
  <c r="AO97" i="35"/>
  <c r="AO97" i="34"/>
  <c r="AO97" i="33"/>
  <c r="AO97" i="32"/>
  <c r="Q97" i="28"/>
  <c r="Q97" i="38"/>
  <c r="Q97" i="36"/>
  <c r="Q97" i="37"/>
  <c r="Q97" i="35"/>
  <c r="Q97" i="34"/>
  <c r="Q97" i="33"/>
  <c r="Q97" i="32"/>
  <c r="AN95" i="38"/>
  <c r="AN95" i="37"/>
  <c r="AN95" i="36"/>
  <c r="AN95" i="35"/>
  <c r="AN95" i="34"/>
  <c r="AN95" i="32"/>
  <c r="AN95" i="31"/>
  <c r="AQ94" i="27"/>
  <c r="AQ94" i="38"/>
  <c r="AQ94" i="37"/>
  <c r="AQ94" i="36"/>
  <c r="AQ94" i="35"/>
  <c r="AQ94" i="34"/>
  <c r="AQ94" i="33"/>
  <c r="AQ94" i="31"/>
  <c r="AQ94" i="32"/>
  <c r="AN93" i="28"/>
  <c r="AN93" i="38"/>
  <c r="AN93" i="37"/>
  <c r="AN93" i="35"/>
  <c r="AN93" i="36"/>
  <c r="AN93" i="34"/>
  <c r="AN93" i="33"/>
  <c r="AN93" i="32"/>
  <c r="AQ92" i="38"/>
  <c r="AQ92" i="37"/>
  <c r="AQ92" i="36"/>
  <c r="AQ92" i="35"/>
  <c r="AQ92" i="34"/>
  <c r="AQ92" i="32"/>
  <c r="AQ92" i="33"/>
  <c r="AN91" i="38"/>
  <c r="AN91" i="37"/>
  <c r="AN91" i="36"/>
  <c r="AN91" i="35"/>
  <c r="AN91" i="34"/>
  <c r="AN91" i="33"/>
  <c r="AN91" i="32"/>
  <c r="AQ90" i="37"/>
  <c r="AQ90" i="38"/>
  <c r="AQ90" i="36"/>
  <c r="AQ90" i="35"/>
  <c r="AQ90" i="34"/>
  <c r="AQ90" i="31"/>
  <c r="AQ90" i="33"/>
  <c r="AO88" i="38"/>
  <c r="AO88" i="37"/>
  <c r="AO88" i="36"/>
  <c r="AO88" i="34"/>
  <c r="AO88" i="32"/>
  <c r="AO88" i="35"/>
  <c r="AM86" i="28"/>
  <c r="AM86" i="37"/>
  <c r="AM86" i="38"/>
  <c r="AM86" i="36"/>
  <c r="AM86" i="35"/>
  <c r="AM86" i="33"/>
  <c r="AM86" i="31"/>
  <c r="M114" i="20"/>
  <c r="O97" i="23"/>
  <c r="O111" i="23"/>
  <c r="P125" i="23"/>
  <c r="N129" i="23"/>
  <c r="AM86" i="29"/>
  <c r="AO88" i="29"/>
  <c r="AQ90" i="29"/>
  <c r="AQ94" i="29"/>
  <c r="AO97" i="31"/>
  <c r="AQ90" i="32"/>
  <c r="AM86" i="34"/>
  <c r="AM86" i="32"/>
  <c r="AO88" i="33"/>
  <c r="Y112" i="38"/>
  <c r="AE134" i="38"/>
  <c r="AE98" i="38"/>
  <c r="AE123" i="38"/>
  <c r="AE122" i="38"/>
  <c r="W95" i="38"/>
  <c r="W115" i="38"/>
  <c r="W123" i="38"/>
  <c r="Y139" i="38"/>
  <c r="AE86" i="37"/>
  <c r="AE98" i="37"/>
  <c r="AE122" i="37"/>
  <c r="W133" i="37"/>
  <c r="W135" i="37"/>
  <c r="W111" i="37"/>
  <c r="Y137" i="37"/>
  <c r="W137" i="37"/>
  <c r="W139" i="37"/>
  <c r="Y139" i="37"/>
  <c r="Y133" i="37"/>
  <c r="W118" i="37"/>
  <c r="Y135" i="37"/>
  <c r="W97" i="36"/>
  <c r="AE122" i="36"/>
  <c r="W116" i="36"/>
  <c r="Y135" i="36"/>
  <c r="W127" i="36"/>
  <c r="Y97" i="36"/>
  <c r="W135" i="36"/>
  <c r="W139" i="36"/>
  <c r="Y139" i="36"/>
  <c r="W109" i="35"/>
  <c r="W93" i="35"/>
  <c r="Y109" i="35"/>
  <c r="W128" i="35"/>
  <c r="W121" i="35"/>
  <c r="W134" i="35"/>
  <c r="Y134" i="35"/>
  <c r="W135" i="35"/>
  <c r="Y139" i="35"/>
  <c r="W102" i="34"/>
  <c r="Y93" i="34"/>
  <c r="Y137" i="34"/>
  <c r="W135" i="34"/>
  <c r="Y135" i="34"/>
  <c r="W139" i="34"/>
  <c r="Y139" i="34"/>
  <c r="W137" i="34"/>
  <c r="W132" i="33"/>
  <c r="Y106" i="33"/>
  <c r="Y137" i="33"/>
  <c r="Y135" i="33"/>
  <c r="W139" i="33"/>
  <c r="Y139" i="33"/>
  <c r="Y133" i="33"/>
  <c r="W112" i="32"/>
  <c r="W118" i="32"/>
  <c r="W126" i="32"/>
  <c r="W128" i="32"/>
  <c r="W110" i="32"/>
  <c r="W123" i="32"/>
  <c r="W121" i="32"/>
  <c r="Y104" i="31"/>
  <c r="W118" i="31"/>
  <c r="AE122" i="31"/>
  <c r="W139" i="31"/>
  <c r="Y139" i="31"/>
  <c r="Y139" i="30"/>
  <c r="W139" i="30"/>
  <c r="W91" i="29"/>
  <c r="W113" i="29"/>
  <c r="Y98" i="29"/>
  <c r="W109" i="29"/>
  <c r="W88" i="29"/>
  <c r="Y88" i="29"/>
  <c r="Y91" i="29"/>
  <c r="Y109" i="29"/>
  <c r="W129" i="29"/>
  <c r="W119" i="29"/>
  <c r="AM131" i="27"/>
  <c r="AM131" i="28"/>
  <c r="AO129" i="27"/>
  <c r="AO129" i="28"/>
  <c r="AP121" i="27"/>
  <c r="AP121" i="28"/>
  <c r="Q95" i="15"/>
  <c r="AM112" i="27"/>
  <c r="AM112" i="28"/>
  <c r="AM112" i="26"/>
  <c r="AP111" i="27"/>
  <c r="AP111" i="28"/>
  <c r="AQ108" i="27"/>
  <c r="AQ108" i="28"/>
  <c r="AN101" i="28"/>
  <c r="AN101" i="19"/>
  <c r="AM99" i="27"/>
  <c r="AM99" i="28"/>
  <c r="W86" i="1"/>
  <c r="AL86" i="1"/>
  <c r="N86" i="28"/>
  <c r="S139" i="19"/>
  <c r="O139" i="19"/>
  <c r="Q109" i="12"/>
  <c r="S136" i="12"/>
  <c r="N128" i="15"/>
  <c r="O129" i="15"/>
  <c r="O91" i="19"/>
  <c r="AN116" i="27"/>
  <c r="AN116" i="28"/>
  <c r="AO115" i="27"/>
  <c r="AO115" i="28"/>
  <c r="AP114" i="27"/>
  <c r="AP114" i="28"/>
  <c r="AP114" i="24"/>
  <c r="AN103" i="28"/>
  <c r="AN103" i="24"/>
  <c r="AO100" i="26"/>
  <c r="AO100" i="28"/>
  <c r="AP97" i="27"/>
  <c r="AP97" i="28"/>
  <c r="AO95" i="27"/>
  <c r="AO95" i="19"/>
  <c r="AO95" i="28"/>
  <c r="Q95" i="28"/>
  <c r="Q95" i="18"/>
  <c r="Q93" i="18"/>
  <c r="Q93" i="28"/>
  <c r="AM89" i="27"/>
  <c r="AM89" i="28"/>
  <c r="O98" i="15"/>
  <c r="M114" i="15"/>
  <c r="M86" i="23"/>
  <c r="Q103" i="18"/>
  <c r="AN115" i="27"/>
  <c r="AN115" i="28"/>
  <c r="AN100" i="27"/>
  <c r="AN100" i="28"/>
  <c r="AO97" i="27"/>
  <c r="AO97" i="28"/>
  <c r="AN95" i="27"/>
  <c r="AN95" i="28"/>
  <c r="AN95" i="20"/>
  <c r="AQ92" i="27"/>
  <c r="AQ92" i="28"/>
  <c r="U114" i="15"/>
  <c r="P122" i="15"/>
  <c r="M90" i="18"/>
  <c r="Q100" i="18"/>
  <c r="M106" i="18"/>
  <c r="L106" i="18"/>
  <c r="P114" i="18"/>
  <c r="AP127" i="22"/>
  <c r="P94" i="23"/>
  <c r="N110" i="23"/>
  <c r="O89" i="24"/>
  <c r="AB98" i="24"/>
  <c r="AB99" i="24" s="1"/>
  <c r="AB100" i="24" s="1"/>
  <c r="AB101" i="24" s="1"/>
  <c r="AB102" i="24" s="1"/>
  <c r="AB103" i="24" s="1"/>
  <c r="AB104" i="24" s="1"/>
  <c r="AB105" i="24" s="1"/>
  <c r="AB106" i="24" s="1"/>
  <c r="AB107" i="24" s="1"/>
  <c r="AB108" i="24" s="1"/>
  <c r="AB109" i="24" s="1"/>
  <c r="T136" i="12"/>
  <c r="Q107" i="15"/>
  <c r="Q136" i="15"/>
  <c r="P97" i="23"/>
  <c r="AN93" i="27"/>
  <c r="AM123" i="28"/>
  <c r="AO139" i="27"/>
  <c r="AO139" i="28"/>
  <c r="AO122" i="28"/>
  <c r="AO122" i="27"/>
  <c r="AO117" i="27"/>
  <c r="AO117" i="28"/>
  <c r="AN139" i="27"/>
  <c r="AN139" i="28"/>
  <c r="AP138" i="27"/>
  <c r="AP138" i="28"/>
  <c r="AP138" i="20"/>
  <c r="AN135" i="27"/>
  <c r="AN135" i="28"/>
  <c r="AN109" i="27"/>
  <c r="AN109" i="28"/>
  <c r="M117" i="15"/>
  <c r="O117" i="15"/>
  <c r="P125" i="15"/>
  <c r="AN127" i="27"/>
  <c r="AN127" i="28"/>
  <c r="AM121" i="27"/>
  <c r="AM121" i="28"/>
  <c r="M93" i="15"/>
  <c r="M94" i="15"/>
  <c r="M109" i="15"/>
  <c r="R126" i="22"/>
  <c r="AM134" i="28"/>
  <c r="M117" i="12"/>
  <c r="AM116" i="27"/>
  <c r="AM116" i="28"/>
  <c r="AP102" i="27"/>
  <c r="AP102" i="28"/>
  <c r="AN91" i="27"/>
  <c r="AN91" i="28"/>
  <c r="AO88" i="27"/>
  <c r="AO88" i="20"/>
  <c r="R127" i="15"/>
  <c r="AO132" i="27"/>
  <c r="AO132" i="28"/>
  <c r="R131" i="23"/>
  <c r="R131" i="28"/>
  <c r="AO124" i="27"/>
  <c r="AO124" i="28"/>
  <c r="AP123" i="27"/>
  <c r="AP123" i="28"/>
  <c r="AM115" i="27"/>
  <c r="AM115" i="28"/>
  <c r="AN114" i="27"/>
  <c r="AN114" i="28"/>
  <c r="AQ112" i="27"/>
  <c r="AQ112" i="28"/>
  <c r="AO102" i="27"/>
  <c r="AO102" i="28"/>
  <c r="AM100" i="27"/>
  <c r="AM100" i="28"/>
  <c r="AN97" i="27"/>
  <c r="AN97" i="28"/>
  <c r="AQ96" i="27"/>
  <c r="AQ96" i="28"/>
  <c r="AM95" i="27"/>
  <c r="AM95" i="28"/>
  <c r="AM93" i="27"/>
  <c r="AM93" i="28"/>
  <c r="AM91" i="27"/>
  <c r="AM91" i="28"/>
  <c r="P139" i="20"/>
  <c r="M93" i="21"/>
  <c r="M88" i="22"/>
  <c r="M100" i="22"/>
  <c r="AQ138" i="24"/>
  <c r="N105" i="25"/>
  <c r="AC134" i="25"/>
  <c r="AC135" i="25" s="1"/>
  <c r="AC136" i="25" s="1"/>
  <c r="AC137" i="25" s="1"/>
  <c r="AC138" i="25" s="1"/>
  <c r="AC139" i="25" s="1"/>
  <c r="AC140" i="25" s="1"/>
  <c r="AC141" i="25" s="1"/>
  <c r="P139" i="12"/>
  <c r="L108" i="15"/>
  <c r="O137" i="15"/>
  <c r="N119" i="18"/>
  <c r="N111" i="23"/>
  <c r="AQ94" i="28"/>
  <c r="AM103" i="28"/>
  <c r="AN131" i="27"/>
  <c r="AN131" i="28"/>
  <c r="AP129" i="27"/>
  <c r="AP129" i="28"/>
  <c r="AN123" i="27"/>
  <c r="AN123" i="28"/>
  <c r="AM118" i="27"/>
  <c r="AM118" i="28"/>
  <c r="L87" i="15"/>
  <c r="M91" i="12"/>
  <c r="L91" i="12"/>
  <c r="AP134" i="25"/>
  <c r="AP134" i="28"/>
  <c r="P123" i="19"/>
  <c r="AP116" i="27"/>
  <c r="AP116" i="28"/>
  <c r="Q116" i="28"/>
  <c r="AM116" i="1"/>
  <c r="AQ116" i="20" s="1"/>
  <c r="AO106" i="27"/>
  <c r="AO106" i="28"/>
  <c r="AM104" i="27"/>
  <c r="AM104" i="28"/>
  <c r="AP103" i="27"/>
  <c r="AP103" i="28"/>
  <c r="AP98" i="27"/>
  <c r="AP98" i="28"/>
  <c r="K89" i="15"/>
  <c r="P101" i="15"/>
  <c r="O101" i="15"/>
  <c r="N101" i="15"/>
  <c r="R133" i="15"/>
  <c r="P133" i="15"/>
  <c r="AO89" i="23"/>
  <c r="Q102" i="18"/>
  <c r="AM138" i="27"/>
  <c r="AM138" i="28"/>
  <c r="AM128" i="27"/>
  <c r="AM128" i="28"/>
  <c r="AP119" i="27"/>
  <c r="AP119" i="28"/>
  <c r="AP105" i="27"/>
  <c r="AP105" i="28"/>
  <c r="AO93" i="27"/>
  <c r="AO93" i="28"/>
  <c r="AO91" i="27"/>
  <c r="AO91" i="28"/>
  <c r="AP88" i="27"/>
  <c r="AP88" i="28"/>
  <c r="N90" i="15"/>
  <c r="P102" i="15"/>
  <c r="Q106" i="15"/>
  <c r="N106" i="15"/>
  <c r="N129" i="15"/>
  <c r="AP118" i="27"/>
  <c r="AP118" i="28"/>
  <c r="AP113" i="27"/>
  <c r="AP113" i="28"/>
  <c r="AM111" i="27"/>
  <c r="AM111" i="28"/>
  <c r="AP110" i="27"/>
  <c r="AP110" i="28"/>
  <c r="O112" i="15"/>
  <c r="Q137" i="15"/>
  <c r="AQ135" i="22"/>
  <c r="AQ135" i="28"/>
  <c r="W122" i="1"/>
  <c r="AH122" i="1" s="1"/>
  <c r="AO118" i="27"/>
  <c r="AO118" i="28"/>
  <c r="Q118" i="28"/>
  <c r="AM118" i="1"/>
  <c r="AQ118" i="25" s="1"/>
  <c r="AM108" i="27"/>
  <c r="AM108" i="28"/>
  <c r="AP107" i="27"/>
  <c r="AP107" i="28"/>
  <c r="AQ99" i="27"/>
  <c r="AQ99" i="28"/>
  <c r="O86" i="12"/>
  <c r="L88" i="12"/>
  <c r="N95" i="12"/>
  <c r="K97" i="12"/>
  <c r="L101" i="12"/>
  <c r="O102" i="12"/>
  <c r="M105" i="12"/>
  <c r="N112" i="12"/>
  <c r="M115" i="12"/>
  <c r="O125" i="12"/>
  <c r="Q128" i="12"/>
  <c r="Q138" i="12"/>
  <c r="AP135" i="20"/>
  <c r="AP135" i="28"/>
  <c r="AO131" i="27"/>
  <c r="AO131" i="28"/>
  <c r="AL122" i="1"/>
  <c r="AP122" i="18" s="1"/>
  <c r="R122" i="1"/>
  <c r="AM119" i="27"/>
  <c r="AM119" i="28"/>
  <c r="AN118" i="27"/>
  <c r="AN118" i="28"/>
  <c r="AP117" i="27"/>
  <c r="AP117" i="28"/>
  <c r="AM114" i="27"/>
  <c r="AM114" i="28"/>
  <c r="AN110" i="27"/>
  <c r="AN110" i="28"/>
  <c r="AM105" i="27"/>
  <c r="AM105" i="28"/>
  <c r="AP104" i="27"/>
  <c r="AP104" i="28"/>
  <c r="AN102" i="27"/>
  <c r="AN102" i="28"/>
  <c r="AQ101" i="27"/>
  <c r="AQ101" i="28"/>
  <c r="AP99" i="27"/>
  <c r="AP99" i="28"/>
  <c r="AO90" i="27"/>
  <c r="AO90" i="28"/>
  <c r="AQ87" i="27"/>
  <c r="AQ87" i="28"/>
  <c r="P115" i="15"/>
  <c r="O131" i="15"/>
  <c r="O135" i="15"/>
  <c r="O115" i="18"/>
  <c r="S139" i="18"/>
  <c r="N128" i="22"/>
  <c r="T135" i="24"/>
  <c r="S135" i="24"/>
  <c r="AO138" i="25"/>
  <c r="R86" i="1"/>
  <c r="Q139" i="12"/>
  <c r="O87" i="18"/>
  <c r="R127" i="18"/>
  <c r="AO130" i="28"/>
  <c r="AN132" i="28"/>
  <c r="AM137" i="28"/>
  <c r="N127" i="23"/>
  <c r="O115" i="15"/>
  <c r="AP95" i="28"/>
  <c r="AM107" i="28"/>
  <c r="AO138" i="27"/>
  <c r="AO138" i="28"/>
  <c r="AO134" i="27"/>
  <c r="AO134" i="28"/>
  <c r="AQ133" i="27"/>
  <c r="AQ133" i="28"/>
  <c r="AM122" i="27"/>
  <c r="AM122" i="28"/>
  <c r="AN117" i="27"/>
  <c r="AN117" i="28"/>
  <c r="AM113" i="27"/>
  <c r="AM113" i="28"/>
  <c r="AP109" i="27"/>
  <c r="AP109" i="28"/>
  <c r="AQ106" i="27"/>
  <c r="AQ106" i="28"/>
  <c r="AO104" i="27"/>
  <c r="AO104" i="28"/>
  <c r="AP101" i="27"/>
  <c r="AP101" i="28"/>
  <c r="AN92" i="27"/>
  <c r="AN92" i="28"/>
  <c r="L99" i="20"/>
  <c r="U134" i="20"/>
  <c r="P134" i="20"/>
  <c r="AN138" i="27"/>
  <c r="AN138" i="28"/>
  <c r="AP137" i="27"/>
  <c r="AP137" i="28"/>
  <c r="AN134" i="27"/>
  <c r="AN134" i="28"/>
  <c r="AP133" i="27"/>
  <c r="AP133" i="28"/>
  <c r="AM129" i="27"/>
  <c r="AM129" i="28"/>
  <c r="AN128" i="27"/>
  <c r="AN128" i="28"/>
  <c r="AO127" i="27"/>
  <c r="AO127" i="28"/>
  <c r="AP126" i="27"/>
  <c r="AP126" i="28"/>
  <c r="AQ111" i="27"/>
  <c r="AQ111" i="28"/>
  <c r="AO109" i="27"/>
  <c r="AO109" i="28"/>
  <c r="AP106" i="27"/>
  <c r="AP106" i="28"/>
  <c r="AN104" i="27"/>
  <c r="AN104" i="28"/>
  <c r="AQ103" i="27"/>
  <c r="AQ103" i="28"/>
  <c r="Q96" i="23"/>
  <c r="L93" i="19"/>
  <c r="M92" i="20"/>
  <c r="N109" i="21"/>
  <c r="Q125" i="21"/>
  <c r="S139" i="23"/>
  <c r="AP92" i="24"/>
  <c r="AN133" i="24"/>
  <c r="R124" i="12"/>
  <c r="AM102" i="28"/>
  <c r="AM110" i="28"/>
  <c r="R127" i="20"/>
  <c r="N104" i="22"/>
  <c r="M112" i="24"/>
  <c r="O109" i="25"/>
  <c r="M104" i="25"/>
  <c r="Q125" i="25"/>
  <c r="AP127" i="28"/>
  <c r="O87" i="12"/>
  <c r="O92" i="12"/>
  <c r="N96" i="12"/>
  <c r="Q99" i="12"/>
  <c r="O104" i="12"/>
  <c r="P108" i="12"/>
  <c r="P113" i="12"/>
  <c r="N116" i="12"/>
  <c r="O121" i="12"/>
  <c r="Q123" i="12"/>
  <c r="O128" i="12"/>
  <c r="P133" i="12"/>
  <c r="T137" i="12"/>
  <c r="T139" i="12"/>
  <c r="AN137" i="27"/>
  <c r="AN137" i="28"/>
  <c r="AP136" i="26"/>
  <c r="AP136" i="28"/>
  <c r="AP132" i="27"/>
  <c r="AP132" i="28"/>
  <c r="AM127" i="27"/>
  <c r="AM127" i="28"/>
  <c r="AN126" i="27"/>
  <c r="AN126" i="28"/>
  <c r="AO125" i="27"/>
  <c r="AO125" i="28"/>
  <c r="AP124" i="27"/>
  <c r="AP124" i="28"/>
  <c r="AO116" i="27"/>
  <c r="AO116" i="28"/>
  <c r="AP108" i="27"/>
  <c r="AP108" i="28"/>
  <c r="AP100" i="27"/>
  <c r="AP100" i="28"/>
  <c r="AO98" i="24"/>
  <c r="AO98" i="28"/>
  <c r="AQ97" i="27"/>
  <c r="AQ97" i="28"/>
  <c r="AP93" i="27"/>
  <c r="AP93" i="28"/>
  <c r="AP91" i="27"/>
  <c r="AP91" i="28"/>
  <c r="AN89" i="27"/>
  <c r="AN89" i="28"/>
  <c r="AQ88" i="24"/>
  <c r="P116" i="15"/>
  <c r="Q124" i="15"/>
  <c r="Q128" i="15"/>
  <c r="T136" i="15"/>
  <c r="O88" i="18"/>
  <c r="O92" i="18"/>
  <c r="N96" i="18"/>
  <c r="N100" i="18"/>
  <c r="Q104" i="18"/>
  <c r="P116" i="18"/>
  <c r="N120" i="18"/>
  <c r="P124" i="18"/>
  <c r="Q128" i="18"/>
  <c r="O128" i="18"/>
  <c r="R136" i="18"/>
  <c r="AP109" i="19"/>
  <c r="P118" i="19"/>
  <c r="M87" i="20"/>
  <c r="Q139" i="20"/>
  <c r="O132" i="21"/>
  <c r="AQ137" i="22"/>
  <c r="U139" i="22"/>
  <c r="AP136" i="23"/>
  <c r="AM87" i="28"/>
  <c r="AM130" i="28"/>
  <c r="AM139" i="28"/>
  <c r="W103" i="28"/>
  <c r="AE99" i="28"/>
  <c r="W112" i="28"/>
  <c r="AE111" i="28"/>
  <c r="W89" i="28"/>
  <c r="W99" i="28"/>
  <c r="AE110" i="28"/>
  <c r="W113" i="28"/>
  <c r="AE98" i="28"/>
  <c r="Y103" i="28"/>
  <c r="Y99" i="28"/>
  <c r="Y109" i="28"/>
  <c r="Y112" i="28"/>
  <c r="W107" i="28"/>
  <c r="Y133" i="28"/>
  <c r="W133" i="28"/>
  <c r="S103" i="1"/>
  <c r="R103" i="27"/>
  <c r="AM107" i="24"/>
  <c r="L107" i="24"/>
  <c r="O107" i="24"/>
  <c r="N107" i="24"/>
  <c r="M107" i="24"/>
  <c r="Q107" i="24"/>
  <c r="P107" i="24"/>
  <c r="U106" i="24"/>
  <c r="O106" i="24"/>
  <c r="Q106" i="24"/>
  <c r="AN107" i="24"/>
  <c r="AQ101" i="24"/>
  <c r="M106" i="24"/>
  <c r="AP89" i="25"/>
  <c r="N89" i="25"/>
  <c r="L89" i="25"/>
  <c r="K89" i="25"/>
  <c r="O89" i="25"/>
  <c r="M89" i="25"/>
  <c r="AN100" i="26"/>
  <c r="R134" i="19"/>
  <c r="O118" i="21"/>
  <c r="AQ139" i="27"/>
  <c r="AQ139" i="26"/>
  <c r="AQ139" i="24"/>
  <c r="AN125" i="15"/>
  <c r="AN125" i="27"/>
  <c r="AM123" i="1"/>
  <c r="AQ123" i="23" s="1"/>
  <c r="R123" i="27"/>
  <c r="AO108" i="27"/>
  <c r="AO108" i="19"/>
  <c r="S108" i="1"/>
  <c r="R108" i="27"/>
  <c r="AM106" i="27"/>
  <c r="AM106" i="22"/>
  <c r="AN103" i="27"/>
  <c r="AN103" i="21"/>
  <c r="AN103" i="26"/>
  <c r="AN103" i="20"/>
  <c r="AQ102" i="27"/>
  <c r="AQ102" i="26"/>
  <c r="AN98" i="27"/>
  <c r="AN98" i="24"/>
  <c r="AN98" i="19"/>
  <c r="AQ93" i="19"/>
  <c r="AO101" i="19"/>
  <c r="N111" i="20"/>
  <c r="O111" i="20"/>
  <c r="M111" i="20"/>
  <c r="Q111" i="20"/>
  <c r="P111" i="20"/>
  <c r="Q108" i="20"/>
  <c r="AO109" i="20"/>
  <c r="L107" i="20"/>
  <c r="M108" i="20"/>
  <c r="O139" i="21"/>
  <c r="P137" i="21"/>
  <c r="AN138" i="21"/>
  <c r="U137" i="21"/>
  <c r="U138" i="21"/>
  <c r="AN139" i="21"/>
  <c r="U139" i="21"/>
  <c r="AO138" i="21"/>
  <c r="AQ89" i="25"/>
  <c r="U106" i="26"/>
  <c r="N116" i="20"/>
  <c r="P94" i="12"/>
  <c r="O94" i="12"/>
  <c r="N94" i="12"/>
  <c r="M94" i="12"/>
  <c r="L94" i="12"/>
  <c r="M92" i="12"/>
  <c r="P93" i="12"/>
  <c r="K91" i="12"/>
  <c r="Q110" i="12"/>
  <c r="P110" i="12"/>
  <c r="O110" i="12"/>
  <c r="N110" i="12"/>
  <c r="Q107" i="12"/>
  <c r="M109" i="12"/>
  <c r="P107" i="12"/>
  <c r="L109" i="12"/>
  <c r="P122" i="12"/>
  <c r="O122" i="12"/>
  <c r="N122" i="12"/>
  <c r="N120" i="12"/>
  <c r="P119" i="12"/>
  <c r="Q119" i="12"/>
  <c r="M120" i="12"/>
  <c r="T134" i="12"/>
  <c r="S134" i="12"/>
  <c r="N133" i="12"/>
  <c r="N131" i="12"/>
  <c r="O132" i="12"/>
  <c r="P134" i="12"/>
  <c r="Q134" i="12"/>
  <c r="AP139" i="27"/>
  <c r="AP139" i="24"/>
  <c r="AP139" i="21"/>
  <c r="AP139" i="22"/>
  <c r="AP139" i="19"/>
  <c r="AN136" i="27"/>
  <c r="AN136" i="21"/>
  <c r="S105" i="1"/>
  <c r="R105" i="27"/>
  <c r="U94" i="21"/>
  <c r="AM107" i="21"/>
  <c r="O107" i="21"/>
  <c r="L107" i="21"/>
  <c r="Q107" i="21"/>
  <c r="P107" i="21"/>
  <c r="O106" i="21"/>
  <c r="N107" i="21"/>
  <c r="M107" i="21"/>
  <c r="N106" i="21"/>
  <c r="AO88" i="22"/>
  <c r="AM121" i="25"/>
  <c r="O121" i="25"/>
  <c r="N121" i="25"/>
  <c r="M121" i="25"/>
  <c r="P121" i="25"/>
  <c r="AP120" i="25"/>
  <c r="N91" i="12"/>
  <c r="Q117" i="12"/>
  <c r="N91" i="19"/>
  <c r="P101" i="20"/>
  <c r="M104" i="21"/>
  <c r="AQ138" i="27"/>
  <c r="AQ138" i="22"/>
  <c r="AQ138" i="25"/>
  <c r="AQ138" i="21"/>
  <c r="AQ138" i="20"/>
  <c r="AQ138" i="26"/>
  <c r="AO110" i="27"/>
  <c r="AO110" i="26"/>
  <c r="AO110" i="19"/>
  <c r="AQ104" i="15"/>
  <c r="AQ104" i="27"/>
  <c r="AQ104" i="26"/>
  <c r="AP94" i="21"/>
  <c r="U107" i="21"/>
  <c r="N118" i="21"/>
  <c r="P117" i="21"/>
  <c r="M116" i="21"/>
  <c r="P133" i="21"/>
  <c r="AO139" i="24"/>
  <c r="O139" i="24"/>
  <c r="P139" i="24"/>
  <c r="T139" i="24"/>
  <c r="S139" i="24"/>
  <c r="R139" i="24"/>
  <c r="Q139" i="24"/>
  <c r="AO138" i="24"/>
  <c r="AP138" i="24"/>
  <c r="AN110" i="26"/>
  <c r="P110" i="26"/>
  <c r="N110" i="26"/>
  <c r="M110" i="26"/>
  <c r="Q110" i="26"/>
  <c r="O110" i="26"/>
  <c r="AC110" i="26"/>
  <c r="AC111" i="26" s="1"/>
  <c r="AC112" i="26" s="1"/>
  <c r="AC113" i="26" s="1"/>
  <c r="AC114" i="26" s="1"/>
  <c r="AC115" i="26" s="1"/>
  <c r="AC116" i="26" s="1"/>
  <c r="AC117" i="26" s="1"/>
  <c r="AC118" i="26" s="1"/>
  <c r="AC119" i="26" s="1"/>
  <c r="AC120" i="26" s="1"/>
  <c r="AC121" i="26" s="1"/>
  <c r="AN109" i="26"/>
  <c r="U109" i="26"/>
  <c r="AO135" i="26"/>
  <c r="T135" i="26"/>
  <c r="R135" i="26"/>
  <c r="Q135" i="26"/>
  <c r="P135" i="26"/>
  <c r="S135" i="26"/>
  <c r="AP134" i="26"/>
  <c r="O135" i="26"/>
  <c r="N98" i="12"/>
  <c r="O119" i="12"/>
  <c r="K86" i="21"/>
  <c r="L96" i="22"/>
  <c r="AO98" i="27"/>
  <c r="P95" i="12"/>
  <c r="L107" i="12"/>
  <c r="N119" i="12"/>
  <c r="O135" i="12"/>
  <c r="R128" i="19"/>
  <c r="N122" i="15"/>
  <c r="O122" i="15"/>
  <c r="N120" i="15"/>
  <c r="O120" i="15"/>
  <c r="P134" i="15"/>
  <c r="O134" i="15"/>
  <c r="Q134" i="15"/>
  <c r="Q133" i="15"/>
  <c r="R134" i="15"/>
  <c r="S134" i="15"/>
  <c r="T134" i="15"/>
  <c r="N94" i="18"/>
  <c r="L94" i="18"/>
  <c r="K94" i="18"/>
  <c r="P94" i="18"/>
  <c r="O94" i="18"/>
  <c r="M94" i="18"/>
  <c r="L93" i="18"/>
  <c r="P106" i="18"/>
  <c r="Q106" i="18"/>
  <c r="O106" i="18"/>
  <c r="N106" i="18"/>
  <c r="M104" i="18"/>
  <c r="P105" i="18"/>
  <c r="N122" i="18"/>
  <c r="P122" i="18"/>
  <c r="O122" i="18"/>
  <c r="M121" i="18"/>
  <c r="M120" i="18"/>
  <c r="S138" i="18"/>
  <c r="R138" i="18"/>
  <c r="Q138" i="18"/>
  <c r="P138" i="18"/>
  <c r="O138" i="18"/>
  <c r="T138" i="18"/>
  <c r="P137" i="18"/>
  <c r="U97" i="19"/>
  <c r="M112" i="19"/>
  <c r="N112" i="19"/>
  <c r="O112" i="19"/>
  <c r="Q112" i="19"/>
  <c r="P94" i="20"/>
  <c r="AO116" i="20"/>
  <c r="AQ133" i="21"/>
  <c r="AQ92" i="22"/>
  <c r="N133" i="22"/>
  <c r="S133" i="22"/>
  <c r="R133" i="22"/>
  <c r="Q133" i="22"/>
  <c r="P133" i="22"/>
  <c r="O133" i="22"/>
  <c r="U133" i="22"/>
  <c r="AO87" i="24"/>
  <c r="M87" i="24"/>
  <c r="K87" i="24"/>
  <c r="O87" i="24"/>
  <c r="L87" i="24"/>
  <c r="N87" i="24"/>
  <c r="AB134" i="24"/>
  <c r="AB135" i="24" s="1"/>
  <c r="AB136" i="24" s="1"/>
  <c r="AB137" i="24" s="1"/>
  <c r="AB138" i="24" s="1"/>
  <c r="AB139" i="24" s="1"/>
  <c r="AB140" i="24" s="1"/>
  <c r="AB141" i="24" s="1"/>
  <c r="M102" i="25"/>
  <c r="L102" i="25"/>
  <c r="Q102" i="25"/>
  <c r="P102" i="25"/>
  <c r="O102" i="25"/>
  <c r="N102" i="25"/>
  <c r="M86" i="12"/>
  <c r="Q105" i="12"/>
  <c r="M112" i="12"/>
  <c r="M97" i="15"/>
  <c r="O110" i="15"/>
  <c r="P117" i="15"/>
  <c r="P131" i="15"/>
  <c r="L91" i="18"/>
  <c r="O119" i="18"/>
  <c r="M102" i="20"/>
  <c r="L105" i="21"/>
  <c r="R128" i="22"/>
  <c r="P99" i="15"/>
  <c r="L109" i="19"/>
  <c r="AO136" i="19"/>
  <c r="T136" i="19"/>
  <c r="S136" i="19"/>
  <c r="R136" i="19"/>
  <c r="P136" i="19"/>
  <c r="O136" i="19"/>
  <c r="O135" i="19"/>
  <c r="Q136" i="19"/>
  <c r="S135" i="19"/>
  <c r="AP136" i="19"/>
  <c r="AN92" i="21"/>
  <c r="AP102" i="21"/>
  <c r="M102" i="21"/>
  <c r="O102" i="21"/>
  <c r="N102" i="21"/>
  <c r="L102" i="21"/>
  <c r="P102" i="21"/>
  <c r="Q102" i="21"/>
  <c r="O123" i="21"/>
  <c r="N123" i="21"/>
  <c r="P123" i="21"/>
  <c r="Q123" i="21"/>
  <c r="AM123" i="21"/>
  <c r="AP138" i="21"/>
  <c r="AO98" i="22"/>
  <c r="AC134" i="24"/>
  <c r="AC135" i="24" s="1"/>
  <c r="AC136" i="24" s="1"/>
  <c r="AC137" i="24" s="1"/>
  <c r="AC138" i="24" s="1"/>
  <c r="AC139" i="24" s="1"/>
  <c r="AC140" i="24" s="1"/>
  <c r="AC141" i="24" s="1"/>
  <c r="AM108" i="26"/>
  <c r="M108" i="26"/>
  <c r="O108" i="26"/>
  <c r="N108" i="26"/>
  <c r="L108" i="26"/>
  <c r="Q108" i="26"/>
  <c r="U107" i="26"/>
  <c r="M107" i="26"/>
  <c r="P108" i="26"/>
  <c r="R133" i="26"/>
  <c r="Q133" i="26"/>
  <c r="P133" i="26"/>
  <c r="S133" i="26"/>
  <c r="O133" i="26"/>
  <c r="N133" i="26"/>
  <c r="N86" i="12"/>
  <c r="M107" i="12"/>
  <c r="Q121" i="12"/>
  <c r="O134" i="12"/>
  <c r="N97" i="15"/>
  <c r="P110" i="15"/>
  <c r="Q127" i="15"/>
  <c r="M100" i="18"/>
  <c r="S135" i="18"/>
  <c r="Q110" i="19"/>
  <c r="O108" i="20"/>
  <c r="N106" i="24"/>
  <c r="AO134" i="19"/>
  <c r="P134" i="19"/>
  <c r="O134" i="19"/>
  <c r="Q134" i="19"/>
  <c r="P133" i="19"/>
  <c r="Q133" i="19"/>
  <c r="AP134" i="19"/>
  <c r="AD134" i="19"/>
  <c r="S134" i="19"/>
  <c r="AP133" i="19"/>
  <c r="T134" i="19"/>
  <c r="AM135" i="21"/>
  <c r="S135" i="21"/>
  <c r="R135" i="21"/>
  <c r="T135" i="21"/>
  <c r="Q135" i="21"/>
  <c r="P135" i="21"/>
  <c r="S134" i="21"/>
  <c r="T134" i="21"/>
  <c r="AO134" i="21"/>
  <c r="AP133" i="21"/>
  <c r="AN134" i="21"/>
  <c r="O135" i="21"/>
  <c r="AD134" i="21"/>
  <c r="AD135" i="21" s="1"/>
  <c r="S133" i="21"/>
  <c r="AN135" i="21"/>
  <c r="AC134" i="21"/>
  <c r="AC135" i="21" s="1"/>
  <c r="AC136" i="21" s="1"/>
  <c r="AC137" i="21" s="1"/>
  <c r="AC138" i="21" s="1"/>
  <c r="AC139" i="21" s="1"/>
  <c r="AC140" i="21" s="1"/>
  <c r="AC141" i="21" s="1"/>
  <c r="U133" i="21"/>
  <c r="AB134" i="21"/>
  <c r="AB135" i="21" s="1"/>
  <c r="AB136" i="21" s="1"/>
  <c r="AB137" i="21" s="1"/>
  <c r="AB138" i="21" s="1"/>
  <c r="AB139" i="21" s="1"/>
  <c r="AB140" i="21" s="1"/>
  <c r="AB141" i="21" s="1"/>
  <c r="O95" i="24"/>
  <c r="P95" i="24"/>
  <c r="N95" i="24"/>
  <c r="K95" i="24"/>
  <c r="M95" i="24"/>
  <c r="L95" i="24"/>
  <c r="AP95" i="24"/>
  <c r="AO95" i="24"/>
  <c r="AQ94" i="24"/>
  <c r="U94" i="24"/>
  <c r="AM106" i="26"/>
  <c r="Q106" i="26"/>
  <c r="O106" i="26"/>
  <c r="P106" i="26"/>
  <c r="N106" i="26"/>
  <c r="M106" i="26"/>
  <c r="L106" i="26"/>
  <c r="U105" i="26"/>
  <c r="AQ106" i="26"/>
  <c r="L100" i="19"/>
  <c r="P97" i="20"/>
  <c r="L98" i="21"/>
  <c r="L100" i="26"/>
  <c r="AP131" i="27"/>
  <c r="AP131" i="21"/>
  <c r="AN119" i="27"/>
  <c r="AN119" i="22"/>
  <c r="S118" i="1"/>
  <c r="Q114" i="26"/>
  <c r="Q114" i="25"/>
  <c r="Q114" i="27"/>
  <c r="Q114" i="23"/>
  <c r="Q114" i="24"/>
  <c r="Q114" i="20"/>
  <c r="Q114" i="19"/>
  <c r="R114" i="1"/>
  <c r="Q114" i="22"/>
  <c r="Q114" i="15"/>
  <c r="AM114" i="1"/>
  <c r="AQ114" i="11" s="1"/>
  <c r="Q114" i="18"/>
  <c r="Q114" i="21"/>
  <c r="Q114" i="12"/>
  <c r="AQ110" i="27"/>
  <c r="AQ110" i="22"/>
  <c r="M115" i="20"/>
  <c r="P115" i="20"/>
  <c r="O115" i="20"/>
  <c r="N115" i="20"/>
  <c r="P124" i="20"/>
  <c r="Q124" i="20"/>
  <c r="O124" i="20"/>
  <c r="N124" i="20"/>
  <c r="Q123" i="20"/>
  <c r="N123" i="20"/>
  <c r="P123" i="20"/>
  <c r="Q122" i="20"/>
  <c r="U124" i="20"/>
  <c r="O123" i="20"/>
  <c r="AP100" i="21"/>
  <c r="Q100" i="21"/>
  <c r="P100" i="21"/>
  <c r="O100" i="21"/>
  <c r="N100" i="21"/>
  <c r="L100" i="21"/>
  <c r="M100" i="21"/>
  <c r="Q99" i="21"/>
  <c r="K95" i="21"/>
  <c r="U96" i="21"/>
  <c r="M97" i="21"/>
  <c r="N97" i="21"/>
  <c r="O113" i="21"/>
  <c r="P113" i="21"/>
  <c r="N113" i="21"/>
  <c r="M113" i="21"/>
  <c r="Q112" i="21"/>
  <c r="N111" i="21"/>
  <c r="O121" i="21"/>
  <c r="M121" i="21"/>
  <c r="P121" i="21"/>
  <c r="N120" i="21"/>
  <c r="Q121" i="21"/>
  <c r="N121" i="21"/>
  <c r="O120" i="21"/>
  <c r="AO132" i="21"/>
  <c r="AP120" i="22"/>
  <c r="N120" i="22"/>
  <c r="M120" i="22"/>
  <c r="P120" i="22"/>
  <c r="O120" i="22"/>
  <c r="AO120" i="22"/>
  <c r="AC98" i="24"/>
  <c r="AC99" i="24" s="1"/>
  <c r="AC100" i="24" s="1"/>
  <c r="AC101" i="24" s="1"/>
  <c r="AC102" i="24" s="1"/>
  <c r="AC103" i="24" s="1"/>
  <c r="AC104" i="24" s="1"/>
  <c r="AC105" i="24" s="1"/>
  <c r="AC106" i="24" s="1"/>
  <c r="AC107" i="24" s="1"/>
  <c r="AC108" i="24" s="1"/>
  <c r="AC109" i="24" s="1"/>
  <c r="U107" i="24"/>
  <c r="M101" i="19"/>
  <c r="O100" i="20"/>
  <c r="P118" i="21"/>
  <c r="M86" i="22"/>
  <c r="AP135" i="27"/>
  <c r="AP135" i="24"/>
  <c r="AP135" i="26"/>
  <c r="AP135" i="21"/>
  <c r="AP135" i="22"/>
  <c r="AP135" i="25"/>
  <c r="AO114" i="27"/>
  <c r="AO114" i="26"/>
  <c r="AO114" i="22"/>
  <c r="Q113" i="27"/>
  <c r="Q113" i="26"/>
  <c r="Q113" i="23"/>
  <c r="Q113" i="25"/>
  <c r="Q113" i="22"/>
  <c r="Q113" i="24"/>
  <c r="Q113" i="21"/>
  <c r="Q113" i="19"/>
  <c r="Q113" i="18"/>
  <c r="Q113" i="15"/>
  <c r="Q113" i="12"/>
  <c r="AQ107" i="27"/>
  <c r="AQ107" i="26"/>
  <c r="AO105" i="27"/>
  <c r="AO105" i="19"/>
  <c r="AO105" i="22"/>
  <c r="AP91" i="19"/>
  <c r="P127" i="19"/>
  <c r="O127" i="19"/>
  <c r="N127" i="19"/>
  <c r="R127" i="19"/>
  <c r="P126" i="19"/>
  <c r="Q127" i="19"/>
  <c r="Q125" i="19"/>
  <c r="U86" i="21"/>
  <c r="AP137" i="21"/>
  <c r="AD98" i="24"/>
  <c r="AD99" i="24" s="1"/>
  <c r="AD100" i="24" s="1"/>
  <c r="AD101" i="24" s="1"/>
  <c r="AD102" i="24" s="1"/>
  <c r="AD103" i="24" s="1"/>
  <c r="AP125" i="25"/>
  <c r="N125" i="25"/>
  <c r="O125" i="25"/>
  <c r="P125" i="25"/>
  <c r="L97" i="12"/>
  <c r="P111" i="12"/>
  <c r="N132" i="12"/>
  <c r="O105" i="19"/>
  <c r="M121" i="20"/>
  <c r="M94" i="22"/>
  <c r="AM136" i="27"/>
  <c r="AM136" i="23"/>
  <c r="AO135" i="27"/>
  <c r="AO135" i="24"/>
  <c r="AO135" i="22"/>
  <c r="AO135" i="25"/>
  <c r="AO135" i="21"/>
  <c r="AQ134" i="27"/>
  <c r="AQ134" i="25"/>
  <c r="AQ134" i="24"/>
  <c r="AQ134" i="21"/>
  <c r="AQ134" i="20"/>
  <c r="AQ134" i="26"/>
  <c r="AM124" i="15"/>
  <c r="AM124" i="27"/>
  <c r="AM124" i="20"/>
  <c r="AM124" i="23"/>
  <c r="AM124" i="19"/>
  <c r="AM124" i="21"/>
  <c r="AO113" i="27"/>
  <c r="AO113" i="26"/>
  <c r="AO113" i="24"/>
  <c r="AQ91" i="19"/>
  <c r="N118" i="19"/>
  <c r="M118" i="19"/>
  <c r="O118" i="19"/>
  <c r="N117" i="19"/>
  <c r="AA86" i="21"/>
  <c r="AA87" i="21" s="1"/>
  <c r="AA88" i="21" s="1"/>
  <c r="AA89" i="21" s="1"/>
  <c r="AA90" i="21" s="1"/>
  <c r="AA91" i="21" s="1"/>
  <c r="AA92" i="21" s="1"/>
  <c r="AA93" i="21" s="1"/>
  <c r="AA94" i="21" s="1"/>
  <c r="AA95" i="21" s="1"/>
  <c r="AA96" i="21" s="1"/>
  <c r="AA97" i="21" s="1"/>
  <c r="N114" i="21"/>
  <c r="AP126" i="21"/>
  <c r="P126" i="21"/>
  <c r="O126" i="21"/>
  <c r="Q126" i="21"/>
  <c r="N126" i="21"/>
  <c r="N90" i="24"/>
  <c r="L90" i="24"/>
  <c r="O90" i="24"/>
  <c r="M90" i="24"/>
  <c r="K90" i="24"/>
  <c r="L86" i="12"/>
  <c r="O127" i="12"/>
  <c r="R125" i="19"/>
  <c r="O91" i="12"/>
  <c r="L103" i="12"/>
  <c r="P115" i="12"/>
  <c r="Q131" i="12"/>
  <c r="AQ109" i="27"/>
  <c r="AQ109" i="26"/>
  <c r="O126" i="15"/>
  <c r="N126" i="15"/>
  <c r="R126" i="15"/>
  <c r="Q126" i="15"/>
  <c r="P126" i="15"/>
  <c r="N124" i="15"/>
  <c r="U136" i="15"/>
  <c r="P138" i="15"/>
  <c r="O138" i="15"/>
  <c r="R138" i="15"/>
  <c r="Q138" i="15"/>
  <c r="R137" i="15"/>
  <c r="S138" i="15"/>
  <c r="L90" i="18"/>
  <c r="O90" i="18"/>
  <c r="N90" i="18"/>
  <c r="M88" i="18"/>
  <c r="K90" i="18"/>
  <c r="P98" i="18"/>
  <c r="O98" i="18"/>
  <c r="N98" i="18"/>
  <c r="M96" i="18"/>
  <c r="K97" i="18"/>
  <c r="L97" i="18"/>
  <c r="Q110" i="18"/>
  <c r="P110" i="18"/>
  <c r="M110" i="18"/>
  <c r="N110" i="18"/>
  <c r="O110" i="18"/>
  <c r="P118" i="18"/>
  <c r="O118" i="18"/>
  <c r="N118" i="18"/>
  <c r="M116" i="18"/>
  <c r="O126" i="18"/>
  <c r="N126" i="18"/>
  <c r="Q126" i="18"/>
  <c r="P126" i="18"/>
  <c r="P125" i="18"/>
  <c r="S134" i="18"/>
  <c r="T134" i="18"/>
  <c r="R134" i="18"/>
  <c r="O134" i="18"/>
  <c r="P134" i="18"/>
  <c r="N132" i="18"/>
  <c r="M86" i="19"/>
  <c r="K86" i="19"/>
  <c r="L86" i="19"/>
  <c r="O86" i="19"/>
  <c r="AA86" i="19"/>
  <c r="AA87" i="19" s="1"/>
  <c r="AA88" i="19" s="1"/>
  <c r="AA89" i="19" s="1"/>
  <c r="AA90" i="19" s="1"/>
  <c r="AA91" i="19" s="1"/>
  <c r="AA92" i="19" s="1"/>
  <c r="AA93" i="19" s="1"/>
  <c r="AA94" i="19" s="1"/>
  <c r="AA95" i="19" s="1"/>
  <c r="AA96" i="19" s="1"/>
  <c r="AA97" i="19" s="1"/>
  <c r="Q105" i="19"/>
  <c r="M105" i="19"/>
  <c r="L105" i="19"/>
  <c r="M104" i="19"/>
  <c r="N105" i="19"/>
  <c r="AO104" i="19"/>
  <c r="AN104" i="19"/>
  <c r="L104" i="19"/>
  <c r="U115" i="19"/>
  <c r="AO121" i="19"/>
  <c r="AO139" i="19"/>
  <c r="R139" i="19"/>
  <c r="Q139" i="19"/>
  <c r="P139" i="19"/>
  <c r="T139" i="19"/>
  <c r="AN107" i="21"/>
  <c r="AC98" i="22"/>
  <c r="AC99" i="22" s="1"/>
  <c r="AC100" i="22" s="1"/>
  <c r="AC101" i="22" s="1"/>
  <c r="AC102" i="22" s="1"/>
  <c r="AC103" i="22" s="1"/>
  <c r="AC104" i="22" s="1"/>
  <c r="AC105" i="22" s="1"/>
  <c r="AC106" i="22" s="1"/>
  <c r="AC107" i="22" s="1"/>
  <c r="AC108" i="22" s="1"/>
  <c r="AC109" i="22" s="1"/>
  <c r="AP139" i="23"/>
  <c r="AM90" i="24"/>
  <c r="P97" i="24"/>
  <c r="N97" i="24"/>
  <c r="K97" i="24"/>
  <c r="L97" i="24"/>
  <c r="M97" i="24"/>
  <c r="O97" i="24"/>
  <c r="Q97" i="24"/>
  <c r="AO97" i="24"/>
  <c r="AN97" i="24"/>
  <c r="U112" i="24"/>
  <c r="M106" i="25"/>
  <c r="L106" i="25"/>
  <c r="Q106" i="25"/>
  <c r="P106" i="25"/>
  <c r="O106" i="25"/>
  <c r="N106" i="25"/>
  <c r="P105" i="25"/>
  <c r="O105" i="25"/>
  <c r="AQ106" i="25"/>
  <c r="N99" i="12"/>
  <c r="P127" i="12"/>
  <c r="M98" i="18"/>
  <c r="K90" i="15"/>
  <c r="L104" i="15"/>
  <c r="AN97" i="19"/>
  <c r="O103" i="19"/>
  <c r="N103" i="19"/>
  <c r="M103" i="19"/>
  <c r="P103" i="19"/>
  <c r="Q103" i="19"/>
  <c r="L103" i="19"/>
  <c r="U98" i="19"/>
  <c r="P101" i="19"/>
  <c r="AO99" i="19"/>
  <c r="L99" i="19"/>
  <c r="AQ112" i="19"/>
  <c r="AM89" i="21"/>
  <c r="AN95" i="22"/>
  <c r="AN114" i="22"/>
  <c r="P114" i="22"/>
  <c r="N114" i="22"/>
  <c r="M114" i="22"/>
  <c r="O114" i="22"/>
  <c r="N112" i="22"/>
  <c r="P112" i="22"/>
  <c r="Q112" i="22"/>
  <c r="AP87" i="24"/>
  <c r="U97" i="24"/>
  <c r="U109" i="24"/>
  <c r="AN112" i="24"/>
  <c r="AN137" i="24"/>
  <c r="S137" i="24"/>
  <c r="Q137" i="24"/>
  <c r="P137" i="24"/>
  <c r="O137" i="24"/>
  <c r="T137" i="24"/>
  <c r="R137" i="24"/>
  <c r="AQ137" i="24"/>
  <c r="U135" i="24"/>
  <c r="AP88" i="26"/>
  <c r="M88" i="26"/>
  <c r="O88" i="26"/>
  <c r="N88" i="26"/>
  <c r="L88" i="26"/>
  <c r="K88" i="26"/>
  <c r="O130" i="26"/>
  <c r="N130" i="26"/>
  <c r="Q130" i="26"/>
  <c r="P130" i="26"/>
  <c r="AO129" i="26"/>
  <c r="Q139" i="26"/>
  <c r="P139" i="26"/>
  <c r="AQ137" i="26"/>
  <c r="K94" i="12"/>
  <c r="P100" i="12"/>
  <c r="L92" i="15"/>
  <c r="N105" i="15"/>
  <c r="O118" i="15"/>
  <c r="Q132" i="15"/>
  <c r="N93" i="18"/>
  <c r="L109" i="18"/>
  <c r="N95" i="19"/>
  <c r="L92" i="20"/>
  <c r="M104" i="22"/>
  <c r="Q120" i="27"/>
  <c r="Q120" i="24"/>
  <c r="Q120" i="23"/>
  <c r="Q120" i="26"/>
  <c r="Q120" i="20"/>
  <c r="Q120" i="22"/>
  <c r="Q120" i="21"/>
  <c r="Q120" i="25"/>
  <c r="Q120" i="18"/>
  <c r="Q120" i="12"/>
  <c r="Q120" i="19"/>
  <c r="R120" i="1"/>
  <c r="Q120" i="15"/>
  <c r="AM117" i="27"/>
  <c r="AM117" i="21"/>
  <c r="U95" i="19"/>
  <c r="U103" i="19"/>
  <c r="P119" i="19"/>
  <c r="O119" i="19"/>
  <c r="N119" i="19"/>
  <c r="M119" i="19"/>
  <c r="N122" i="19"/>
  <c r="R133" i="19"/>
  <c r="N117" i="20"/>
  <c r="AM123" i="20"/>
  <c r="N126" i="20"/>
  <c r="Q126" i="20"/>
  <c r="P125" i="20"/>
  <c r="P126" i="20"/>
  <c r="O126" i="20"/>
  <c r="Q125" i="20"/>
  <c r="S133" i="20"/>
  <c r="R133" i="20"/>
  <c r="Q133" i="20"/>
  <c r="P133" i="20"/>
  <c r="O133" i="20"/>
  <c r="N133" i="20"/>
  <c r="N132" i="20"/>
  <c r="U133" i="20"/>
  <c r="AQ135" i="20"/>
  <c r="AN87" i="21"/>
  <c r="AN89" i="21"/>
  <c r="AQ102" i="21"/>
  <c r="AP136" i="21"/>
  <c r="Q130" i="22"/>
  <c r="O130" i="22"/>
  <c r="N130" i="22"/>
  <c r="U129" i="22"/>
  <c r="P130" i="22"/>
  <c r="AP133" i="22"/>
  <c r="U100" i="24"/>
  <c r="AN109" i="24"/>
  <c r="P124" i="24"/>
  <c r="N124" i="24"/>
  <c r="Q124" i="24"/>
  <c r="O124" i="24"/>
  <c r="N128" i="24"/>
  <c r="O128" i="24"/>
  <c r="P128" i="24"/>
  <c r="Q128" i="24"/>
  <c r="P132" i="24"/>
  <c r="O132" i="24"/>
  <c r="N132" i="24"/>
  <c r="Q132" i="24"/>
  <c r="AD134" i="24"/>
  <c r="AP137" i="24"/>
  <c r="AQ88" i="26"/>
  <c r="AM100" i="26"/>
  <c r="M100" i="26"/>
  <c r="Q100" i="26"/>
  <c r="P100" i="26"/>
  <c r="O100" i="26"/>
  <c r="N100" i="26"/>
  <c r="AM102" i="26"/>
  <c r="Q102" i="26"/>
  <c r="O102" i="26"/>
  <c r="P102" i="26"/>
  <c r="N102" i="26"/>
  <c r="M102" i="26"/>
  <c r="L102" i="26"/>
  <c r="P101" i="26"/>
  <c r="U102" i="26"/>
  <c r="AO101" i="26"/>
  <c r="U108" i="26"/>
  <c r="AN130" i="26"/>
  <c r="AP133" i="26"/>
  <c r="N107" i="12"/>
  <c r="Q122" i="12"/>
  <c r="R134" i="12"/>
  <c r="O86" i="15"/>
  <c r="O93" i="15"/>
  <c r="O97" i="15"/>
  <c r="O105" i="15"/>
  <c r="M120" i="15"/>
  <c r="R132" i="15"/>
  <c r="T138" i="15"/>
  <c r="O93" i="18"/>
  <c r="M109" i="18"/>
  <c r="O125" i="18"/>
  <c r="T135" i="18"/>
  <c r="O96" i="19"/>
  <c r="P112" i="19"/>
  <c r="M112" i="20"/>
  <c r="Q129" i="20"/>
  <c r="N112" i="21"/>
  <c r="R133" i="21"/>
  <c r="AO98" i="19"/>
  <c r="N110" i="19"/>
  <c r="M110" i="19"/>
  <c r="O110" i="19"/>
  <c r="O109" i="19"/>
  <c r="P109" i="19"/>
  <c r="P110" i="19"/>
  <c r="K92" i="20"/>
  <c r="N92" i="20"/>
  <c r="O92" i="20"/>
  <c r="AP118" i="20"/>
  <c r="P118" i="20"/>
  <c r="O118" i="20"/>
  <c r="N118" i="20"/>
  <c r="M118" i="20"/>
  <c r="M117" i="20"/>
  <c r="AP116" i="20"/>
  <c r="AN120" i="26"/>
  <c r="P120" i="26"/>
  <c r="O120" i="26"/>
  <c r="N120" i="26"/>
  <c r="M120" i="26"/>
  <c r="U119" i="26"/>
  <c r="P117" i="19"/>
  <c r="AO136" i="27"/>
  <c r="AO136" i="22"/>
  <c r="AO136" i="20"/>
  <c r="AO136" i="24"/>
  <c r="AO136" i="25"/>
  <c r="AO136" i="21"/>
  <c r="AQ135" i="27"/>
  <c r="AQ135" i="24"/>
  <c r="AQ135" i="26"/>
  <c r="AQ135" i="21"/>
  <c r="AQ135" i="25"/>
  <c r="AM133" i="27"/>
  <c r="AM133" i="19"/>
  <c r="AM133" i="22"/>
  <c r="AM133" i="20"/>
  <c r="AM131" i="1"/>
  <c r="AQ131" i="12" s="1"/>
  <c r="R131" i="27"/>
  <c r="R131" i="25"/>
  <c r="R131" i="22"/>
  <c r="R131" i="26"/>
  <c r="R131" i="19"/>
  <c r="R131" i="20"/>
  <c r="R131" i="24"/>
  <c r="R131" i="18"/>
  <c r="R131" i="15"/>
  <c r="R131" i="12"/>
  <c r="R131" i="21"/>
  <c r="AM126" i="27"/>
  <c r="AM126" i="25"/>
  <c r="AN111" i="27"/>
  <c r="AN111" i="24"/>
  <c r="AO100" i="27"/>
  <c r="AO100" i="19"/>
  <c r="AO100" i="22"/>
  <c r="AO100" i="24"/>
  <c r="AP88" i="19"/>
  <c r="AM123" i="19"/>
  <c r="AN99" i="20"/>
  <c r="AQ139" i="22"/>
  <c r="AQ103" i="26"/>
  <c r="M91" i="19"/>
  <c r="P99" i="21"/>
  <c r="P113" i="26"/>
  <c r="N90" i="12"/>
  <c r="M90" i="12"/>
  <c r="L90" i="12"/>
  <c r="O90" i="12"/>
  <c r="K90" i="12"/>
  <c r="N89" i="12"/>
  <c r="M88" i="12"/>
  <c r="M89" i="12"/>
  <c r="P98" i="12"/>
  <c r="M98" i="12"/>
  <c r="L98" i="12"/>
  <c r="M97" i="12"/>
  <c r="L96" i="12"/>
  <c r="O98" i="12"/>
  <c r="L95" i="12"/>
  <c r="M95" i="12"/>
  <c r="Q102" i="12"/>
  <c r="P102" i="12"/>
  <c r="N102" i="12"/>
  <c r="M102" i="12"/>
  <c r="L102" i="12"/>
  <c r="Q101" i="12"/>
  <c r="O99" i="12"/>
  <c r="Q100" i="12"/>
  <c r="M99" i="12"/>
  <c r="Q106" i="12"/>
  <c r="P106" i="12"/>
  <c r="O106" i="12"/>
  <c r="N106" i="12"/>
  <c r="M106" i="12"/>
  <c r="L106" i="12"/>
  <c r="P103" i="12"/>
  <c r="L105" i="12"/>
  <c r="N103" i="12"/>
  <c r="O103" i="12"/>
  <c r="O114" i="12"/>
  <c r="N114" i="12"/>
  <c r="M114" i="12"/>
  <c r="M113" i="12"/>
  <c r="P114" i="12"/>
  <c r="P118" i="12"/>
  <c r="O118" i="12"/>
  <c r="N118" i="12"/>
  <c r="M118" i="12"/>
  <c r="N115" i="12"/>
  <c r="P126" i="12"/>
  <c r="O126" i="12"/>
  <c r="N126" i="12"/>
  <c r="O123" i="12"/>
  <c r="N125" i="12"/>
  <c r="P125" i="12"/>
  <c r="Q126" i="12"/>
  <c r="P130" i="12"/>
  <c r="O130" i="12"/>
  <c r="N130" i="12"/>
  <c r="Q129" i="12"/>
  <c r="Q127" i="12"/>
  <c r="R128" i="12"/>
  <c r="Q130" i="12"/>
  <c r="T138" i="12"/>
  <c r="S138" i="12"/>
  <c r="O138" i="12"/>
  <c r="O137" i="12"/>
  <c r="P135" i="12"/>
  <c r="R136" i="12"/>
  <c r="R138" i="12"/>
  <c r="AM130" i="1"/>
  <c r="R130" i="27"/>
  <c r="R130" i="26"/>
  <c r="R130" i="25"/>
  <c r="R130" i="24"/>
  <c r="R130" i="22"/>
  <c r="R130" i="19"/>
  <c r="R130" i="21"/>
  <c r="R130" i="23"/>
  <c r="R130" i="15"/>
  <c r="R130" i="18"/>
  <c r="R130" i="20"/>
  <c r="R130" i="12"/>
  <c r="AM125" i="27"/>
  <c r="AM125" i="20"/>
  <c r="AO123" i="27"/>
  <c r="AO123" i="19"/>
  <c r="AN108" i="27"/>
  <c r="AN108" i="24"/>
  <c r="AQ88" i="19"/>
  <c r="P120" i="19"/>
  <c r="N131" i="19"/>
  <c r="Q131" i="19"/>
  <c r="P131" i="19"/>
  <c r="O131" i="19"/>
  <c r="AO89" i="20"/>
  <c r="O89" i="20"/>
  <c r="L89" i="20"/>
  <c r="K89" i="20"/>
  <c r="N89" i="20"/>
  <c r="M89" i="20"/>
  <c r="AN137" i="20"/>
  <c r="S137" i="20"/>
  <c r="T137" i="20"/>
  <c r="R137" i="20"/>
  <c r="P137" i="20"/>
  <c r="Q137" i="20"/>
  <c r="O137" i="20"/>
  <c r="O136" i="20"/>
  <c r="AP88" i="21"/>
  <c r="N110" i="21"/>
  <c r="M110" i="21"/>
  <c r="Q110" i="21"/>
  <c r="P110" i="21"/>
  <c r="O110" i="21"/>
  <c r="O109" i="21"/>
  <c r="Q129" i="21"/>
  <c r="P129" i="21"/>
  <c r="N129" i="21"/>
  <c r="O129" i="21"/>
  <c r="R127" i="21"/>
  <c r="O127" i="21"/>
  <c r="U135" i="21"/>
  <c r="AQ92" i="24"/>
  <c r="AN101" i="24"/>
  <c r="N118" i="24"/>
  <c r="M118" i="24"/>
  <c r="P118" i="24"/>
  <c r="O118" i="24"/>
  <c r="U118" i="24"/>
  <c r="M117" i="25"/>
  <c r="P117" i="25"/>
  <c r="O117" i="25"/>
  <c r="N117" i="25"/>
  <c r="K86" i="12"/>
  <c r="Q104" i="12"/>
  <c r="N127" i="12"/>
  <c r="P138" i="12"/>
  <c r="O124" i="21"/>
  <c r="AM132" i="15"/>
  <c r="AM132" i="27"/>
  <c r="R129" i="27"/>
  <c r="R129" i="25"/>
  <c r="R129" i="23"/>
  <c r="R129" i="22"/>
  <c r="R129" i="26"/>
  <c r="R129" i="24"/>
  <c r="R129" i="21"/>
  <c r="R129" i="19"/>
  <c r="R129" i="20"/>
  <c r="R129" i="15"/>
  <c r="R129" i="18"/>
  <c r="R129" i="12"/>
  <c r="AN105" i="27"/>
  <c r="AN105" i="26"/>
  <c r="AN105" i="19"/>
  <c r="AN105" i="24"/>
  <c r="AN105" i="21"/>
  <c r="Q108" i="19"/>
  <c r="P108" i="19"/>
  <c r="O108" i="19"/>
  <c r="L108" i="19"/>
  <c r="M108" i="19"/>
  <c r="N108" i="19"/>
  <c r="Q107" i="19"/>
  <c r="U108" i="19"/>
  <c r="P107" i="19"/>
  <c r="U121" i="19"/>
  <c r="AP135" i="19"/>
  <c r="O86" i="20"/>
  <c r="M86" i="20"/>
  <c r="L86" i="20"/>
  <c r="K86" i="20"/>
  <c r="AA86" i="20"/>
  <c r="AA87" i="20" s="1"/>
  <c r="AA88" i="20" s="1"/>
  <c r="AA89" i="20" s="1"/>
  <c r="AA90" i="20" s="1"/>
  <c r="AA91" i="20" s="1"/>
  <c r="AA92" i="20" s="1"/>
  <c r="AA93" i="20" s="1"/>
  <c r="AA94" i="20" s="1"/>
  <c r="AA95" i="20" s="1"/>
  <c r="AA96" i="20" s="1"/>
  <c r="AA97" i="20" s="1"/>
  <c r="AM135" i="20"/>
  <c r="O135" i="20"/>
  <c r="Q135" i="20"/>
  <c r="P135" i="20"/>
  <c r="T135" i="20"/>
  <c r="S135" i="20"/>
  <c r="U135" i="20"/>
  <c r="R135" i="20"/>
  <c r="AP139" i="20"/>
  <c r="P101" i="21"/>
  <c r="AQ104" i="21"/>
  <c r="AO110" i="21"/>
  <c r="P122" i="21"/>
  <c r="O122" i="21"/>
  <c r="N122" i="21"/>
  <c r="AD122" i="21"/>
  <c r="AD123" i="21" s="1"/>
  <c r="AB122" i="21"/>
  <c r="AB123" i="21" s="1"/>
  <c r="AB124" i="21" s="1"/>
  <c r="AB125" i="21" s="1"/>
  <c r="AB126" i="21" s="1"/>
  <c r="AB127" i="21" s="1"/>
  <c r="AB128" i="21" s="1"/>
  <c r="AB129" i="21" s="1"/>
  <c r="AB130" i="21" s="1"/>
  <c r="AB131" i="21" s="1"/>
  <c r="AB132" i="21" s="1"/>
  <c r="AB133" i="21" s="1"/>
  <c r="U122" i="21"/>
  <c r="AQ134" i="22"/>
  <c r="AO101" i="24"/>
  <c r="L93" i="12"/>
  <c r="Q111" i="12"/>
  <c r="P105" i="19"/>
  <c r="L102" i="20"/>
  <c r="P104" i="21"/>
  <c r="M87" i="12"/>
  <c r="L99" i="12"/>
  <c r="N111" i="12"/>
  <c r="AN113" i="27"/>
  <c r="AN113" i="22"/>
  <c r="AO107" i="18"/>
  <c r="AO107" i="27"/>
  <c r="AO107" i="19"/>
  <c r="Q90" i="27"/>
  <c r="R90" i="1"/>
  <c r="AM88" i="27"/>
  <c r="AM88" i="25"/>
  <c r="AM88" i="19"/>
  <c r="N118" i="15"/>
  <c r="M118" i="15"/>
  <c r="Q118" i="15"/>
  <c r="P118" i="15"/>
  <c r="N117" i="15"/>
  <c r="Q130" i="15"/>
  <c r="P130" i="15"/>
  <c r="O130" i="15"/>
  <c r="N130" i="15"/>
  <c r="O86" i="18"/>
  <c r="N86" i="18"/>
  <c r="M86" i="18"/>
  <c r="L86" i="18"/>
  <c r="K86" i="18"/>
  <c r="P102" i="18"/>
  <c r="M102" i="18"/>
  <c r="L102" i="18"/>
  <c r="O102" i="18"/>
  <c r="N102" i="18"/>
  <c r="M101" i="18"/>
  <c r="M114" i="18"/>
  <c r="N114" i="18"/>
  <c r="P113" i="18"/>
  <c r="P130" i="18"/>
  <c r="N130" i="18"/>
  <c r="Q130" i="18"/>
  <c r="O130" i="18"/>
  <c r="N129" i="18"/>
  <c r="AO128" i="20"/>
  <c r="AO135" i="20"/>
  <c r="AQ94" i="21"/>
  <c r="Q130" i="21"/>
  <c r="N89" i="22"/>
  <c r="U95" i="22"/>
  <c r="AM93" i="24"/>
  <c r="O93" i="24"/>
  <c r="M93" i="24"/>
  <c r="L93" i="24"/>
  <c r="K93" i="24"/>
  <c r="U93" i="24"/>
  <c r="N93" i="24"/>
  <c r="Q93" i="24"/>
  <c r="AP93" i="24"/>
  <c r="P93" i="24"/>
  <c r="AB98" i="25"/>
  <c r="AB99" i="25" s="1"/>
  <c r="AB100" i="25" s="1"/>
  <c r="AB101" i="25" s="1"/>
  <c r="AB102" i="25" s="1"/>
  <c r="AB103" i="25" s="1"/>
  <c r="AB104" i="25" s="1"/>
  <c r="AB105" i="25" s="1"/>
  <c r="AB106" i="25" s="1"/>
  <c r="AB107" i="25" s="1"/>
  <c r="AB108" i="25" s="1"/>
  <c r="AB109" i="25" s="1"/>
  <c r="AQ101" i="26"/>
  <c r="Q93" i="12"/>
  <c r="P121" i="12"/>
  <c r="K92" i="15"/>
  <c r="P103" i="15"/>
  <c r="Q125" i="15"/>
  <c r="P137" i="15"/>
  <c r="L107" i="18"/>
  <c r="Q134" i="18"/>
  <c r="N106" i="19"/>
  <c r="O90" i="20"/>
  <c r="K87" i="21"/>
  <c r="K91" i="24"/>
  <c r="AQ137" i="21"/>
  <c r="P95" i="15"/>
  <c r="O109" i="15"/>
  <c r="U105" i="19"/>
  <c r="AN115" i="19"/>
  <c r="Q109" i="20"/>
  <c r="AQ98" i="21"/>
  <c r="AM105" i="21"/>
  <c r="O105" i="21"/>
  <c r="N105" i="21"/>
  <c r="M105" i="21"/>
  <c r="Q105" i="21"/>
  <c r="P105" i="21"/>
  <c r="N104" i="21"/>
  <c r="O104" i="21"/>
  <c r="U136" i="21"/>
  <c r="AP110" i="22"/>
  <c r="N110" i="22"/>
  <c r="M110" i="22"/>
  <c r="Q110" i="22"/>
  <c r="P110" i="22"/>
  <c r="O110" i="22"/>
  <c r="M107" i="22"/>
  <c r="AO102" i="22"/>
  <c r="AO133" i="22"/>
  <c r="AN138" i="22"/>
  <c r="P138" i="22"/>
  <c r="T138" i="22"/>
  <c r="R138" i="22"/>
  <c r="Q138" i="22"/>
  <c r="O138" i="22"/>
  <c r="S138" i="22"/>
  <c r="U138" i="22"/>
  <c r="O136" i="22"/>
  <c r="AP134" i="22"/>
  <c r="AP136" i="22"/>
  <c r="O124" i="18"/>
  <c r="AO137" i="27"/>
  <c r="AO137" i="25"/>
  <c r="AO137" i="22"/>
  <c r="AO137" i="20"/>
  <c r="AO137" i="24"/>
  <c r="AO137" i="21"/>
  <c r="AQ136" i="27"/>
  <c r="AQ136" i="24"/>
  <c r="AQ136" i="21"/>
  <c r="AQ136" i="26"/>
  <c r="AQ136" i="20"/>
  <c r="AQ136" i="25"/>
  <c r="AQ136" i="22"/>
  <c r="Q98" i="27"/>
  <c r="Q98" i="26"/>
  <c r="Q98" i="25"/>
  <c r="Q98" i="23"/>
  <c r="Q98" i="22"/>
  <c r="Q98" i="12"/>
  <c r="Q98" i="20"/>
  <c r="Q98" i="18"/>
  <c r="Q98" i="21"/>
  <c r="Q98" i="19"/>
  <c r="Y98" i="1"/>
  <c r="Q98" i="24"/>
  <c r="Q98" i="15"/>
  <c r="R98" i="1"/>
  <c r="AM96" i="27"/>
  <c r="AM96" i="21"/>
  <c r="AQ95" i="27"/>
  <c r="AQ95" i="21"/>
  <c r="AQ93" i="27"/>
  <c r="AQ93" i="20"/>
  <c r="AQ93" i="24"/>
  <c r="AQ91" i="27"/>
  <c r="AQ91" i="22"/>
  <c r="AQ91" i="21"/>
  <c r="K88" i="15"/>
  <c r="O92" i="15"/>
  <c r="M96" i="15"/>
  <c r="Q100" i="15"/>
  <c r="Q104" i="15"/>
  <c r="Q108" i="15"/>
  <c r="AP90" i="19"/>
  <c r="AN95" i="19"/>
  <c r="O98" i="19"/>
  <c r="U101" i="19"/>
  <c r="AN103" i="19"/>
  <c r="M106" i="19"/>
  <c r="L106" i="19"/>
  <c r="Q106" i="19"/>
  <c r="P106" i="19"/>
  <c r="O106" i="19"/>
  <c r="U106" i="19"/>
  <c r="O113" i="19"/>
  <c r="N113" i="19"/>
  <c r="M113" i="19"/>
  <c r="P113" i="19"/>
  <c r="P116" i="19"/>
  <c r="O116" i="19"/>
  <c r="N116" i="19"/>
  <c r="M116" i="19"/>
  <c r="P115" i="19"/>
  <c r="O114" i="19"/>
  <c r="Q115" i="19"/>
  <c r="O115" i="19"/>
  <c r="N115" i="19"/>
  <c r="AO116" i="19"/>
  <c r="U95" i="20"/>
  <c r="P106" i="20"/>
  <c r="O106" i="20"/>
  <c r="N106" i="20"/>
  <c r="M106" i="20"/>
  <c r="Q106" i="20"/>
  <c r="Q105" i="20"/>
  <c r="U106" i="20"/>
  <c r="L106" i="20"/>
  <c r="L109" i="20"/>
  <c r="P121" i="20"/>
  <c r="O121" i="20"/>
  <c r="N121" i="20"/>
  <c r="P120" i="20"/>
  <c r="AQ133" i="20"/>
  <c r="AP87" i="21"/>
  <c r="AM93" i="21"/>
  <c r="L93" i="21"/>
  <c r="K93" i="21"/>
  <c r="O93" i="21"/>
  <c r="P93" i="21"/>
  <c r="AN93" i="21"/>
  <c r="U93" i="21"/>
  <c r="N91" i="21"/>
  <c r="AN90" i="22"/>
  <c r="AP93" i="22"/>
  <c r="AO96" i="22"/>
  <c r="P96" i="22"/>
  <c r="O96" i="22"/>
  <c r="N96" i="22"/>
  <c r="K96" i="22"/>
  <c r="M96" i="22"/>
  <c r="U90" i="22"/>
  <c r="N86" i="22"/>
  <c r="AP88" i="22"/>
  <c r="K94" i="22"/>
  <c r="O123" i="22"/>
  <c r="Q123" i="22"/>
  <c r="P123" i="22"/>
  <c r="P121" i="22"/>
  <c r="N123" i="22"/>
  <c r="P122" i="22"/>
  <c r="AN127" i="22"/>
  <c r="P127" i="22"/>
  <c r="N127" i="22"/>
  <c r="O127" i="22"/>
  <c r="P125" i="22"/>
  <c r="AQ133" i="22"/>
  <c r="AN100" i="24"/>
  <c r="O92" i="25"/>
  <c r="M92" i="25"/>
  <c r="N92" i="25"/>
  <c r="K92" i="25"/>
  <c r="L92" i="25"/>
  <c r="O91" i="25"/>
  <c r="N91" i="25"/>
  <c r="AP92" i="25"/>
  <c r="AP91" i="25"/>
  <c r="P131" i="25"/>
  <c r="O131" i="25"/>
  <c r="N131" i="25"/>
  <c r="Q131" i="25"/>
  <c r="U131" i="25"/>
  <c r="AN138" i="25"/>
  <c r="O138" i="25"/>
  <c r="R138" i="25"/>
  <c r="Q138" i="25"/>
  <c r="P138" i="25"/>
  <c r="T138" i="25"/>
  <c r="S138" i="25"/>
  <c r="AQ137" i="25"/>
  <c r="AD134" i="25"/>
  <c r="AP136" i="25"/>
  <c r="U100" i="26"/>
  <c r="AN108" i="26"/>
  <c r="AM123" i="26"/>
  <c r="O127" i="26"/>
  <c r="N127" i="26"/>
  <c r="Q127" i="26"/>
  <c r="P126" i="26"/>
  <c r="P127" i="26"/>
  <c r="AO130" i="26"/>
  <c r="AQ133" i="26"/>
  <c r="L89" i="12"/>
  <c r="K96" i="12"/>
  <c r="M101" i="12"/>
  <c r="O107" i="12"/>
  <c r="P116" i="12"/>
  <c r="N123" i="12"/>
  <c r="P129" i="12"/>
  <c r="T135" i="12"/>
  <c r="K87" i="15"/>
  <c r="L94" i="15"/>
  <c r="Q99" i="15"/>
  <c r="P105" i="15"/>
  <c r="P112" i="15"/>
  <c r="P120" i="15"/>
  <c r="O133" i="15"/>
  <c r="N87" i="18"/>
  <c r="P93" i="18"/>
  <c r="L101" i="18"/>
  <c r="O114" i="18"/>
  <c r="N127" i="18"/>
  <c r="P136" i="18"/>
  <c r="P99" i="19"/>
  <c r="O117" i="19"/>
  <c r="O133" i="19"/>
  <c r="O97" i="20"/>
  <c r="Q113" i="20"/>
  <c r="Q93" i="21"/>
  <c r="M118" i="21"/>
  <c r="Q137" i="21"/>
  <c r="O104" i="22"/>
  <c r="N112" i="24"/>
  <c r="Q133" i="25"/>
  <c r="AN133" i="21"/>
  <c r="R132" i="22"/>
  <c r="AO119" i="27"/>
  <c r="AO119" i="24"/>
  <c r="AO119" i="21"/>
  <c r="AN106" i="27"/>
  <c r="AN106" i="24"/>
  <c r="AN106" i="19"/>
  <c r="AQ105" i="27"/>
  <c r="AQ105" i="26"/>
  <c r="AO103" i="27"/>
  <c r="AO103" i="22"/>
  <c r="AN101" i="27"/>
  <c r="AN101" i="21"/>
  <c r="AN101" i="26"/>
  <c r="AQ100" i="27"/>
  <c r="AQ100" i="24"/>
  <c r="AQ100" i="21"/>
  <c r="AQ100" i="26"/>
  <c r="AN96" i="27"/>
  <c r="AN96" i="26"/>
  <c r="Q96" i="27"/>
  <c r="Q96" i="26"/>
  <c r="Q96" i="24"/>
  <c r="Q96" i="22"/>
  <c r="Q96" i="21"/>
  <c r="Q96" i="18"/>
  <c r="Q96" i="12"/>
  <c r="Q96" i="25"/>
  <c r="Q96" i="20"/>
  <c r="Q96" i="15"/>
  <c r="Q96" i="19"/>
  <c r="AM94" i="27"/>
  <c r="AM94" i="26"/>
  <c r="Q94" i="27"/>
  <c r="Q94" i="26"/>
  <c r="Q94" i="25"/>
  <c r="Q94" i="24"/>
  <c r="Q94" i="22"/>
  <c r="Q94" i="19"/>
  <c r="Q94" i="23"/>
  <c r="Q94" i="21"/>
  <c r="Q94" i="15"/>
  <c r="Q94" i="18"/>
  <c r="Q94" i="20"/>
  <c r="Q94" i="12"/>
  <c r="AM92" i="27"/>
  <c r="AM92" i="21"/>
  <c r="AM92" i="19"/>
  <c r="AM90" i="18"/>
  <c r="AM90" i="27"/>
  <c r="AM90" i="26"/>
  <c r="AM90" i="25"/>
  <c r="AP89" i="27"/>
  <c r="AP89" i="19"/>
  <c r="AO87" i="27"/>
  <c r="AO87" i="25"/>
  <c r="R87" i="1"/>
  <c r="Q87" i="27"/>
  <c r="M115" i="15"/>
  <c r="Q115" i="15"/>
  <c r="P113" i="15"/>
  <c r="N112" i="15"/>
  <c r="P119" i="15"/>
  <c r="O119" i="15"/>
  <c r="N119" i="15"/>
  <c r="M119" i="15"/>
  <c r="O123" i="15"/>
  <c r="N123" i="15"/>
  <c r="P127" i="15"/>
  <c r="O127" i="15"/>
  <c r="N127" i="15"/>
  <c r="Q131" i="15"/>
  <c r="R135" i="15"/>
  <c r="Q135" i="15"/>
  <c r="P135" i="15"/>
  <c r="T135" i="15"/>
  <c r="S135" i="15"/>
  <c r="R139" i="15"/>
  <c r="S139" i="15"/>
  <c r="Q139" i="15"/>
  <c r="P139" i="15"/>
  <c r="K87" i="18"/>
  <c r="M87" i="18"/>
  <c r="L87" i="18"/>
  <c r="O91" i="18"/>
  <c r="K91" i="18"/>
  <c r="N91" i="18"/>
  <c r="O95" i="18"/>
  <c r="N95" i="18"/>
  <c r="M95" i="18"/>
  <c r="L95" i="18"/>
  <c r="K95" i="18"/>
  <c r="M99" i="18"/>
  <c r="L99" i="18"/>
  <c r="Q99" i="18"/>
  <c r="O99" i="18"/>
  <c r="N99" i="18"/>
  <c r="P99" i="18"/>
  <c r="P103" i="18"/>
  <c r="O103" i="18"/>
  <c r="N103" i="18"/>
  <c r="Q107" i="18"/>
  <c r="N107" i="18"/>
  <c r="P107" i="18"/>
  <c r="O107" i="18"/>
  <c r="M107" i="18"/>
  <c r="P111" i="18"/>
  <c r="O111" i="18"/>
  <c r="N111" i="18"/>
  <c r="M111" i="18"/>
  <c r="Q111" i="18"/>
  <c r="P115" i="18"/>
  <c r="N115" i="18"/>
  <c r="M115" i="18"/>
  <c r="Q115" i="18"/>
  <c r="M119" i="18"/>
  <c r="P119" i="18"/>
  <c r="N123" i="18"/>
  <c r="O123" i="18"/>
  <c r="P123" i="18"/>
  <c r="Q127" i="18"/>
  <c r="P127" i="18"/>
  <c r="O127" i="18"/>
  <c r="Q131" i="18"/>
  <c r="O131" i="18"/>
  <c r="P131" i="18"/>
  <c r="O135" i="18"/>
  <c r="P135" i="18"/>
  <c r="Q135" i="18"/>
  <c r="R135" i="18"/>
  <c r="O139" i="18"/>
  <c r="T139" i="18"/>
  <c r="R139" i="18"/>
  <c r="P139" i="18"/>
  <c r="Q139" i="18"/>
  <c r="L95" i="19"/>
  <c r="P95" i="19"/>
  <c r="O95" i="19"/>
  <c r="K95" i="19"/>
  <c r="M93" i="19"/>
  <c r="O87" i="19"/>
  <c r="M95" i="19"/>
  <c r="N102" i="19"/>
  <c r="O123" i="19"/>
  <c r="N123" i="19"/>
  <c r="P122" i="19"/>
  <c r="O122" i="19"/>
  <c r="M120" i="19"/>
  <c r="AN121" i="19"/>
  <c r="N130" i="19"/>
  <c r="L104" i="20"/>
  <c r="Q104" i="20"/>
  <c r="P104" i="20"/>
  <c r="O104" i="20"/>
  <c r="N104" i="20"/>
  <c r="M104" i="20"/>
  <c r="N112" i="20"/>
  <c r="N119" i="20"/>
  <c r="M119" i="20"/>
  <c r="P119" i="20"/>
  <c r="O119" i="20"/>
  <c r="AM119" i="20"/>
  <c r="Q131" i="20"/>
  <c r="O131" i="20"/>
  <c r="N131" i="20"/>
  <c r="P131" i="20"/>
  <c r="N130" i="20"/>
  <c r="AM103" i="21"/>
  <c r="O103" i="21"/>
  <c r="Q103" i="21"/>
  <c r="P103" i="21"/>
  <c r="N103" i="21"/>
  <c r="M103" i="21"/>
  <c r="L103" i="21"/>
  <c r="U103" i="21"/>
  <c r="AP132" i="21"/>
  <c r="N132" i="21"/>
  <c r="Q132" i="21"/>
  <c r="P132" i="21"/>
  <c r="AN98" i="22"/>
  <c r="M98" i="22"/>
  <c r="P98" i="22"/>
  <c r="O98" i="22"/>
  <c r="N98" i="22"/>
  <c r="L98" i="22"/>
  <c r="AO97" i="22"/>
  <c r="M97" i="22"/>
  <c r="L97" i="22"/>
  <c r="AN101" i="22"/>
  <c r="L101" i="22"/>
  <c r="N101" i="22"/>
  <c r="M101" i="22"/>
  <c r="Q101" i="22"/>
  <c r="P101" i="22"/>
  <c r="O101" i="22"/>
  <c r="L105" i="22"/>
  <c r="P117" i="22"/>
  <c r="O117" i="22"/>
  <c r="N117" i="22"/>
  <c r="M117" i="22"/>
  <c r="M116" i="22"/>
  <c r="O116" i="22"/>
  <c r="L98" i="24"/>
  <c r="O99" i="25"/>
  <c r="M99" i="25"/>
  <c r="L99" i="25"/>
  <c r="Q99" i="25"/>
  <c r="N99" i="25"/>
  <c r="P99" i="25"/>
  <c r="O98" i="25"/>
  <c r="O103" i="25"/>
  <c r="N103" i="25"/>
  <c r="M103" i="25"/>
  <c r="Q103" i="25"/>
  <c r="P103" i="25"/>
  <c r="O117" i="26"/>
  <c r="N117" i="26"/>
  <c r="M117" i="26"/>
  <c r="P117" i="26"/>
  <c r="P121" i="26"/>
  <c r="M121" i="26"/>
  <c r="O121" i="26"/>
  <c r="N121" i="26"/>
  <c r="AP121" i="26"/>
  <c r="N115" i="15"/>
  <c r="N131" i="15"/>
  <c r="T139" i="15"/>
  <c r="M103" i="18"/>
  <c r="Q123" i="18"/>
  <c r="M87" i="19"/>
  <c r="M96" i="20"/>
  <c r="L103" i="25"/>
  <c r="AO133" i="27"/>
  <c r="AO133" i="20"/>
  <c r="AO133" i="21"/>
  <c r="AO133" i="24"/>
  <c r="T133" i="27"/>
  <c r="T133" i="25"/>
  <c r="T133" i="26"/>
  <c r="T133" i="24"/>
  <c r="T133" i="23"/>
  <c r="T133" i="22"/>
  <c r="T133" i="20"/>
  <c r="T133" i="21"/>
  <c r="T133" i="19"/>
  <c r="T133" i="15"/>
  <c r="T133" i="12"/>
  <c r="T133" i="18"/>
  <c r="AO126" i="15"/>
  <c r="AO126" i="27"/>
  <c r="AP125" i="27"/>
  <c r="AP125" i="21"/>
  <c r="R125" i="26"/>
  <c r="R125" i="27"/>
  <c r="R125" i="23"/>
  <c r="R125" i="24"/>
  <c r="R125" i="25"/>
  <c r="R125" i="20"/>
  <c r="R125" i="22"/>
  <c r="R125" i="12"/>
  <c r="R125" i="21"/>
  <c r="R125" i="18"/>
  <c r="Q116" i="15"/>
  <c r="AN99" i="26"/>
  <c r="AO96" i="27"/>
  <c r="AO96" i="20"/>
  <c r="AO96" i="19"/>
  <c r="R96" i="22"/>
  <c r="AN94" i="27"/>
  <c r="AN94" i="24"/>
  <c r="AN94" i="19"/>
  <c r="S94" i="1"/>
  <c r="R94" i="27"/>
  <c r="AN90" i="27"/>
  <c r="AN90" i="21"/>
  <c r="AN90" i="19"/>
  <c r="AQ89" i="27"/>
  <c r="AQ89" i="19"/>
  <c r="AP87" i="27"/>
  <c r="AP87" i="26"/>
  <c r="O87" i="15"/>
  <c r="N87" i="15"/>
  <c r="M87" i="15"/>
  <c r="N86" i="15"/>
  <c r="L91" i="15"/>
  <c r="K91" i="15"/>
  <c r="M91" i="15"/>
  <c r="L90" i="15"/>
  <c r="N91" i="15"/>
  <c r="L95" i="15"/>
  <c r="K95" i="15"/>
  <c r="N95" i="15"/>
  <c r="M95" i="15"/>
  <c r="O94" i="15"/>
  <c r="K93" i="15"/>
  <c r="O95" i="15"/>
  <c r="O99" i="15"/>
  <c r="N99" i="15"/>
  <c r="M99" i="15"/>
  <c r="P97" i="15"/>
  <c r="O96" i="15"/>
  <c r="O103" i="15"/>
  <c r="N103" i="15"/>
  <c r="M103" i="15"/>
  <c r="N102" i="15"/>
  <c r="L100" i="15"/>
  <c r="L103" i="15"/>
  <c r="O107" i="15"/>
  <c r="N107" i="15"/>
  <c r="M107" i="15"/>
  <c r="L107" i="15"/>
  <c r="O106" i="15"/>
  <c r="M104" i="15"/>
  <c r="P107" i="15"/>
  <c r="Q111" i="15"/>
  <c r="P111" i="15"/>
  <c r="O111" i="15"/>
  <c r="N111" i="15"/>
  <c r="M111" i="15"/>
  <c r="Q110" i="15"/>
  <c r="N108" i="15"/>
  <c r="K97" i="19"/>
  <c r="L97" i="19"/>
  <c r="AO97" i="19"/>
  <c r="P97" i="19"/>
  <c r="L96" i="19"/>
  <c r="M97" i="19"/>
  <c r="N96" i="19"/>
  <c r="O97" i="19"/>
  <c r="N97" i="19"/>
  <c r="AP89" i="20"/>
  <c r="AM134" i="20"/>
  <c r="T134" i="20"/>
  <c r="AD134" i="20"/>
  <c r="AD135" i="20" s="1"/>
  <c r="AC134" i="20"/>
  <c r="AC135" i="20" s="1"/>
  <c r="AC136" i="20" s="1"/>
  <c r="AC137" i="20" s="1"/>
  <c r="AC138" i="20" s="1"/>
  <c r="AC139" i="20" s="1"/>
  <c r="AC140" i="20" s="1"/>
  <c r="AC141" i="20" s="1"/>
  <c r="R134" i="20"/>
  <c r="O134" i="20"/>
  <c r="S134" i="20"/>
  <c r="AP134" i="20"/>
  <c r="AO134" i="20"/>
  <c r="AB134" i="20"/>
  <c r="AB135" i="20" s="1"/>
  <c r="AB136" i="20" s="1"/>
  <c r="AB137" i="20" s="1"/>
  <c r="AB138" i="20" s="1"/>
  <c r="AB139" i="20" s="1"/>
  <c r="AB140" i="20" s="1"/>
  <c r="AB141" i="20" s="1"/>
  <c r="P136" i="20"/>
  <c r="AM90" i="21"/>
  <c r="O90" i="21"/>
  <c r="K90" i="21"/>
  <c r="U90" i="21"/>
  <c r="L90" i="21"/>
  <c r="N90" i="21"/>
  <c r="U89" i="21"/>
  <c r="M90" i="21"/>
  <c r="K96" i="21"/>
  <c r="Q124" i="21"/>
  <c r="P124" i="21"/>
  <c r="N124" i="21"/>
  <c r="Q124" i="22"/>
  <c r="P124" i="22"/>
  <c r="O124" i="22"/>
  <c r="N124" i="22"/>
  <c r="O86" i="23"/>
  <c r="L86" i="23"/>
  <c r="K86" i="23"/>
  <c r="AA86" i="23"/>
  <c r="AA87" i="23" s="1"/>
  <c r="AA88" i="23" s="1"/>
  <c r="AA89" i="23" s="1"/>
  <c r="AA90" i="23" s="1"/>
  <c r="AA91" i="23" s="1"/>
  <c r="AA92" i="23" s="1"/>
  <c r="AA93" i="23" s="1"/>
  <c r="AA94" i="23" s="1"/>
  <c r="AA95" i="23" s="1"/>
  <c r="AA96" i="23" s="1"/>
  <c r="AA97" i="23" s="1"/>
  <c r="AM100" i="24"/>
  <c r="N100" i="24"/>
  <c r="L100" i="24"/>
  <c r="O100" i="24"/>
  <c r="M100" i="24"/>
  <c r="Q100" i="24"/>
  <c r="P100" i="24"/>
  <c r="P109" i="24"/>
  <c r="N109" i="24"/>
  <c r="M109" i="24"/>
  <c r="L109" i="24"/>
  <c r="Q109" i="24"/>
  <c r="O109" i="24"/>
  <c r="U108" i="24"/>
  <c r="AP112" i="24"/>
  <c r="Q112" i="24"/>
  <c r="O112" i="24"/>
  <c r="P112" i="24"/>
  <c r="AN88" i="25"/>
  <c r="K88" i="25"/>
  <c r="O88" i="25"/>
  <c r="N88" i="25"/>
  <c r="M88" i="25"/>
  <c r="L88" i="25"/>
  <c r="O87" i="25"/>
  <c r="L95" i="25"/>
  <c r="P95" i="25"/>
  <c r="O95" i="25"/>
  <c r="N95" i="25"/>
  <c r="M95" i="25"/>
  <c r="K95" i="25"/>
  <c r="N110" i="25"/>
  <c r="M110" i="25"/>
  <c r="Q110" i="25"/>
  <c r="P110" i="25"/>
  <c r="O110" i="25"/>
  <c r="P114" i="25"/>
  <c r="N114" i="25"/>
  <c r="M114" i="25"/>
  <c r="O114" i="25"/>
  <c r="O112" i="25"/>
  <c r="N112" i="25"/>
  <c r="N118" i="25"/>
  <c r="M118" i="25"/>
  <c r="P118" i="25"/>
  <c r="O118" i="25"/>
  <c r="O94" i="26"/>
  <c r="M94" i="26"/>
  <c r="P94" i="26"/>
  <c r="N94" i="26"/>
  <c r="L94" i="26"/>
  <c r="K94" i="26"/>
  <c r="O98" i="26"/>
  <c r="M98" i="26"/>
  <c r="L98" i="26"/>
  <c r="P98" i="26"/>
  <c r="N98" i="26"/>
  <c r="K97" i="26"/>
  <c r="AN106" i="26"/>
  <c r="O89" i="15"/>
  <c r="N94" i="15"/>
  <c r="L99" i="15"/>
  <c r="Q103" i="15"/>
  <c r="M108" i="15"/>
  <c r="O114" i="15"/>
  <c r="R125" i="15"/>
  <c r="O139" i="15"/>
  <c r="M91" i="18"/>
  <c r="L103" i="18"/>
  <c r="N131" i="18"/>
  <c r="P96" i="19"/>
  <c r="Q123" i="19"/>
  <c r="Q134" i="20"/>
  <c r="P96" i="25"/>
  <c r="P124" i="19"/>
  <c r="T135" i="19"/>
  <c r="AO138" i="19"/>
  <c r="P138" i="19"/>
  <c r="O138" i="19"/>
  <c r="R138" i="19"/>
  <c r="Q138" i="19"/>
  <c r="O137" i="19"/>
  <c r="T138" i="19"/>
  <c r="P137" i="19"/>
  <c r="R137" i="19"/>
  <c r="Q137" i="19"/>
  <c r="AN88" i="20"/>
  <c r="N88" i="20"/>
  <c r="M88" i="20"/>
  <c r="L88" i="20"/>
  <c r="O88" i="20"/>
  <c r="K88" i="20"/>
  <c r="L87" i="20"/>
  <c r="O87" i="20"/>
  <c r="N87" i="20"/>
  <c r="AQ91" i="20"/>
  <c r="O91" i="20"/>
  <c r="N91" i="20"/>
  <c r="M91" i="20"/>
  <c r="L91" i="20"/>
  <c r="K91" i="20"/>
  <c r="M90" i="20"/>
  <c r="N90" i="20"/>
  <c r="O95" i="20"/>
  <c r="N95" i="20"/>
  <c r="M95" i="20"/>
  <c r="P95" i="20"/>
  <c r="L95" i="20"/>
  <c r="K95" i="20"/>
  <c r="N93" i="20"/>
  <c r="P98" i="20"/>
  <c r="O98" i="20"/>
  <c r="N98" i="20"/>
  <c r="AC98" i="20"/>
  <c r="AC99" i="20" s="1"/>
  <c r="AC100" i="20" s="1"/>
  <c r="AC101" i="20" s="1"/>
  <c r="AC102" i="20" s="1"/>
  <c r="AC103" i="20" s="1"/>
  <c r="AC104" i="20" s="1"/>
  <c r="AC105" i="20" s="1"/>
  <c r="AC106" i="20" s="1"/>
  <c r="AC107" i="20" s="1"/>
  <c r="AC108" i="20" s="1"/>
  <c r="AC109" i="20" s="1"/>
  <c r="L98" i="20"/>
  <c r="M98" i="20"/>
  <c r="Q97" i="20"/>
  <c r="N113" i="20"/>
  <c r="M113" i="20"/>
  <c r="O113" i="20"/>
  <c r="P113" i="20"/>
  <c r="N128" i="20"/>
  <c r="Q128" i="20"/>
  <c r="P128" i="20"/>
  <c r="O128" i="20"/>
  <c r="M86" i="21"/>
  <c r="O86" i="21"/>
  <c r="L86" i="21"/>
  <c r="AB86" i="21"/>
  <c r="AB87" i="21" s="1"/>
  <c r="AB88" i="21" s="1"/>
  <c r="AB89" i="21" s="1"/>
  <c r="AB90" i="21" s="1"/>
  <c r="AB91" i="21" s="1"/>
  <c r="AB92" i="21" s="1"/>
  <c r="AB93" i="21" s="1"/>
  <c r="AB94" i="21" s="1"/>
  <c r="AB95" i="21" s="1"/>
  <c r="AB96" i="21" s="1"/>
  <c r="AB97" i="21" s="1"/>
  <c r="AO88" i="21"/>
  <c r="K88" i="21"/>
  <c r="O88" i="21"/>
  <c r="N88" i="21"/>
  <c r="O87" i="21"/>
  <c r="M88" i="21"/>
  <c r="L88" i="21"/>
  <c r="P94" i="21"/>
  <c r="R136" i="21"/>
  <c r="AO93" i="22"/>
  <c r="O93" i="22"/>
  <c r="N93" i="22"/>
  <c r="M93" i="22"/>
  <c r="L93" i="22"/>
  <c r="K93" i="22"/>
  <c r="P93" i="22"/>
  <c r="AQ88" i="22"/>
  <c r="N118" i="22"/>
  <c r="M118" i="22"/>
  <c r="Q118" i="22"/>
  <c r="P118" i="22"/>
  <c r="AM118" i="22"/>
  <c r="O126" i="23"/>
  <c r="P126" i="23"/>
  <c r="N126" i="23"/>
  <c r="Q126" i="23"/>
  <c r="AO114" i="24"/>
  <c r="O114" i="24"/>
  <c r="M114" i="24"/>
  <c r="P114" i="24"/>
  <c r="N114" i="24"/>
  <c r="P121" i="24"/>
  <c r="O121" i="24"/>
  <c r="N121" i="24"/>
  <c r="M121" i="24"/>
  <c r="AP120" i="24"/>
  <c r="AQ133" i="24"/>
  <c r="Q124" i="25"/>
  <c r="P124" i="25"/>
  <c r="O124" i="25"/>
  <c r="U123" i="25"/>
  <c r="Q128" i="25"/>
  <c r="P128" i="25"/>
  <c r="O128" i="25"/>
  <c r="N128" i="25"/>
  <c r="AM91" i="26"/>
  <c r="N91" i="26"/>
  <c r="O91" i="26"/>
  <c r="M91" i="26"/>
  <c r="L91" i="26"/>
  <c r="K91" i="26"/>
  <c r="O124" i="26"/>
  <c r="N124" i="26"/>
  <c r="Q124" i="26"/>
  <c r="P124" i="26"/>
  <c r="P123" i="26"/>
  <c r="O123" i="26"/>
  <c r="AN128" i="26"/>
  <c r="Q128" i="26"/>
  <c r="O128" i="26"/>
  <c r="N128" i="26"/>
  <c r="P128" i="26"/>
  <c r="AO128" i="26"/>
  <c r="S138" i="19"/>
  <c r="L96" i="20"/>
  <c r="Q93" i="22"/>
  <c r="L107" i="23"/>
  <c r="N124" i="25"/>
  <c r="S138" i="21"/>
  <c r="K86" i="22"/>
  <c r="L86" i="22"/>
  <c r="AO91" i="22"/>
  <c r="O91" i="22"/>
  <c r="K91" i="22"/>
  <c r="N91" i="22"/>
  <c r="L91" i="22"/>
  <c r="M91" i="22"/>
  <c r="M112" i="22"/>
  <c r="O112" i="22"/>
  <c r="AO115" i="22"/>
  <c r="M115" i="22"/>
  <c r="P115" i="22"/>
  <c r="O115" i="22"/>
  <c r="N115" i="22"/>
  <c r="O91" i="23"/>
  <c r="N91" i="23"/>
  <c r="M91" i="23"/>
  <c r="L91" i="23"/>
  <c r="K91" i="23"/>
  <c r="O95" i="23"/>
  <c r="N95" i="23"/>
  <c r="M95" i="23"/>
  <c r="P95" i="23"/>
  <c r="L95" i="23"/>
  <c r="Q99" i="23"/>
  <c r="P99" i="23"/>
  <c r="M99" i="23"/>
  <c r="L99" i="23"/>
  <c r="N99" i="23"/>
  <c r="O99" i="23"/>
  <c r="Q103" i="23"/>
  <c r="P103" i="23"/>
  <c r="N103" i="23"/>
  <c r="M103" i="23"/>
  <c r="L103" i="23"/>
  <c r="Q107" i="23"/>
  <c r="P107" i="23"/>
  <c r="O107" i="23"/>
  <c r="N107" i="23"/>
  <c r="M107" i="23"/>
  <c r="M106" i="23"/>
  <c r="Q111" i="23"/>
  <c r="P111" i="23"/>
  <c r="M111" i="23"/>
  <c r="P115" i="23"/>
  <c r="O115" i="23"/>
  <c r="N115" i="23"/>
  <c r="N114" i="23"/>
  <c r="U109" i="23"/>
  <c r="M119" i="23"/>
  <c r="P119" i="23"/>
  <c r="N119" i="23"/>
  <c r="O119" i="23"/>
  <c r="O123" i="23"/>
  <c r="Q123" i="23"/>
  <c r="P123" i="23"/>
  <c r="N123" i="23"/>
  <c r="O130" i="23"/>
  <c r="N130" i="23"/>
  <c r="Q130" i="23"/>
  <c r="P130" i="23"/>
  <c r="P128" i="23"/>
  <c r="P134" i="23"/>
  <c r="O134" i="23"/>
  <c r="S134" i="23"/>
  <c r="R134" i="23"/>
  <c r="Q134" i="23"/>
  <c r="T134" i="23"/>
  <c r="R133" i="23"/>
  <c r="P137" i="23"/>
  <c r="O137" i="23"/>
  <c r="Q137" i="23"/>
  <c r="R137" i="23"/>
  <c r="O138" i="23"/>
  <c r="T138" i="23"/>
  <c r="AM91" i="24"/>
  <c r="O91" i="24"/>
  <c r="N91" i="24"/>
  <c r="M91" i="24"/>
  <c r="L91" i="24"/>
  <c r="AM99" i="24"/>
  <c r="L99" i="24"/>
  <c r="Q99" i="24"/>
  <c r="O99" i="24"/>
  <c r="N99" i="24"/>
  <c r="M99" i="24"/>
  <c r="P99" i="24"/>
  <c r="AM102" i="24"/>
  <c r="P102" i="24"/>
  <c r="M102" i="24"/>
  <c r="L102" i="24"/>
  <c r="O102" i="24"/>
  <c r="N102" i="24"/>
  <c r="Q102" i="24"/>
  <c r="U102" i="24"/>
  <c r="AM105" i="24"/>
  <c r="P105" i="24"/>
  <c r="N105" i="24"/>
  <c r="Q105" i="24"/>
  <c r="O105" i="24"/>
  <c r="M105" i="24"/>
  <c r="L105" i="24"/>
  <c r="U104" i="24"/>
  <c r="O126" i="24"/>
  <c r="N126" i="24"/>
  <c r="P126" i="24"/>
  <c r="Q126" i="24"/>
  <c r="P130" i="24"/>
  <c r="N130" i="24"/>
  <c r="Q130" i="24"/>
  <c r="O130" i="24"/>
  <c r="AN136" i="24"/>
  <c r="Q136" i="24"/>
  <c r="O136" i="24"/>
  <c r="T136" i="24"/>
  <c r="S136" i="24"/>
  <c r="P136" i="24"/>
  <c r="R136" i="24"/>
  <c r="M96" i="25"/>
  <c r="K96" i="25"/>
  <c r="N96" i="25"/>
  <c r="L96" i="25"/>
  <c r="O107" i="25"/>
  <c r="N107" i="25"/>
  <c r="M107" i="25"/>
  <c r="L107" i="25"/>
  <c r="Q107" i="25"/>
  <c r="P107" i="25"/>
  <c r="Q111" i="25"/>
  <c r="P111" i="25"/>
  <c r="O111" i="25"/>
  <c r="N111" i="25"/>
  <c r="M111" i="25"/>
  <c r="M115" i="25"/>
  <c r="O115" i="25"/>
  <c r="N115" i="25"/>
  <c r="P115" i="25"/>
  <c r="Q115" i="25"/>
  <c r="N122" i="25"/>
  <c r="P122" i="25"/>
  <c r="AC122" i="25"/>
  <c r="AC123" i="25" s="1"/>
  <c r="AC124" i="25" s="1"/>
  <c r="AC125" i="25" s="1"/>
  <c r="AC126" i="25" s="1"/>
  <c r="AC127" i="25" s="1"/>
  <c r="AC128" i="25" s="1"/>
  <c r="AC129" i="25" s="1"/>
  <c r="AC130" i="25" s="1"/>
  <c r="AC131" i="25" s="1"/>
  <c r="AC132" i="25" s="1"/>
  <c r="AC133" i="25" s="1"/>
  <c r="AN135" i="25"/>
  <c r="R135" i="25"/>
  <c r="Q135" i="25"/>
  <c r="P135" i="25"/>
  <c r="T135" i="25"/>
  <c r="S135" i="25"/>
  <c r="O135" i="25"/>
  <c r="AM93" i="26"/>
  <c r="N93" i="26"/>
  <c r="L93" i="26"/>
  <c r="P93" i="26"/>
  <c r="O93" i="26"/>
  <c r="M93" i="26"/>
  <c r="K93" i="26"/>
  <c r="M92" i="26"/>
  <c r="AM96" i="26"/>
  <c r="O96" i="26"/>
  <c r="P96" i="26"/>
  <c r="N96" i="26"/>
  <c r="M96" i="26"/>
  <c r="K96" i="26"/>
  <c r="L96" i="26"/>
  <c r="AM99" i="26"/>
  <c r="Q99" i="26"/>
  <c r="O99" i="26"/>
  <c r="N99" i="26"/>
  <c r="M99" i="26"/>
  <c r="L99" i="26"/>
  <c r="P99" i="26"/>
  <c r="AM111" i="26"/>
  <c r="M111" i="26"/>
  <c r="Q111" i="26"/>
  <c r="P111" i="26"/>
  <c r="O111" i="26"/>
  <c r="N111" i="26"/>
  <c r="N114" i="26"/>
  <c r="M114" i="26"/>
  <c r="P114" i="26"/>
  <c r="O114" i="26"/>
  <c r="AO136" i="26"/>
  <c r="P136" i="26"/>
  <c r="O136" i="26"/>
  <c r="S136" i="26"/>
  <c r="R136" i="26"/>
  <c r="Q136" i="26"/>
  <c r="T136" i="26"/>
  <c r="AO138" i="26"/>
  <c r="T138" i="26"/>
  <c r="S138" i="26"/>
  <c r="R138" i="26"/>
  <c r="Q138" i="26"/>
  <c r="P138" i="26"/>
  <c r="O138" i="26"/>
  <c r="O86" i="22"/>
  <c r="N87" i="23"/>
  <c r="P101" i="23"/>
  <c r="M115" i="23"/>
  <c r="O88" i="12"/>
  <c r="L92" i="12"/>
  <c r="P96" i="12"/>
  <c r="N100" i="12"/>
  <c r="N104" i="12"/>
  <c r="N108" i="12"/>
  <c r="Q112" i="12"/>
  <c r="M116" i="12"/>
  <c r="P120" i="12"/>
  <c r="P124" i="12"/>
  <c r="N128" i="12"/>
  <c r="Q132" i="12"/>
  <c r="Q136" i="12"/>
  <c r="R126" i="19"/>
  <c r="AO120" i="15"/>
  <c r="AO120" i="27"/>
  <c r="AO120" i="25"/>
  <c r="Q117" i="27"/>
  <c r="Q117" i="25"/>
  <c r="Q117" i="24"/>
  <c r="Q117" i="22"/>
  <c r="Q117" i="23"/>
  <c r="Q117" i="19"/>
  <c r="Q117" i="26"/>
  <c r="AM117" i="1"/>
  <c r="Q117" i="15"/>
  <c r="Q117" i="21"/>
  <c r="Q97" i="23"/>
  <c r="AN93" i="24"/>
  <c r="AQ90" i="23"/>
  <c r="N86" i="21"/>
  <c r="N89" i="15"/>
  <c r="P93" i="15"/>
  <c r="K97" i="15"/>
  <c r="Q101" i="15"/>
  <c r="Q105" i="15"/>
  <c r="Q109" i="15"/>
  <c r="O113" i="15"/>
  <c r="M88" i="19"/>
  <c r="AM90" i="19"/>
  <c r="O90" i="19"/>
  <c r="N90" i="19"/>
  <c r="M90" i="19"/>
  <c r="L90" i="19"/>
  <c r="K90" i="19"/>
  <c r="K87" i="19"/>
  <c r="K89" i="19"/>
  <c r="L87" i="19"/>
  <c r="AM94" i="19"/>
  <c r="K94" i="19"/>
  <c r="N94" i="19"/>
  <c r="M94" i="19"/>
  <c r="L94" i="19"/>
  <c r="N93" i="19"/>
  <c r="O93" i="19"/>
  <c r="Q100" i="19"/>
  <c r="P100" i="19"/>
  <c r="O100" i="19"/>
  <c r="N100" i="19"/>
  <c r="M100" i="19"/>
  <c r="Q99" i="19"/>
  <c r="L98" i="19"/>
  <c r="N104" i="19"/>
  <c r="Q128" i="19"/>
  <c r="P128" i="19"/>
  <c r="O128" i="19"/>
  <c r="N128" i="19"/>
  <c r="AP132" i="19"/>
  <c r="P132" i="19"/>
  <c r="O132" i="19"/>
  <c r="N132" i="19"/>
  <c r="Q132" i="19"/>
  <c r="Q103" i="20"/>
  <c r="P103" i="20"/>
  <c r="N103" i="20"/>
  <c r="M103" i="20"/>
  <c r="L103" i="20"/>
  <c r="Q102" i="20"/>
  <c r="Q101" i="20"/>
  <c r="O103" i="20"/>
  <c r="P130" i="20"/>
  <c r="O130" i="20"/>
  <c r="AN138" i="20"/>
  <c r="Q138" i="20"/>
  <c r="P138" i="20"/>
  <c r="O138" i="20"/>
  <c r="R138" i="20"/>
  <c r="T138" i="20"/>
  <c r="AO91" i="21"/>
  <c r="L91" i="21"/>
  <c r="M91" i="21"/>
  <c r="K91" i="21"/>
  <c r="O91" i="21"/>
  <c r="L95" i="21"/>
  <c r="P95" i="21"/>
  <c r="O95" i="21"/>
  <c r="N95" i="21"/>
  <c r="U95" i="21"/>
  <c r="Q95" i="21"/>
  <c r="AP98" i="21"/>
  <c r="M98" i="21"/>
  <c r="P98" i="21"/>
  <c r="O98" i="21"/>
  <c r="N98" i="21"/>
  <c r="L97" i="21"/>
  <c r="M115" i="21"/>
  <c r="P115" i="21"/>
  <c r="O115" i="21"/>
  <c r="N115" i="21"/>
  <c r="AN119" i="21"/>
  <c r="N119" i="21"/>
  <c r="M119" i="21"/>
  <c r="P119" i="21"/>
  <c r="O119" i="21"/>
  <c r="P131" i="21"/>
  <c r="O131" i="21"/>
  <c r="N131" i="21"/>
  <c r="O130" i="21"/>
  <c r="Q131" i="21"/>
  <c r="AA86" i="22"/>
  <c r="AA87" i="22" s="1"/>
  <c r="AA88" i="22" s="1"/>
  <c r="AA89" i="22" s="1"/>
  <c r="AA90" i="22" s="1"/>
  <c r="AA91" i="22" s="1"/>
  <c r="AA92" i="22" s="1"/>
  <c r="AA93" i="22" s="1"/>
  <c r="AA94" i="22" s="1"/>
  <c r="AA95" i="22" s="1"/>
  <c r="AA96" i="22" s="1"/>
  <c r="AA97" i="22" s="1"/>
  <c r="AP91" i="22"/>
  <c r="N97" i="22"/>
  <c r="AO109" i="22"/>
  <c r="Q109" i="22"/>
  <c r="P109" i="22"/>
  <c r="O109" i="22"/>
  <c r="N109" i="22"/>
  <c r="P107" i="22"/>
  <c r="L109" i="22"/>
  <c r="AM112" i="22"/>
  <c r="AP115" i="22"/>
  <c r="AP132" i="22"/>
  <c r="Q132" i="22"/>
  <c r="P132" i="22"/>
  <c r="O132" i="22"/>
  <c r="N132" i="22"/>
  <c r="O131" i="22"/>
  <c r="P131" i="22"/>
  <c r="AN134" i="22"/>
  <c r="P134" i="22"/>
  <c r="O134" i="22"/>
  <c r="S134" i="22"/>
  <c r="R134" i="22"/>
  <c r="Q134" i="22"/>
  <c r="AB134" i="22"/>
  <c r="AB135" i="22" s="1"/>
  <c r="AB136" i="22" s="1"/>
  <c r="AB137" i="22" s="1"/>
  <c r="AB138" i="22" s="1"/>
  <c r="AB139" i="22" s="1"/>
  <c r="AB140" i="22" s="1"/>
  <c r="AB141" i="22" s="1"/>
  <c r="U134" i="22"/>
  <c r="U88" i="23"/>
  <c r="N88" i="23"/>
  <c r="L88" i="23"/>
  <c r="O88" i="23"/>
  <c r="M88" i="23"/>
  <c r="K88" i="23"/>
  <c r="O87" i="23"/>
  <c r="AP137" i="23"/>
  <c r="AP88" i="24"/>
  <c r="N88" i="24"/>
  <c r="M88" i="24"/>
  <c r="L88" i="24"/>
  <c r="K88" i="24"/>
  <c r="O88" i="24"/>
  <c r="U99" i="24"/>
  <c r="U105" i="24"/>
  <c r="P116" i="24"/>
  <c r="AP123" i="24"/>
  <c r="Q123" i="24"/>
  <c r="P123" i="24"/>
  <c r="N123" i="24"/>
  <c r="O123" i="24"/>
  <c r="AP133" i="24"/>
  <c r="AN134" i="24"/>
  <c r="AN87" i="25"/>
  <c r="N87" i="25"/>
  <c r="K87" i="25"/>
  <c r="L87" i="25"/>
  <c r="M87" i="25"/>
  <c r="AQ90" i="25"/>
  <c r="O90" i="25"/>
  <c r="N90" i="25"/>
  <c r="L90" i="25"/>
  <c r="K90" i="25"/>
  <c r="Q100" i="25"/>
  <c r="O100" i="25"/>
  <c r="P100" i="25"/>
  <c r="N100" i="25"/>
  <c r="M100" i="25"/>
  <c r="L100" i="25"/>
  <c r="Q104" i="25"/>
  <c r="P104" i="25"/>
  <c r="O104" i="25"/>
  <c r="N104" i="25"/>
  <c r="L104" i="25"/>
  <c r="AP115" i="25"/>
  <c r="AQ104" i="25"/>
  <c r="P119" i="25"/>
  <c r="O119" i="25"/>
  <c r="N119" i="25"/>
  <c r="M119" i="25"/>
  <c r="AO87" i="26"/>
  <c r="O87" i="26"/>
  <c r="N87" i="26"/>
  <c r="M87" i="26"/>
  <c r="L87" i="26"/>
  <c r="K87" i="26"/>
  <c r="AC86" i="26"/>
  <c r="AC87" i="26" s="1"/>
  <c r="AC88" i="26" s="1"/>
  <c r="AC89" i="26" s="1"/>
  <c r="AC90" i="26" s="1"/>
  <c r="AC91" i="26" s="1"/>
  <c r="AC92" i="26" s="1"/>
  <c r="AC93" i="26" s="1"/>
  <c r="AC94" i="26" s="1"/>
  <c r="AC95" i="26" s="1"/>
  <c r="AC96" i="26" s="1"/>
  <c r="AC97" i="26" s="1"/>
  <c r="M90" i="26"/>
  <c r="K90" i="26"/>
  <c r="N90" i="26"/>
  <c r="L90" i="26"/>
  <c r="O90" i="26"/>
  <c r="U93" i="26"/>
  <c r="U96" i="26"/>
  <c r="U99" i="26"/>
  <c r="AM103" i="26"/>
  <c r="Q103" i="26"/>
  <c r="M103" i="26"/>
  <c r="L103" i="26"/>
  <c r="P103" i="26"/>
  <c r="O103" i="26"/>
  <c r="N103" i="26"/>
  <c r="AP111" i="26"/>
  <c r="P118" i="26"/>
  <c r="O118" i="26"/>
  <c r="N118" i="26"/>
  <c r="M118" i="26"/>
  <c r="Q125" i="26"/>
  <c r="P125" i="26"/>
  <c r="O125" i="26"/>
  <c r="N125" i="26"/>
  <c r="AP138" i="26"/>
  <c r="N87" i="12"/>
  <c r="O89" i="12"/>
  <c r="N92" i="12"/>
  <c r="M96" i="12"/>
  <c r="Q97" i="12"/>
  <c r="P99" i="12"/>
  <c r="Q103" i="12"/>
  <c r="O108" i="12"/>
  <c r="N113" i="12"/>
  <c r="O115" i="12"/>
  <c r="M121" i="12"/>
  <c r="P123" i="12"/>
  <c r="R127" i="12"/>
  <c r="O133" i="12"/>
  <c r="Q135" i="12"/>
  <c r="P137" i="12"/>
  <c r="R139" i="12"/>
  <c r="L88" i="15"/>
  <c r="M90" i="15"/>
  <c r="L93" i="15"/>
  <c r="P94" i="15"/>
  <c r="P96" i="15"/>
  <c r="N98" i="15"/>
  <c r="M100" i="15"/>
  <c r="O102" i="15"/>
  <c r="N104" i="15"/>
  <c r="P106" i="15"/>
  <c r="L109" i="15"/>
  <c r="M116" i="15"/>
  <c r="N132" i="15"/>
  <c r="O88" i="19"/>
  <c r="Q93" i="19"/>
  <c r="Q130" i="20"/>
  <c r="M95" i="21"/>
  <c r="O101" i="21"/>
  <c r="O114" i="21"/>
  <c r="N107" i="22"/>
  <c r="N90" i="23"/>
  <c r="Q102" i="23"/>
  <c r="O118" i="23"/>
  <c r="Q133" i="23"/>
  <c r="O122" i="24"/>
  <c r="M90" i="25"/>
  <c r="M86" i="26"/>
  <c r="AN86" i="23"/>
  <c r="AN86" i="27"/>
  <c r="O121" i="15"/>
  <c r="N121" i="15"/>
  <c r="M121" i="15"/>
  <c r="N125" i="15"/>
  <c r="Q129" i="15"/>
  <c r="P129" i="15"/>
  <c r="N133" i="15"/>
  <c r="T137" i="15"/>
  <c r="L89" i="18"/>
  <c r="K89" i="18"/>
  <c r="M93" i="18"/>
  <c r="N97" i="18"/>
  <c r="P97" i="18"/>
  <c r="O97" i="18"/>
  <c r="M97" i="18"/>
  <c r="Q97" i="18"/>
  <c r="K96" i="18"/>
  <c r="N101" i="18"/>
  <c r="Q101" i="18"/>
  <c r="N105" i="18"/>
  <c r="M105" i="18"/>
  <c r="L105" i="18"/>
  <c r="Q105" i="18"/>
  <c r="P104" i="18"/>
  <c r="N109" i="18"/>
  <c r="Q109" i="18"/>
  <c r="P109" i="18"/>
  <c r="O109" i="18"/>
  <c r="O108" i="18"/>
  <c r="P108" i="18"/>
  <c r="O113" i="18"/>
  <c r="N113" i="18"/>
  <c r="M113" i="18"/>
  <c r="P112" i="18"/>
  <c r="N117" i="18"/>
  <c r="M117" i="18"/>
  <c r="O116" i="18"/>
  <c r="O117" i="18"/>
  <c r="O121" i="18"/>
  <c r="Q125" i="18"/>
  <c r="N125" i="18"/>
  <c r="O129" i="18"/>
  <c r="P129" i="18"/>
  <c r="N128" i="18"/>
  <c r="S133" i="18"/>
  <c r="Q133" i="18"/>
  <c r="P133" i="18"/>
  <c r="O133" i="18"/>
  <c r="N133" i="18"/>
  <c r="Q132" i="18"/>
  <c r="S137" i="18"/>
  <c r="Q137" i="18"/>
  <c r="T137" i="18"/>
  <c r="O137" i="18"/>
  <c r="AO92" i="19"/>
  <c r="O92" i="19"/>
  <c r="M92" i="19"/>
  <c r="N92" i="19"/>
  <c r="L92" i="19"/>
  <c r="K92" i="19"/>
  <c r="K91" i="19"/>
  <c r="U94" i="19"/>
  <c r="AC98" i="19"/>
  <c r="AC99" i="19" s="1"/>
  <c r="AC100" i="19" s="1"/>
  <c r="AC101" i="19" s="1"/>
  <c r="AC102" i="19" s="1"/>
  <c r="AC103" i="19" s="1"/>
  <c r="AC104" i="19" s="1"/>
  <c r="AC105" i="19" s="1"/>
  <c r="AC106" i="19" s="1"/>
  <c r="AC107" i="19" s="1"/>
  <c r="AC108" i="19" s="1"/>
  <c r="AC109" i="19" s="1"/>
  <c r="U100" i="19"/>
  <c r="M102" i="19"/>
  <c r="L102" i="19"/>
  <c r="Q102" i="19"/>
  <c r="P102" i="19"/>
  <c r="O102" i="19"/>
  <c r="U102" i="19"/>
  <c r="N101" i="19"/>
  <c r="O101" i="19"/>
  <c r="M117" i="19"/>
  <c r="U132" i="19"/>
  <c r="N94" i="20"/>
  <c r="M94" i="20"/>
  <c r="L94" i="20"/>
  <c r="K94" i="20"/>
  <c r="O94" i="20"/>
  <c r="N97" i="20"/>
  <c r="M97" i="20"/>
  <c r="L97" i="20"/>
  <c r="K97" i="20"/>
  <c r="K96" i="20"/>
  <c r="L100" i="20"/>
  <c r="Q100" i="20"/>
  <c r="P100" i="20"/>
  <c r="O99" i="20"/>
  <c r="M100" i="20"/>
  <c r="Q110" i="20"/>
  <c r="N110" i="20"/>
  <c r="M110" i="20"/>
  <c r="O110" i="20"/>
  <c r="P108" i="20"/>
  <c r="P110" i="20"/>
  <c r="AM114" i="20"/>
  <c r="O114" i="20"/>
  <c r="P114" i="20"/>
  <c r="N114" i="20"/>
  <c r="O125" i="20"/>
  <c r="AM130" i="20"/>
  <c r="AN136" i="20"/>
  <c r="Q136" i="20"/>
  <c r="T136" i="20"/>
  <c r="S136" i="20"/>
  <c r="R136" i="20"/>
  <c r="U136" i="20"/>
  <c r="O89" i="21"/>
  <c r="AP91" i="21"/>
  <c r="AA98" i="21"/>
  <c r="AA99" i="21" s="1"/>
  <c r="AA100" i="21" s="1"/>
  <c r="AA101" i="21" s="1"/>
  <c r="AA102" i="21" s="1"/>
  <c r="AA103" i="21" s="1"/>
  <c r="AA104" i="21" s="1"/>
  <c r="AA105" i="21" s="1"/>
  <c r="AA106" i="21" s="1"/>
  <c r="AA107" i="21" s="1"/>
  <c r="AA108" i="21" s="1"/>
  <c r="AA109" i="21" s="1"/>
  <c r="Q109" i="21"/>
  <c r="P109" i="21"/>
  <c r="L109" i="21"/>
  <c r="AQ112" i="21"/>
  <c r="M112" i="21"/>
  <c r="O112" i="21"/>
  <c r="P112" i="21"/>
  <c r="Q128" i="21"/>
  <c r="O128" i="21"/>
  <c r="N128" i="21"/>
  <c r="P128" i="21"/>
  <c r="N127" i="21"/>
  <c r="AM89" i="22"/>
  <c r="K89" i="22"/>
  <c r="L89" i="22"/>
  <c r="M89" i="22"/>
  <c r="AN100" i="22"/>
  <c r="Q100" i="22"/>
  <c r="P100" i="22"/>
  <c r="O100" i="22"/>
  <c r="N100" i="22"/>
  <c r="Q99" i="22"/>
  <c r="O103" i="22"/>
  <c r="Q103" i="22"/>
  <c r="P103" i="22"/>
  <c r="N103" i="22"/>
  <c r="M103" i="22"/>
  <c r="L103" i="22"/>
  <c r="Q102" i="22"/>
  <c r="AO106" i="22"/>
  <c r="M106" i="22"/>
  <c r="Q106" i="22"/>
  <c r="P106" i="22"/>
  <c r="L106" i="22"/>
  <c r="O106" i="22"/>
  <c r="N106" i="22"/>
  <c r="P104" i="22"/>
  <c r="AP109" i="22"/>
  <c r="M119" i="22"/>
  <c r="P129" i="22"/>
  <c r="Q129" i="22"/>
  <c r="O129" i="22"/>
  <c r="N129" i="22"/>
  <c r="P128" i="22"/>
  <c r="AC134" i="22"/>
  <c r="AC135" i="22" s="1"/>
  <c r="AC136" i="22" s="1"/>
  <c r="AC137" i="22" s="1"/>
  <c r="AC138" i="22" s="1"/>
  <c r="AC139" i="22" s="1"/>
  <c r="AC140" i="22" s="1"/>
  <c r="AC141" i="22" s="1"/>
  <c r="AN137" i="22"/>
  <c r="T137" i="22"/>
  <c r="R137" i="22"/>
  <c r="Q137" i="22"/>
  <c r="P137" i="22"/>
  <c r="S137" i="22"/>
  <c r="O137" i="22"/>
  <c r="U136" i="22"/>
  <c r="U137" i="22"/>
  <c r="Q136" i="22"/>
  <c r="O135" i="22"/>
  <c r="AO139" i="22"/>
  <c r="R139" i="22"/>
  <c r="P139" i="22"/>
  <c r="Q139" i="22"/>
  <c r="O139" i="22"/>
  <c r="T139" i="22"/>
  <c r="K92" i="23"/>
  <c r="O92" i="23"/>
  <c r="N92" i="23"/>
  <c r="L92" i="23"/>
  <c r="M92" i="23"/>
  <c r="P96" i="23"/>
  <c r="O96" i="23"/>
  <c r="N96" i="23"/>
  <c r="M96" i="23"/>
  <c r="L96" i="23"/>
  <c r="K96" i="23"/>
  <c r="AM100" i="23"/>
  <c r="L100" i="23"/>
  <c r="Q100" i="23"/>
  <c r="P100" i="23"/>
  <c r="M100" i="23"/>
  <c r="N100" i="23"/>
  <c r="O100" i="23"/>
  <c r="L104" i="23"/>
  <c r="Q104" i="23"/>
  <c r="P104" i="23"/>
  <c r="O104" i="23"/>
  <c r="N104" i="23"/>
  <c r="M104" i="23"/>
  <c r="L108" i="23"/>
  <c r="Q108" i="23"/>
  <c r="P108" i="23"/>
  <c r="O108" i="23"/>
  <c r="M108" i="23"/>
  <c r="N108" i="23"/>
  <c r="O112" i="23"/>
  <c r="N112" i="23"/>
  <c r="M112" i="23"/>
  <c r="P112" i="23"/>
  <c r="Q112" i="23"/>
  <c r="P116" i="23"/>
  <c r="O116" i="23"/>
  <c r="N116" i="23"/>
  <c r="M116" i="23"/>
  <c r="P120" i="23"/>
  <c r="O120" i="23"/>
  <c r="N120" i="23"/>
  <c r="M120" i="23"/>
  <c r="Q124" i="23"/>
  <c r="P124" i="23"/>
  <c r="O124" i="23"/>
  <c r="N124" i="23"/>
  <c r="P127" i="23"/>
  <c r="Q127" i="23"/>
  <c r="O127" i="23"/>
  <c r="Q131" i="23"/>
  <c r="P131" i="23"/>
  <c r="O131" i="23"/>
  <c r="N131" i="23"/>
  <c r="R135" i="23"/>
  <c r="S135" i="23"/>
  <c r="Q135" i="23"/>
  <c r="P135" i="23"/>
  <c r="T135" i="23"/>
  <c r="O135" i="23"/>
  <c r="AM98" i="24"/>
  <c r="P98" i="24"/>
  <c r="O98" i="24"/>
  <c r="N98" i="24"/>
  <c r="M98" i="24"/>
  <c r="AM103" i="24"/>
  <c r="L103" i="24"/>
  <c r="Q103" i="24"/>
  <c r="P103" i="24"/>
  <c r="O103" i="24"/>
  <c r="M103" i="24"/>
  <c r="N103" i="24"/>
  <c r="AO120" i="24"/>
  <c r="O120" i="24"/>
  <c r="P120" i="24"/>
  <c r="N120" i="24"/>
  <c r="M120" i="24"/>
  <c r="AM123" i="24"/>
  <c r="Q127" i="24"/>
  <c r="P127" i="24"/>
  <c r="O127" i="24"/>
  <c r="N127" i="24"/>
  <c r="Q131" i="24"/>
  <c r="O131" i="24"/>
  <c r="P131" i="24"/>
  <c r="N131" i="24"/>
  <c r="U136" i="24"/>
  <c r="Q130" i="25"/>
  <c r="P130" i="25"/>
  <c r="O130" i="25"/>
  <c r="N130" i="25"/>
  <c r="AN137" i="25"/>
  <c r="O137" i="25"/>
  <c r="T137" i="25"/>
  <c r="Q137" i="25"/>
  <c r="P137" i="25"/>
  <c r="S137" i="25"/>
  <c r="R137" i="25"/>
  <c r="AN93" i="26"/>
  <c r="U103" i="26"/>
  <c r="AM105" i="26"/>
  <c r="O105" i="26"/>
  <c r="M105" i="26"/>
  <c r="Q105" i="26"/>
  <c r="P105" i="26"/>
  <c r="N105" i="26"/>
  <c r="L105" i="26"/>
  <c r="O113" i="12"/>
  <c r="N121" i="12"/>
  <c r="R135" i="12"/>
  <c r="S139" i="12"/>
  <c r="M88" i="15"/>
  <c r="N100" i="15"/>
  <c r="L105" i="15"/>
  <c r="Q121" i="15"/>
  <c r="P124" i="15"/>
  <c r="R128" i="15"/>
  <c r="O132" i="15"/>
  <c r="S133" i="15"/>
  <c r="O136" i="15"/>
  <c r="N89" i="18"/>
  <c r="L92" i="18"/>
  <c r="P101" i="18"/>
  <c r="O104" i="18"/>
  <c r="N112" i="18"/>
  <c r="P117" i="18"/>
  <c r="P121" i="18"/>
  <c r="M89" i="19"/>
  <c r="O94" i="19"/>
  <c r="N99" i="20"/>
  <c r="Q117" i="20"/>
  <c r="P114" i="21"/>
  <c r="O89" i="22"/>
  <c r="P99" i="22"/>
  <c r="M109" i="22"/>
  <c r="O90" i="23"/>
  <c r="O103" i="23"/>
  <c r="M121" i="23"/>
  <c r="S137" i="23"/>
  <c r="Q122" i="24"/>
  <c r="L92" i="26"/>
  <c r="AO99" i="22"/>
  <c r="AO99" i="26"/>
  <c r="AO99" i="24"/>
  <c r="AO99" i="27"/>
  <c r="S99" i="1"/>
  <c r="R99" i="27"/>
  <c r="AP94" i="27"/>
  <c r="AP94" i="24"/>
  <c r="AP92" i="27"/>
  <c r="AP92" i="19"/>
  <c r="AP90" i="27"/>
  <c r="AP90" i="21"/>
  <c r="AP90" i="25"/>
  <c r="K89" i="12"/>
  <c r="O93" i="12"/>
  <c r="N93" i="12"/>
  <c r="M93" i="12"/>
  <c r="P97" i="12"/>
  <c r="O97" i="12"/>
  <c r="N97" i="12"/>
  <c r="P101" i="12"/>
  <c r="O101" i="12"/>
  <c r="N101" i="12"/>
  <c r="P105" i="12"/>
  <c r="O105" i="12"/>
  <c r="N105" i="12"/>
  <c r="P109" i="12"/>
  <c r="O109" i="12"/>
  <c r="N109" i="12"/>
  <c r="P117" i="12"/>
  <c r="O117" i="12"/>
  <c r="N117" i="12"/>
  <c r="Q125" i="12"/>
  <c r="O129" i="12"/>
  <c r="N129" i="12"/>
  <c r="S133" i="12"/>
  <c r="R133" i="12"/>
  <c r="Q133" i="12"/>
  <c r="S137" i="12"/>
  <c r="R137" i="12"/>
  <c r="Q137" i="12"/>
  <c r="AP136" i="27"/>
  <c r="AP136" i="20"/>
  <c r="AP136" i="24"/>
  <c r="AN133" i="15"/>
  <c r="AN133" i="27"/>
  <c r="AN133" i="22"/>
  <c r="AN133" i="20"/>
  <c r="AM132" i="1"/>
  <c r="R132" i="24"/>
  <c r="R132" i="26"/>
  <c r="R132" i="23"/>
  <c r="R132" i="27"/>
  <c r="R132" i="25"/>
  <c r="R132" i="20"/>
  <c r="R132" i="18"/>
  <c r="R132" i="21"/>
  <c r="R132" i="12"/>
  <c r="R124" i="27"/>
  <c r="R124" i="25"/>
  <c r="R124" i="26"/>
  <c r="R124" i="23"/>
  <c r="R124" i="22"/>
  <c r="R124" i="24"/>
  <c r="R124" i="21"/>
  <c r="R124" i="19"/>
  <c r="R124" i="18"/>
  <c r="R124" i="15"/>
  <c r="R124" i="20"/>
  <c r="AM120" i="18"/>
  <c r="AM120" i="27"/>
  <c r="AM120" i="20"/>
  <c r="AM120" i="21"/>
  <c r="Q119" i="26"/>
  <c r="Q119" i="25"/>
  <c r="Q119" i="27"/>
  <c r="Q119" i="23"/>
  <c r="Q119" i="24"/>
  <c r="Q119" i="22"/>
  <c r="Q119" i="21"/>
  <c r="Q119" i="19"/>
  <c r="Q119" i="15"/>
  <c r="Q119" i="20"/>
  <c r="Q119" i="18"/>
  <c r="R116" i="1"/>
  <c r="Q116" i="26"/>
  <c r="Q116" i="25"/>
  <c r="Q116" i="27"/>
  <c r="Q116" i="23"/>
  <c r="Q116" i="24"/>
  <c r="Q116" i="20"/>
  <c r="Q116" i="22"/>
  <c r="Q116" i="21"/>
  <c r="Q116" i="19"/>
  <c r="Q116" i="18"/>
  <c r="S106" i="1"/>
  <c r="R106" i="27"/>
  <c r="AO101" i="27"/>
  <c r="AO101" i="22"/>
  <c r="AN99" i="27"/>
  <c r="AN99" i="21"/>
  <c r="AN99" i="19"/>
  <c r="AQ98" i="27"/>
  <c r="AQ98" i="24"/>
  <c r="AM97" i="27"/>
  <c r="AM97" i="26"/>
  <c r="AP96" i="27"/>
  <c r="AP96" i="24"/>
  <c r="AP96" i="22"/>
  <c r="AO94" i="27"/>
  <c r="AO94" i="24"/>
  <c r="AO94" i="22"/>
  <c r="AO94" i="19"/>
  <c r="AO92" i="27"/>
  <c r="AO92" i="26"/>
  <c r="AM86" i="22"/>
  <c r="AM86" i="27"/>
  <c r="M86" i="15"/>
  <c r="L86" i="15"/>
  <c r="K86" i="15"/>
  <c r="O90" i="15"/>
  <c r="K94" i="15"/>
  <c r="M98" i="15"/>
  <c r="L98" i="15"/>
  <c r="M102" i="15"/>
  <c r="L102" i="15"/>
  <c r="M106" i="15"/>
  <c r="L106" i="15"/>
  <c r="N110" i="15"/>
  <c r="M110" i="15"/>
  <c r="P114" i="15"/>
  <c r="AO88" i="19"/>
  <c r="AO90" i="19"/>
  <c r="AN100" i="19"/>
  <c r="AO106" i="19"/>
  <c r="O121" i="19"/>
  <c r="N121" i="19"/>
  <c r="M121" i="19"/>
  <c r="P121" i="19"/>
  <c r="N120" i="19"/>
  <c r="O120" i="19"/>
  <c r="N125" i="19"/>
  <c r="O125" i="19"/>
  <c r="N124" i="19"/>
  <c r="P125" i="19"/>
  <c r="Q129" i="19"/>
  <c r="P129" i="19"/>
  <c r="O129" i="19"/>
  <c r="AQ97" i="20"/>
  <c r="U100" i="20"/>
  <c r="Q107" i="20"/>
  <c r="P107" i="20"/>
  <c r="O107" i="20"/>
  <c r="N107" i="20"/>
  <c r="M107" i="20"/>
  <c r="AO117" i="20"/>
  <c r="P117" i="20"/>
  <c r="O117" i="20"/>
  <c r="AO138" i="20"/>
  <c r="M96" i="21"/>
  <c r="P96" i="21"/>
  <c r="O96" i="21"/>
  <c r="N96" i="21"/>
  <c r="AM98" i="21"/>
  <c r="AM101" i="21"/>
  <c r="L101" i="21"/>
  <c r="N101" i="21"/>
  <c r="M101" i="21"/>
  <c r="U101" i="21"/>
  <c r="U109" i="21"/>
  <c r="AO112" i="21"/>
  <c r="AN116" i="21"/>
  <c r="P116" i="21"/>
  <c r="O116" i="21"/>
  <c r="N116" i="21"/>
  <c r="AO128" i="21"/>
  <c r="AM136" i="21"/>
  <c r="T136" i="21"/>
  <c r="P136" i="21"/>
  <c r="O136" i="21"/>
  <c r="Q136" i="21"/>
  <c r="AM87" i="22"/>
  <c r="M87" i="22"/>
  <c r="L87" i="22"/>
  <c r="K87" i="22"/>
  <c r="O87" i="22"/>
  <c r="N87" i="22"/>
  <c r="U87" i="22"/>
  <c r="M92" i="22"/>
  <c r="AM95" i="22"/>
  <c r="P95" i="22"/>
  <c r="O95" i="22"/>
  <c r="L95" i="22"/>
  <c r="K95" i="22"/>
  <c r="N95" i="22"/>
  <c r="M95" i="22"/>
  <c r="L94" i="22"/>
  <c r="O113" i="22"/>
  <c r="P113" i="22"/>
  <c r="N113" i="22"/>
  <c r="M113" i="22"/>
  <c r="U113" i="22"/>
  <c r="AD134" i="22"/>
  <c r="O89" i="23"/>
  <c r="M89" i="23"/>
  <c r="L89" i="23"/>
  <c r="K89" i="23"/>
  <c r="N89" i="23"/>
  <c r="AM135" i="23"/>
  <c r="M89" i="24"/>
  <c r="AO92" i="24"/>
  <c r="P94" i="24"/>
  <c r="N94" i="24"/>
  <c r="M94" i="24"/>
  <c r="L94" i="24"/>
  <c r="K94" i="24"/>
  <c r="O94" i="24"/>
  <c r="U98" i="24"/>
  <c r="AN99" i="24"/>
  <c r="M101" i="24"/>
  <c r="U103" i="24"/>
  <c r="P117" i="24"/>
  <c r="N117" i="24"/>
  <c r="O117" i="24"/>
  <c r="M117" i="24"/>
  <c r="O116" i="24"/>
  <c r="N116" i="24"/>
  <c r="AN135" i="24"/>
  <c r="O135" i="24"/>
  <c r="R135" i="24"/>
  <c r="Q135" i="24"/>
  <c r="P135" i="24"/>
  <c r="U134" i="24"/>
  <c r="P127" i="25"/>
  <c r="O127" i="25"/>
  <c r="N127" i="25"/>
  <c r="Q127" i="25"/>
  <c r="AN134" i="25"/>
  <c r="P134" i="25"/>
  <c r="O134" i="25"/>
  <c r="Q134" i="25"/>
  <c r="T134" i="25"/>
  <c r="R134" i="25"/>
  <c r="S134" i="25"/>
  <c r="P133" i="25"/>
  <c r="P112" i="26"/>
  <c r="N112" i="26"/>
  <c r="O112" i="26"/>
  <c r="M112" i="26"/>
  <c r="Q112" i="26"/>
  <c r="AO115" i="26"/>
  <c r="P115" i="26"/>
  <c r="O115" i="26"/>
  <c r="N115" i="26"/>
  <c r="M115" i="26"/>
  <c r="Q132" i="26"/>
  <c r="P132" i="26"/>
  <c r="O132" i="26"/>
  <c r="N132" i="26"/>
  <c r="K88" i="12"/>
  <c r="K93" i="12"/>
  <c r="K95" i="12"/>
  <c r="O96" i="12"/>
  <c r="O100" i="12"/>
  <c r="P104" i="12"/>
  <c r="Q108" i="12"/>
  <c r="O111" i="12"/>
  <c r="O116" i="12"/>
  <c r="Q124" i="12"/>
  <c r="P128" i="12"/>
  <c r="S135" i="12"/>
  <c r="N88" i="15"/>
  <c r="N93" i="15"/>
  <c r="P98" i="15"/>
  <c r="L101" i="15"/>
  <c r="Q102" i="15"/>
  <c r="M105" i="15"/>
  <c r="N109" i="15"/>
  <c r="M112" i="15"/>
  <c r="N114" i="15"/>
  <c r="O125" i="15"/>
  <c r="P132" i="15"/>
  <c r="P136" i="15"/>
  <c r="O89" i="18"/>
  <c r="K93" i="18"/>
  <c r="O105" i="18"/>
  <c r="Q108" i="18"/>
  <c r="Q112" i="18"/>
  <c r="Q117" i="18"/>
  <c r="Q121" i="18"/>
  <c r="O89" i="19"/>
  <c r="P94" i="19"/>
  <c r="R132" i="19"/>
  <c r="N100" i="20"/>
  <c r="L96" i="21"/>
  <c r="Q101" i="21"/>
  <c r="M109" i="21"/>
  <c r="Q115" i="21"/>
  <c r="N130" i="21"/>
  <c r="S136" i="21"/>
  <c r="L100" i="22"/>
  <c r="N111" i="22"/>
  <c r="T134" i="22"/>
  <c r="K94" i="23"/>
  <c r="Q106" i="23"/>
  <c r="N122" i="23"/>
  <c r="T137" i="23"/>
  <c r="L101" i="24"/>
  <c r="O96" i="25"/>
  <c r="O122" i="25"/>
  <c r="Q122" i="27"/>
  <c r="Q122" i="26"/>
  <c r="Q122" i="25"/>
  <c r="Q122" i="23"/>
  <c r="Q122" i="22"/>
  <c r="Q122" i="21"/>
  <c r="Q122" i="19"/>
  <c r="Q118" i="26"/>
  <c r="Q118" i="24"/>
  <c r="Q118" i="23"/>
  <c r="Q118" i="25"/>
  <c r="Q118" i="27"/>
  <c r="Q118" i="21"/>
  <c r="Q118" i="18"/>
  <c r="Q115" i="26"/>
  <c r="Q115" i="27"/>
  <c r="Q115" i="22"/>
  <c r="Q115" i="24"/>
  <c r="AN107" i="15"/>
  <c r="S107" i="1"/>
  <c r="R107" i="27"/>
  <c r="AO89" i="18"/>
  <c r="AO89" i="27"/>
  <c r="R89" i="1"/>
  <c r="Q89" i="27"/>
  <c r="AQ86" i="15"/>
  <c r="AQ86" i="27"/>
  <c r="AM87" i="19"/>
  <c r="N87" i="19"/>
  <c r="AO89" i="19"/>
  <c r="N89" i="19"/>
  <c r="L89" i="19"/>
  <c r="AP95" i="19"/>
  <c r="O99" i="19"/>
  <c r="N99" i="19"/>
  <c r="M99" i="19"/>
  <c r="O107" i="19"/>
  <c r="N107" i="19"/>
  <c r="M107" i="19"/>
  <c r="Q111" i="19"/>
  <c r="P111" i="19"/>
  <c r="O111" i="19"/>
  <c r="P114" i="19"/>
  <c r="O126" i="19"/>
  <c r="N126" i="19"/>
  <c r="AO137" i="19"/>
  <c r="T137" i="19"/>
  <c r="M93" i="20"/>
  <c r="L93" i="20"/>
  <c r="K93" i="20"/>
  <c r="N101" i="20"/>
  <c r="M101" i="20"/>
  <c r="L101" i="20"/>
  <c r="N108" i="20"/>
  <c r="L108" i="20"/>
  <c r="AN115" i="20"/>
  <c r="AP117" i="20"/>
  <c r="P122" i="20"/>
  <c r="O122" i="20"/>
  <c r="N122" i="20"/>
  <c r="O129" i="20"/>
  <c r="AM87" i="21"/>
  <c r="N87" i="21"/>
  <c r="M87" i="21"/>
  <c r="L87" i="21"/>
  <c r="AQ88" i="21"/>
  <c r="AQ92" i="21"/>
  <c r="O92" i="21"/>
  <c r="N92" i="21"/>
  <c r="AP93" i="21"/>
  <c r="K97" i="21"/>
  <c r="P97" i="21"/>
  <c r="O97" i="21"/>
  <c r="O99" i="21"/>
  <c r="N99" i="21"/>
  <c r="M99" i="21"/>
  <c r="L99" i="21"/>
  <c r="AP108" i="21"/>
  <c r="Q108" i="21"/>
  <c r="O108" i="21"/>
  <c r="N108" i="21"/>
  <c r="M108" i="21"/>
  <c r="O117" i="21"/>
  <c r="N117" i="21"/>
  <c r="M117" i="21"/>
  <c r="P120" i="21"/>
  <c r="AM127" i="21"/>
  <c r="Q127" i="21"/>
  <c r="P127" i="21"/>
  <c r="AP134" i="21"/>
  <c r="AN89" i="22"/>
  <c r="AN94" i="22"/>
  <c r="P94" i="22"/>
  <c r="O94" i="22"/>
  <c r="N94" i="22"/>
  <c r="AN104" i="22"/>
  <c r="Q104" i="22"/>
  <c r="L104" i="22"/>
  <c r="O107" i="22"/>
  <c r="L107" i="22"/>
  <c r="Q107" i="22"/>
  <c r="O121" i="22"/>
  <c r="M121" i="22"/>
  <c r="N125" i="22"/>
  <c r="O125" i="22"/>
  <c r="AM128" i="22"/>
  <c r="Q128" i="22"/>
  <c r="O128" i="22"/>
  <c r="AM130" i="22"/>
  <c r="AN136" i="22"/>
  <c r="T136" i="22"/>
  <c r="R136" i="22"/>
  <c r="S136" i="22"/>
  <c r="AO138" i="22"/>
  <c r="M93" i="23"/>
  <c r="L93" i="23"/>
  <c r="K93" i="23"/>
  <c r="P93" i="23"/>
  <c r="O93" i="23"/>
  <c r="N93" i="23"/>
  <c r="N97" i="23"/>
  <c r="M97" i="23"/>
  <c r="L97" i="23"/>
  <c r="K97" i="23"/>
  <c r="AM101" i="23"/>
  <c r="N101" i="23"/>
  <c r="M101" i="23"/>
  <c r="L101" i="23"/>
  <c r="O101" i="23"/>
  <c r="Q101" i="23"/>
  <c r="N105" i="23"/>
  <c r="M105" i="23"/>
  <c r="L105" i="23"/>
  <c r="P105" i="23"/>
  <c r="O105" i="23"/>
  <c r="Q105" i="23"/>
  <c r="N109" i="23"/>
  <c r="M109" i="23"/>
  <c r="L109" i="23"/>
  <c r="Q109" i="23"/>
  <c r="P109" i="23"/>
  <c r="O109" i="23"/>
  <c r="P113" i="23"/>
  <c r="N113" i="23"/>
  <c r="M113" i="23"/>
  <c r="N117" i="23"/>
  <c r="M117" i="23"/>
  <c r="P117" i="23"/>
  <c r="O117" i="23"/>
  <c r="O121" i="23"/>
  <c r="P121" i="23"/>
  <c r="N121" i="23"/>
  <c r="Q128" i="23"/>
  <c r="O128" i="23"/>
  <c r="N128" i="23"/>
  <c r="Q132" i="23"/>
  <c r="P132" i="23"/>
  <c r="O132" i="23"/>
  <c r="N132" i="23"/>
  <c r="P138" i="23"/>
  <c r="S138" i="23"/>
  <c r="R138" i="23"/>
  <c r="Q138" i="23"/>
  <c r="AP97" i="24"/>
  <c r="AM104" i="24"/>
  <c r="N104" i="24"/>
  <c r="L104" i="24"/>
  <c r="Q104" i="24"/>
  <c r="P104" i="24"/>
  <c r="O104" i="24"/>
  <c r="M104" i="24"/>
  <c r="AM106" i="24"/>
  <c r="P106" i="24"/>
  <c r="L106" i="24"/>
  <c r="AM108" i="24"/>
  <c r="N108" i="24"/>
  <c r="L108" i="24"/>
  <c r="Q108" i="24"/>
  <c r="M108" i="24"/>
  <c r="P108" i="24"/>
  <c r="Q110" i="24"/>
  <c r="P110" i="24"/>
  <c r="O110" i="24"/>
  <c r="N110" i="24"/>
  <c r="AP115" i="24"/>
  <c r="P115" i="24"/>
  <c r="O115" i="24"/>
  <c r="N115" i="24"/>
  <c r="M115" i="24"/>
  <c r="AO121" i="24"/>
  <c r="AM134" i="24"/>
  <c r="S134" i="24"/>
  <c r="T134" i="24"/>
  <c r="R134" i="24"/>
  <c r="Q134" i="24"/>
  <c r="O134" i="24"/>
  <c r="AO134" i="24"/>
  <c r="P93" i="25"/>
  <c r="M93" i="25"/>
  <c r="L93" i="25"/>
  <c r="K93" i="25"/>
  <c r="O93" i="25"/>
  <c r="N93" i="25"/>
  <c r="K97" i="25"/>
  <c r="N97" i="25"/>
  <c r="M97" i="25"/>
  <c r="L97" i="25"/>
  <c r="P97" i="25"/>
  <c r="O97" i="25"/>
  <c r="Q108" i="25"/>
  <c r="P108" i="25"/>
  <c r="O108" i="25"/>
  <c r="M108" i="25"/>
  <c r="L108" i="25"/>
  <c r="M112" i="25"/>
  <c r="Q112" i="25"/>
  <c r="P112" i="25"/>
  <c r="AP132" i="25"/>
  <c r="P132" i="25"/>
  <c r="O132" i="25"/>
  <c r="N132" i="25"/>
  <c r="Q132" i="25"/>
  <c r="AO134" i="25"/>
  <c r="O86" i="26"/>
  <c r="K86" i="26"/>
  <c r="L86" i="26"/>
  <c r="AN92" i="26"/>
  <c r="K92" i="26"/>
  <c r="O92" i="26"/>
  <c r="O97" i="26"/>
  <c r="M97" i="26"/>
  <c r="P97" i="26"/>
  <c r="N97" i="26"/>
  <c r="L97" i="26"/>
  <c r="AM107" i="26"/>
  <c r="Q107" i="26"/>
  <c r="L107" i="26"/>
  <c r="P107" i="26"/>
  <c r="O107" i="26"/>
  <c r="N107" i="26"/>
  <c r="AQ108" i="26"/>
  <c r="AP115" i="26"/>
  <c r="M119" i="26"/>
  <c r="P119" i="26"/>
  <c r="O119" i="26"/>
  <c r="N119" i="26"/>
  <c r="O122" i="26"/>
  <c r="N122" i="26"/>
  <c r="P122" i="26"/>
  <c r="AO137" i="26"/>
  <c r="R137" i="26"/>
  <c r="Q137" i="26"/>
  <c r="P137" i="26"/>
  <c r="S137" i="26"/>
  <c r="O137" i="26"/>
  <c r="T137" i="26"/>
  <c r="K87" i="12"/>
  <c r="N88" i="12"/>
  <c r="O95" i="12"/>
  <c r="L100" i="12"/>
  <c r="L104" i="12"/>
  <c r="L108" i="12"/>
  <c r="O112" i="12"/>
  <c r="Q118" i="12"/>
  <c r="O120" i="12"/>
  <c r="N124" i="12"/>
  <c r="R126" i="12"/>
  <c r="O131" i="12"/>
  <c r="P132" i="12"/>
  <c r="O136" i="12"/>
  <c r="L89" i="15"/>
  <c r="M92" i="15"/>
  <c r="K96" i="15"/>
  <c r="Q97" i="15"/>
  <c r="O100" i="15"/>
  <c r="O104" i="15"/>
  <c r="O108" i="15"/>
  <c r="M113" i="15"/>
  <c r="N116" i="15"/>
  <c r="Q122" i="15"/>
  <c r="O128" i="15"/>
  <c r="R136" i="15"/>
  <c r="M92" i="18"/>
  <c r="L88" i="19"/>
  <c r="N98" i="19"/>
  <c r="M111" i="19"/>
  <c r="Q118" i="19"/>
  <c r="O124" i="19"/>
  <c r="Q126" i="19"/>
  <c r="S137" i="19"/>
  <c r="O93" i="20"/>
  <c r="R126" i="20"/>
  <c r="K92" i="21"/>
  <c r="O94" i="21"/>
  <c r="P130" i="21"/>
  <c r="R138" i="21"/>
  <c r="Q125" i="22"/>
  <c r="O94" i="23"/>
  <c r="M110" i="23"/>
  <c r="Q115" i="23"/>
  <c r="O108" i="24"/>
  <c r="N108" i="25"/>
  <c r="N92" i="26"/>
  <c r="AN107" i="27"/>
  <c r="AN130" i="18"/>
  <c r="AN130" i="27"/>
  <c r="AP127" i="15"/>
  <c r="R127" i="27"/>
  <c r="R127" i="26"/>
  <c r="R127" i="24"/>
  <c r="R127" i="23"/>
  <c r="R127" i="22"/>
  <c r="R127" i="25"/>
  <c r="AN122" i="15"/>
  <c r="AN122" i="27"/>
  <c r="Q121" i="27"/>
  <c r="Q121" i="26"/>
  <c r="Q121" i="24"/>
  <c r="Q121" i="25"/>
  <c r="Q121" i="22"/>
  <c r="Q121" i="23"/>
  <c r="Q121" i="20"/>
  <c r="S109" i="1"/>
  <c r="S109" i="50" s="1"/>
  <c r="R109" i="27"/>
  <c r="Q95" i="27"/>
  <c r="Q95" i="24"/>
  <c r="Q95" i="26"/>
  <c r="Q95" i="25"/>
  <c r="Q95" i="23"/>
  <c r="Q95" i="22"/>
  <c r="Q93" i="26"/>
  <c r="Q93" i="27"/>
  <c r="Q93" i="23"/>
  <c r="Q93" i="25"/>
  <c r="R91" i="1"/>
  <c r="Q91" i="27"/>
  <c r="AQ88" i="18"/>
  <c r="AQ88" i="27"/>
  <c r="N88" i="18"/>
  <c r="P96" i="18"/>
  <c r="L100" i="18"/>
  <c r="L104" i="18"/>
  <c r="L108" i="18"/>
  <c r="O112" i="18"/>
  <c r="O120" i="18"/>
  <c r="N124" i="18"/>
  <c r="P132" i="18"/>
  <c r="Q136" i="18"/>
  <c r="O136" i="18"/>
  <c r="L91" i="19"/>
  <c r="U99" i="19"/>
  <c r="AN102" i="19"/>
  <c r="Q104" i="19"/>
  <c r="P104" i="19"/>
  <c r="O104" i="19"/>
  <c r="U107" i="19"/>
  <c r="Q109" i="19"/>
  <c r="AP111" i="19"/>
  <c r="AA122" i="19"/>
  <c r="AA123" i="19" s="1"/>
  <c r="AA124" i="19" s="1"/>
  <c r="AA125" i="19" s="1"/>
  <c r="AA126" i="19" s="1"/>
  <c r="AA127" i="19" s="1"/>
  <c r="AA128" i="19" s="1"/>
  <c r="AA129" i="19" s="1"/>
  <c r="AA130" i="19" s="1"/>
  <c r="AA131" i="19" s="1"/>
  <c r="AA132" i="19" s="1"/>
  <c r="AA133" i="19" s="1"/>
  <c r="U126" i="19"/>
  <c r="Q130" i="19"/>
  <c r="N133" i="19"/>
  <c r="AO135" i="19"/>
  <c r="R135" i="19"/>
  <c r="Q135" i="19"/>
  <c r="P135" i="19"/>
  <c r="AP137" i="19"/>
  <c r="AM87" i="20"/>
  <c r="K87" i="20"/>
  <c r="AP90" i="20"/>
  <c r="L90" i="20"/>
  <c r="K90" i="20"/>
  <c r="P96" i="20"/>
  <c r="O96" i="20"/>
  <c r="N96" i="20"/>
  <c r="N105" i="20"/>
  <c r="M105" i="20"/>
  <c r="L105" i="20"/>
  <c r="Q112" i="20"/>
  <c r="P112" i="20"/>
  <c r="O120" i="20"/>
  <c r="N120" i="20"/>
  <c r="M120" i="20"/>
  <c r="AM127" i="20"/>
  <c r="P127" i="20"/>
  <c r="O127" i="20"/>
  <c r="N127" i="20"/>
  <c r="U129" i="20"/>
  <c r="AP132" i="20"/>
  <c r="Q132" i="20"/>
  <c r="P132" i="20"/>
  <c r="O132" i="20"/>
  <c r="AP137" i="20"/>
  <c r="U87" i="21"/>
  <c r="U92" i="21"/>
  <c r="AP95" i="21"/>
  <c r="AQ97" i="21"/>
  <c r="U99" i="21"/>
  <c r="AP106" i="21"/>
  <c r="M106" i="21"/>
  <c r="Q106" i="21"/>
  <c r="P106" i="21"/>
  <c r="AQ108" i="21"/>
  <c r="Q111" i="21"/>
  <c r="P111" i="21"/>
  <c r="O111" i="21"/>
  <c r="AN122" i="21"/>
  <c r="AP127" i="21"/>
  <c r="AM130" i="21"/>
  <c r="AM134" i="21"/>
  <c r="Q134" i="21"/>
  <c r="P134" i="21"/>
  <c r="R134" i="21"/>
  <c r="O134" i="21"/>
  <c r="AN99" i="22"/>
  <c r="O99" i="22"/>
  <c r="N99" i="22"/>
  <c r="M99" i="22"/>
  <c r="L99" i="22"/>
  <c r="AP116" i="22"/>
  <c r="P116" i="22"/>
  <c r="N116" i="22"/>
  <c r="O119" i="22"/>
  <c r="P119" i="22"/>
  <c r="AO128" i="22"/>
  <c r="AN135" i="22"/>
  <c r="R135" i="22"/>
  <c r="P135" i="22"/>
  <c r="T135" i="22"/>
  <c r="S135" i="22"/>
  <c r="Q135" i="22"/>
  <c r="AP138" i="22"/>
  <c r="L90" i="23"/>
  <c r="K90" i="23"/>
  <c r="N125" i="23"/>
  <c r="Q125" i="23"/>
  <c r="T136" i="23"/>
  <c r="S136" i="23"/>
  <c r="R136" i="23"/>
  <c r="Q136" i="23"/>
  <c r="P136" i="23"/>
  <c r="O136" i="23"/>
  <c r="M86" i="24"/>
  <c r="L86" i="24"/>
  <c r="K86" i="24"/>
  <c r="O86" i="24"/>
  <c r="AN92" i="24"/>
  <c r="L92" i="24"/>
  <c r="O92" i="24"/>
  <c r="N92" i="24"/>
  <c r="M92" i="24"/>
  <c r="K92" i="24"/>
  <c r="AQ96" i="24"/>
  <c r="P96" i="24"/>
  <c r="K96" i="24"/>
  <c r="O96" i="24"/>
  <c r="N96" i="24"/>
  <c r="M96" i="24"/>
  <c r="L96" i="24"/>
  <c r="AQ97" i="24"/>
  <c r="AQ99" i="24"/>
  <c r="AM101" i="24"/>
  <c r="P101" i="24"/>
  <c r="N101" i="24"/>
  <c r="Q101" i="24"/>
  <c r="O101" i="24"/>
  <c r="AN102" i="24"/>
  <c r="AN113" i="24"/>
  <c r="O113" i="24"/>
  <c r="N113" i="24"/>
  <c r="M113" i="24"/>
  <c r="P113" i="24"/>
  <c r="AN119" i="24"/>
  <c r="N119" i="24"/>
  <c r="P119" i="24"/>
  <c r="O119" i="24"/>
  <c r="M119" i="24"/>
  <c r="Q125" i="24"/>
  <c r="O125" i="24"/>
  <c r="N125" i="24"/>
  <c r="P125" i="24"/>
  <c r="O129" i="24"/>
  <c r="P129" i="24"/>
  <c r="N129" i="24"/>
  <c r="Q129" i="24"/>
  <c r="AM133" i="24"/>
  <c r="S133" i="24"/>
  <c r="Q133" i="24"/>
  <c r="R133" i="24"/>
  <c r="P133" i="24"/>
  <c r="O133" i="24"/>
  <c r="N133" i="24"/>
  <c r="AP134" i="24"/>
  <c r="AN138" i="24"/>
  <c r="S138" i="24"/>
  <c r="T138" i="24"/>
  <c r="R138" i="24"/>
  <c r="O138" i="24"/>
  <c r="Q138" i="24"/>
  <c r="P138" i="24"/>
  <c r="M86" i="25"/>
  <c r="K86" i="25"/>
  <c r="O86" i="25"/>
  <c r="L86" i="25"/>
  <c r="AP88" i="25"/>
  <c r="Q101" i="25"/>
  <c r="L101" i="25"/>
  <c r="M101" i="25"/>
  <c r="P101" i="25"/>
  <c r="O101" i="25"/>
  <c r="Q105" i="25"/>
  <c r="M105" i="25"/>
  <c r="L105" i="25"/>
  <c r="P116" i="25"/>
  <c r="O116" i="25"/>
  <c r="N116" i="25"/>
  <c r="M116" i="25"/>
  <c r="AN120" i="25"/>
  <c r="M120" i="25"/>
  <c r="P120" i="25"/>
  <c r="O120" i="25"/>
  <c r="N120" i="25"/>
  <c r="AP126" i="25"/>
  <c r="O126" i="25"/>
  <c r="N126" i="25"/>
  <c r="Q126" i="25"/>
  <c r="P126" i="25"/>
  <c r="Q129" i="25"/>
  <c r="P129" i="25"/>
  <c r="O129" i="25"/>
  <c r="AN136" i="25"/>
  <c r="S136" i="25"/>
  <c r="T136" i="25"/>
  <c r="R136" i="25"/>
  <c r="P136" i="25"/>
  <c r="O136" i="25"/>
  <c r="Q136" i="25"/>
  <c r="AQ89" i="26"/>
  <c r="N89" i="26"/>
  <c r="M89" i="26"/>
  <c r="L89" i="26"/>
  <c r="O89" i="26"/>
  <c r="K89" i="26"/>
  <c r="AQ99" i="26"/>
  <c r="AM101" i="26"/>
  <c r="O101" i="26"/>
  <c r="M101" i="26"/>
  <c r="N101" i="26"/>
  <c r="L101" i="26"/>
  <c r="Q101" i="26"/>
  <c r="AN102" i="26"/>
  <c r="AM104" i="26"/>
  <c r="M104" i="26"/>
  <c r="Q104" i="26"/>
  <c r="P104" i="26"/>
  <c r="O104" i="26"/>
  <c r="L104" i="26"/>
  <c r="N104" i="26"/>
  <c r="M113" i="26"/>
  <c r="O113" i="26"/>
  <c r="N113" i="26"/>
  <c r="Q126" i="26"/>
  <c r="O126" i="26"/>
  <c r="N126" i="26"/>
  <c r="N129" i="26"/>
  <c r="O129" i="26"/>
  <c r="Q129" i="26"/>
  <c r="P129" i="26"/>
  <c r="U131" i="26"/>
  <c r="P131" i="26"/>
  <c r="O131" i="26"/>
  <c r="N131" i="26"/>
  <c r="Q131" i="26"/>
  <c r="AO134" i="26"/>
  <c r="T134" i="26"/>
  <c r="S134" i="26"/>
  <c r="R134" i="26"/>
  <c r="Q134" i="26"/>
  <c r="P134" i="26"/>
  <c r="O134" i="26"/>
  <c r="AO139" i="26"/>
  <c r="T139" i="26"/>
  <c r="O139" i="26"/>
  <c r="S139" i="26"/>
  <c r="R139" i="26"/>
  <c r="L87" i="12"/>
  <c r="K92" i="12"/>
  <c r="M100" i="12"/>
  <c r="M104" i="12"/>
  <c r="M108" i="12"/>
  <c r="M111" i="12"/>
  <c r="P112" i="12"/>
  <c r="Q115" i="12"/>
  <c r="M119" i="12"/>
  <c r="O124" i="12"/>
  <c r="P131" i="12"/>
  <c r="P136" i="12"/>
  <c r="M89" i="15"/>
  <c r="N92" i="15"/>
  <c r="Q93" i="15"/>
  <c r="L96" i="15"/>
  <c r="P100" i="15"/>
  <c r="P104" i="15"/>
  <c r="P108" i="15"/>
  <c r="N113" i="15"/>
  <c r="O116" i="15"/>
  <c r="P128" i="15"/>
  <c r="S136" i="15"/>
  <c r="N92" i="18"/>
  <c r="O96" i="18"/>
  <c r="O100" i="18"/>
  <c r="M108" i="18"/>
  <c r="P120" i="18"/>
  <c r="Q124" i="18"/>
  <c r="R128" i="18"/>
  <c r="S136" i="18"/>
  <c r="M109" i="19"/>
  <c r="N111" i="19"/>
  <c r="M114" i="19"/>
  <c r="Q121" i="19"/>
  <c r="O130" i="19"/>
  <c r="S133" i="19"/>
  <c r="P93" i="20"/>
  <c r="O105" i="20"/>
  <c r="O112" i="20"/>
  <c r="Q118" i="20"/>
  <c r="N125" i="20"/>
  <c r="N129" i="20"/>
  <c r="L92" i="21"/>
  <c r="L108" i="21"/>
  <c r="M114" i="21"/>
  <c r="N119" i="22"/>
  <c r="M110" i="24"/>
  <c r="AQ90" i="27"/>
  <c r="AP134" i="15"/>
  <c r="AP134" i="27"/>
  <c r="AP128" i="18"/>
  <c r="AP128" i="27"/>
  <c r="R128" i="27"/>
  <c r="R128" i="26"/>
  <c r="R128" i="25"/>
  <c r="R128" i="23"/>
  <c r="R128" i="21"/>
  <c r="R128" i="20"/>
  <c r="R128" i="24"/>
  <c r="AQ137" i="15"/>
  <c r="AQ137" i="27"/>
  <c r="R126" i="27"/>
  <c r="R126" i="26"/>
  <c r="R126" i="24"/>
  <c r="R126" i="25"/>
  <c r="R126" i="23"/>
  <c r="R126" i="21"/>
  <c r="R126" i="18"/>
  <c r="S104" i="1"/>
  <c r="R104" i="27"/>
  <c r="Q97" i="26"/>
  <c r="Q97" i="25"/>
  <c r="Q97" i="27"/>
  <c r="Q97" i="22"/>
  <c r="Q97" i="21"/>
  <c r="Q97" i="19"/>
  <c r="AO86" i="18"/>
  <c r="AO86" i="27"/>
  <c r="N86" i="26"/>
  <c r="N86" i="25"/>
  <c r="N86" i="23"/>
  <c r="N86" i="27"/>
  <c r="N86" i="24"/>
  <c r="N86" i="20"/>
  <c r="AN88" i="19"/>
  <c r="K88" i="19"/>
  <c r="U91" i="19"/>
  <c r="P93" i="19"/>
  <c r="AQ94" i="19"/>
  <c r="AP96" i="19"/>
  <c r="M96" i="19"/>
  <c r="K96" i="19"/>
  <c r="AM98" i="19"/>
  <c r="M98" i="19"/>
  <c r="Q101" i="19"/>
  <c r="AO102" i="19"/>
  <c r="U104" i="19"/>
  <c r="AN107" i="19"/>
  <c r="AO109" i="19"/>
  <c r="M115" i="19"/>
  <c r="AP117" i="19"/>
  <c r="AB122" i="19"/>
  <c r="AB123" i="19" s="1"/>
  <c r="AB124" i="19" s="1"/>
  <c r="AB125" i="19" s="1"/>
  <c r="AB126" i="19" s="1"/>
  <c r="AB127" i="19" s="1"/>
  <c r="AB128" i="19" s="1"/>
  <c r="AB129" i="19" s="1"/>
  <c r="AB130" i="19" s="1"/>
  <c r="AB131" i="19" s="1"/>
  <c r="AB132" i="19" s="1"/>
  <c r="AB133" i="19" s="1"/>
  <c r="Q124" i="19"/>
  <c r="AQ90" i="20"/>
  <c r="Q99" i="20"/>
  <c r="P99" i="20"/>
  <c r="AM102" i="20"/>
  <c r="P102" i="20"/>
  <c r="O102" i="20"/>
  <c r="N102" i="20"/>
  <c r="P109" i="20"/>
  <c r="O109" i="20"/>
  <c r="N109" i="20"/>
  <c r="M109" i="20"/>
  <c r="AN116" i="20"/>
  <c r="M116" i="20"/>
  <c r="P116" i="20"/>
  <c r="O116" i="20"/>
  <c r="AP123" i="20"/>
  <c r="AP127" i="20"/>
  <c r="AN129" i="20"/>
  <c r="AP133" i="20"/>
  <c r="AN134" i="20"/>
  <c r="AN135" i="20"/>
  <c r="AQ137" i="20"/>
  <c r="AO139" i="20"/>
  <c r="O139" i="20"/>
  <c r="T139" i="20"/>
  <c r="S139" i="20"/>
  <c r="R139" i="20"/>
  <c r="AQ89" i="21"/>
  <c r="N89" i="21"/>
  <c r="M89" i="21"/>
  <c r="L89" i="21"/>
  <c r="K89" i="21"/>
  <c r="AO94" i="21"/>
  <c r="K94" i="21"/>
  <c r="N94" i="21"/>
  <c r="M94" i="21"/>
  <c r="L94" i="21"/>
  <c r="AP104" i="21"/>
  <c r="Q104" i="21"/>
  <c r="L104" i="21"/>
  <c r="AQ106" i="21"/>
  <c r="AQ111" i="21"/>
  <c r="O125" i="21"/>
  <c r="N125" i="21"/>
  <c r="P125" i="21"/>
  <c r="AM133" i="21"/>
  <c r="O133" i="21"/>
  <c r="N133" i="21"/>
  <c r="U134" i="21"/>
  <c r="AM137" i="21"/>
  <c r="O137" i="21"/>
  <c r="T137" i="21"/>
  <c r="S137" i="21"/>
  <c r="R137" i="21"/>
  <c r="AM138" i="21"/>
  <c r="Q138" i="21"/>
  <c r="P138" i="21"/>
  <c r="AO139" i="21"/>
  <c r="T139" i="21"/>
  <c r="S139" i="21"/>
  <c r="R139" i="21"/>
  <c r="Q139" i="21"/>
  <c r="P139" i="21"/>
  <c r="AN88" i="22"/>
  <c r="O88" i="22"/>
  <c r="N88" i="22"/>
  <c r="L88" i="22"/>
  <c r="K88" i="22"/>
  <c r="N90" i="22"/>
  <c r="M90" i="22"/>
  <c r="L90" i="22"/>
  <c r="O90" i="22"/>
  <c r="K90" i="22"/>
  <c r="AP92" i="22"/>
  <c r="L92" i="22"/>
  <c r="K92" i="22"/>
  <c r="O92" i="22"/>
  <c r="AN97" i="22"/>
  <c r="K97" i="22"/>
  <c r="P97" i="22"/>
  <c r="O97" i="22"/>
  <c r="AN102" i="22"/>
  <c r="M102" i="22"/>
  <c r="O102" i="22"/>
  <c r="N102" i="22"/>
  <c r="L102" i="22"/>
  <c r="AN105" i="22"/>
  <c r="O105" i="22"/>
  <c r="N105" i="22"/>
  <c r="M105" i="22"/>
  <c r="Q105" i="22"/>
  <c r="P105" i="22"/>
  <c r="Q108" i="22"/>
  <c r="O108" i="22"/>
  <c r="N108" i="22"/>
  <c r="M108" i="22"/>
  <c r="P108" i="22"/>
  <c r="L108" i="22"/>
  <c r="AQ111" i="22"/>
  <c r="Q111" i="22"/>
  <c r="P111" i="22"/>
  <c r="O111" i="22"/>
  <c r="M111" i="22"/>
  <c r="U119" i="22"/>
  <c r="O122" i="22"/>
  <c r="N122" i="22"/>
  <c r="O126" i="22"/>
  <c r="Q126" i="22"/>
  <c r="P126" i="22"/>
  <c r="N126" i="22"/>
  <c r="AP128" i="22"/>
  <c r="N131" i="22"/>
  <c r="Q131" i="22"/>
  <c r="U135" i="22"/>
  <c r="AP137" i="22"/>
  <c r="K87" i="23"/>
  <c r="M87" i="23"/>
  <c r="L87" i="23"/>
  <c r="N94" i="23"/>
  <c r="M94" i="23"/>
  <c r="L94" i="23"/>
  <c r="P98" i="23"/>
  <c r="O98" i="23"/>
  <c r="N98" i="23"/>
  <c r="M98" i="23"/>
  <c r="L98" i="23"/>
  <c r="P102" i="23"/>
  <c r="O102" i="23"/>
  <c r="N102" i="23"/>
  <c r="M102" i="23"/>
  <c r="L102" i="23"/>
  <c r="P106" i="23"/>
  <c r="O106" i="23"/>
  <c r="N106" i="23"/>
  <c r="L106" i="23"/>
  <c r="Q110" i="23"/>
  <c r="P110" i="23"/>
  <c r="O110" i="23"/>
  <c r="M114" i="23"/>
  <c r="P114" i="23"/>
  <c r="O114" i="23"/>
  <c r="N118" i="23"/>
  <c r="P118" i="23"/>
  <c r="P122" i="23"/>
  <c r="O122" i="23"/>
  <c r="Q129" i="23"/>
  <c r="P129" i="23"/>
  <c r="O129" i="23"/>
  <c r="N133" i="23"/>
  <c r="S133" i="23"/>
  <c r="P133" i="23"/>
  <c r="O133" i="23"/>
  <c r="T139" i="23"/>
  <c r="R139" i="23"/>
  <c r="Q139" i="23"/>
  <c r="P139" i="23"/>
  <c r="O139" i="23"/>
  <c r="AC86" i="24"/>
  <c r="AC87" i="24" s="1"/>
  <c r="AC88" i="24" s="1"/>
  <c r="AC89" i="24" s="1"/>
  <c r="AC90" i="24" s="1"/>
  <c r="AC91" i="24" s="1"/>
  <c r="AC92" i="24" s="1"/>
  <c r="AC93" i="24" s="1"/>
  <c r="AC94" i="24" s="1"/>
  <c r="AC95" i="24" s="1"/>
  <c r="AC96" i="24" s="1"/>
  <c r="AC97" i="24" s="1"/>
  <c r="AQ89" i="24"/>
  <c r="K89" i="24"/>
  <c r="L89" i="24"/>
  <c r="AO93" i="24"/>
  <c r="U101" i="24"/>
  <c r="AO102" i="24"/>
  <c r="AN104" i="24"/>
  <c r="N111" i="24"/>
  <c r="O111" i="24"/>
  <c r="M111" i="24"/>
  <c r="P111" i="24"/>
  <c r="M116" i="24"/>
  <c r="P122" i="24"/>
  <c r="N122" i="24"/>
  <c r="U133" i="24"/>
  <c r="U86" i="25"/>
  <c r="AQ91" i="25"/>
  <c r="L91" i="25"/>
  <c r="M91" i="25"/>
  <c r="K91" i="25"/>
  <c r="K94" i="25"/>
  <c r="P94" i="25"/>
  <c r="O94" i="25"/>
  <c r="N94" i="25"/>
  <c r="M94" i="25"/>
  <c r="L94" i="25"/>
  <c r="M98" i="25"/>
  <c r="P98" i="25"/>
  <c r="L98" i="25"/>
  <c r="N98" i="25"/>
  <c r="Q109" i="25"/>
  <c r="N109" i="25"/>
  <c r="M109" i="25"/>
  <c r="L109" i="25"/>
  <c r="O113" i="25"/>
  <c r="N113" i="25"/>
  <c r="M113" i="25"/>
  <c r="P113" i="25"/>
  <c r="O123" i="25"/>
  <c r="N123" i="25"/>
  <c r="Q123" i="25"/>
  <c r="P123" i="25"/>
  <c r="N133" i="25"/>
  <c r="S133" i="25"/>
  <c r="R133" i="25"/>
  <c r="O133" i="25"/>
  <c r="AP137" i="25"/>
  <c r="AO139" i="25"/>
  <c r="Q139" i="25"/>
  <c r="T139" i="25"/>
  <c r="S139" i="25"/>
  <c r="R139" i="25"/>
  <c r="P139" i="25"/>
  <c r="AQ95" i="26"/>
  <c r="P95" i="26"/>
  <c r="N95" i="26"/>
  <c r="L95" i="26"/>
  <c r="K95" i="26"/>
  <c r="O95" i="26"/>
  <c r="M95" i="26"/>
  <c r="U101" i="26"/>
  <c r="U104" i="26"/>
  <c r="AN107" i="26"/>
  <c r="AM109" i="26"/>
  <c r="O109" i="26"/>
  <c r="M109" i="26"/>
  <c r="Q109" i="26"/>
  <c r="N109" i="26"/>
  <c r="L109" i="26"/>
  <c r="P109" i="26"/>
  <c r="AP116" i="26"/>
  <c r="P116" i="26"/>
  <c r="O116" i="26"/>
  <c r="N116" i="26"/>
  <c r="M116" i="26"/>
  <c r="Q123" i="26"/>
  <c r="AN129" i="26"/>
  <c r="AD134" i="26"/>
  <c r="AP137" i="26"/>
  <c r="Q95" i="12"/>
  <c r="P100" i="18"/>
  <c r="N108" i="18"/>
  <c r="Q122" i="18"/>
  <c r="T136" i="18"/>
  <c r="N86" i="19"/>
  <c r="N88" i="19"/>
  <c r="K93" i="19"/>
  <c r="Q95" i="19"/>
  <c r="P98" i="19"/>
  <c r="L101" i="19"/>
  <c r="L107" i="19"/>
  <c r="N109" i="19"/>
  <c r="N114" i="19"/>
  <c r="P130" i="19"/>
  <c r="Q93" i="20"/>
  <c r="Q95" i="20"/>
  <c r="M99" i="20"/>
  <c r="O101" i="20"/>
  <c r="P105" i="20"/>
  <c r="Q115" i="20"/>
  <c r="Q127" i="20"/>
  <c r="P129" i="20"/>
  <c r="M92" i="21"/>
  <c r="L106" i="21"/>
  <c r="P108" i="21"/>
  <c r="M111" i="21"/>
  <c r="M120" i="21"/>
  <c r="Q133" i="21"/>
  <c r="T138" i="21"/>
  <c r="N92" i="22"/>
  <c r="P102" i="22"/>
  <c r="N121" i="22"/>
  <c r="M90" i="23"/>
  <c r="M118" i="23"/>
  <c r="O125" i="23"/>
  <c r="N89" i="24"/>
  <c r="Q111" i="24"/>
  <c r="P134" i="24"/>
  <c r="N101" i="25"/>
  <c r="P109" i="25"/>
  <c r="N129" i="25"/>
  <c r="N123" i="26"/>
  <c r="W114" i="27"/>
  <c r="W116" i="27"/>
  <c r="W128" i="27"/>
  <c r="W133" i="27"/>
  <c r="Y133" i="27"/>
  <c r="AM86" i="21"/>
  <c r="AN86" i="21"/>
  <c r="AM86" i="19"/>
  <c r="AN86" i="26"/>
  <c r="AN86" i="24"/>
  <c r="AM86" i="20"/>
  <c r="AQ86" i="21"/>
  <c r="AO86" i="24"/>
  <c r="AO86" i="26"/>
  <c r="AM86" i="25"/>
  <c r="U91" i="26"/>
  <c r="AN91" i="26"/>
  <c r="AM98" i="26"/>
  <c r="AP98" i="26"/>
  <c r="AB98" i="26"/>
  <c r="AB99" i="26" s="1"/>
  <c r="AB100" i="26" s="1"/>
  <c r="AB101" i="26" s="1"/>
  <c r="AB102" i="26" s="1"/>
  <c r="AB103" i="26" s="1"/>
  <c r="AB104" i="26" s="1"/>
  <c r="AB105" i="26" s="1"/>
  <c r="AB106" i="26" s="1"/>
  <c r="AB107" i="26" s="1"/>
  <c r="AB108" i="26" s="1"/>
  <c r="AB109" i="26" s="1"/>
  <c r="AD86" i="26"/>
  <c r="AQ87" i="26"/>
  <c r="AM89" i="26"/>
  <c r="U90" i="26"/>
  <c r="AN90" i="26"/>
  <c r="AO91" i="26"/>
  <c r="AP92" i="26"/>
  <c r="AO93" i="26"/>
  <c r="U94" i="26"/>
  <c r="AN94" i="26"/>
  <c r="AM95" i="26"/>
  <c r="AO96" i="26"/>
  <c r="U97" i="26"/>
  <c r="AN97" i="26"/>
  <c r="U98" i="26"/>
  <c r="AC98" i="26"/>
  <c r="AC99" i="26" s="1"/>
  <c r="AC100" i="26" s="1"/>
  <c r="AC101" i="26" s="1"/>
  <c r="AC102" i="26" s="1"/>
  <c r="AC103" i="26" s="1"/>
  <c r="AC104" i="26" s="1"/>
  <c r="AC105" i="26" s="1"/>
  <c r="AC106" i="26" s="1"/>
  <c r="AC107" i="26" s="1"/>
  <c r="AC108" i="26" s="1"/>
  <c r="AC109" i="26" s="1"/>
  <c r="AQ86" i="26"/>
  <c r="AM88" i="26"/>
  <c r="U89" i="26"/>
  <c r="AN89" i="26"/>
  <c r="AO90" i="26"/>
  <c r="AP91" i="26"/>
  <c r="AQ92" i="26"/>
  <c r="AP93" i="26"/>
  <c r="AO94" i="26"/>
  <c r="U95" i="26"/>
  <c r="AN95" i="26"/>
  <c r="AP96" i="26"/>
  <c r="AO97" i="26"/>
  <c r="AD98" i="26"/>
  <c r="AN98" i="26"/>
  <c r="AM87" i="26"/>
  <c r="U88" i="26"/>
  <c r="AN88" i="26"/>
  <c r="AO89" i="26"/>
  <c r="AP90" i="26"/>
  <c r="AQ91" i="26"/>
  <c r="AQ93" i="26"/>
  <c r="AP94" i="26"/>
  <c r="AO95" i="26"/>
  <c r="AQ96" i="26"/>
  <c r="AP97" i="26"/>
  <c r="AO98" i="26"/>
  <c r="AA86" i="26"/>
  <c r="AA87" i="26" s="1"/>
  <c r="AA88" i="26" s="1"/>
  <c r="AA89" i="26" s="1"/>
  <c r="AA90" i="26" s="1"/>
  <c r="AA91" i="26" s="1"/>
  <c r="AA92" i="26" s="1"/>
  <c r="AA93" i="26" s="1"/>
  <c r="AA94" i="26" s="1"/>
  <c r="AA95" i="26" s="1"/>
  <c r="AA96" i="26" s="1"/>
  <c r="AA97" i="26" s="1"/>
  <c r="AM86" i="26"/>
  <c r="U87" i="26"/>
  <c r="AN87" i="26"/>
  <c r="AO88" i="26"/>
  <c r="AP89" i="26"/>
  <c r="AQ90" i="26"/>
  <c r="AM92" i="26"/>
  <c r="AQ94" i="26"/>
  <c r="AP95" i="26"/>
  <c r="AQ97" i="26"/>
  <c r="AQ98" i="26"/>
  <c r="AP112" i="26"/>
  <c r="AO112" i="26"/>
  <c r="AQ112" i="26"/>
  <c r="AN112" i="26"/>
  <c r="U112" i="26"/>
  <c r="AM110" i="26"/>
  <c r="AA110" i="26"/>
  <c r="AA111" i="26" s="1"/>
  <c r="AA112" i="26" s="1"/>
  <c r="AA113" i="26" s="1"/>
  <c r="AA114" i="26" s="1"/>
  <c r="AA115" i="26" s="1"/>
  <c r="AA116" i="26" s="1"/>
  <c r="AA117" i="26" s="1"/>
  <c r="AA118" i="26" s="1"/>
  <c r="AA119" i="26" s="1"/>
  <c r="AA120" i="26" s="1"/>
  <c r="AA121" i="26" s="1"/>
  <c r="AO108" i="26"/>
  <c r="AO107" i="26"/>
  <c r="AO106" i="26"/>
  <c r="AO105" i="26"/>
  <c r="AO104" i="26"/>
  <c r="AO103" i="26"/>
  <c r="AO102" i="26"/>
  <c r="U86" i="26"/>
  <c r="AB86" i="26"/>
  <c r="AB87" i="26" s="1"/>
  <c r="AB88" i="26" s="1"/>
  <c r="AB89" i="26" s="1"/>
  <c r="AB90" i="26" s="1"/>
  <c r="AB91" i="26" s="1"/>
  <c r="AB92" i="26" s="1"/>
  <c r="AB93" i="26" s="1"/>
  <c r="AB94" i="26" s="1"/>
  <c r="AB95" i="26" s="1"/>
  <c r="AB96" i="26" s="1"/>
  <c r="AB97" i="26" s="1"/>
  <c r="U92" i="26"/>
  <c r="AA98" i="26"/>
  <c r="AA99" i="26" s="1"/>
  <c r="AA100" i="26" s="1"/>
  <c r="AA101" i="26" s="1"/>
  <c r="AA102" i="26" s="1"/>
  <c r="AA103" i="26" s="1"/>
  <c r="AA104" i="26" s="1"/>
  <c r="AA105" i="26" s="1"/>
  <c r="AA106" i="26" s="1"/>
  <c r="AA107" i="26" s="1"/>
  <c r="AA108" i="26" s="1"/>
  <c r="AA109" i="26" s="1"/>
  <c r="AP118" i="26"/>
  <c r="AO118" i="26"/>
  <c r="AM116" i="26"/>
  <c r="AN118" i="26"/>
  <c r="U118" i="26"/>
  <c r="U114" i="26"/>
  <c r="AM118" i="26"/>
  <c r="AP114" i="26"/>
  <c r="AM117" i="26"/>
  <c r="AO109" i="26"/>
  <c r="AD110" i="26"/>
  <c r="AP110" i="26"/>
  <c r="AP113" i="26"/>
  <c r="AM119" i="26"/>
  <c r="AP119" i="26"/>
  <c r="AO119" i="26"/>
  <c r="AN119" i="26"/>
  <c r="AP125" i="26"/>
  <c r="AO125" i="26"/>
  <c r="U125" i="26"/>
  <c r="AM121" i="26"/>
  <c r="AN125" i="26"/>
  <c r="AM124" i="26"/>
  <c r="AO122" i="26"/>
  <c r="AB122" i="26"/>
  <c r="AB123" i="26" s="1"/>
  <c r="AB124" i="26" s="1"/>
  <c r="AB125" i="26" s="1"/>
  <c r="AB126" i="26" s="1"/>
  <c r="AB127" i="26" s="1"/>
  <c r="AB128" i="26" s="1"/>
  <c r="AB129" i="26" s="1"/>
  <c r="AB130" i="26" s="1"/>
  <c r="AB131" i="26" s="1"/>
  <c r="AB132" i="26" s="1"/>
  <c r="AB133" i="26" s="1"/>
  <c r="U122" i="26"/>
  <c r="AM125" i="26"/>
  <c r="AN123" i="26"/>
  <c r="AM122" i="26"/>
  <c r="AA122" i="26"/>
  <c r="AA123" i="26" s="1"/>
  <c r="AA124" i="26" s="1"/>
  <c r="AA125" i="26" s="1"/>
  <c r="AA126" i="26" s="1"/>
  <c r="AA127" i="26" s="1"/>
  <c r="AA128" i="26" s="1"/>
  <c r="AA129" i="26" s="1"/>
  <c r="AA130" i="26" s="1"/>
  <c r="AA131" i="26" s="1"/>
  <c r="AA132" i="26" s="1"/>
  <c r="AA133" i="26" s="1"/>
  <c r="AP120" i="26"/>
  <c r="AP99" i="26"/>
  <c r="AP100" i="26"/>
  <c r="AP101" i="26"/>
  <c r="AP102" i="26"/>
  <c r="AP103" i="26"/>
  <c r="AP104" i="26"/>
  <c r="AP105" i="26"/>
  <c r="AP106" i="26"/>
  <c r="AP107" i="26"/>
  <c r="AP108" i="26"/>
  <c r="AP109" i="26"/>
  <c r="AQ110" i="26"/>
  <c r="AM114" i="26"/>
  <c r="AN114" i="26"/>
  <c r="AO120" i="26"/>
  <c r="AO111" i="26"/>
  <c r="AN111" i="26"/>
  <c r="U111" i="26"/>
  <c r="AQ111" i="26"/>
  <c r="AM113" i="26"/>
  <c r="AO121" i="26"/>
  <c r="U124" i="26"/>
  <c r="U110" i="26"/>
  <c r="AB110" i="26"/>
  <c r="AB111" i="26" s="1"/>
  <c r="AB112" i="26" s="1"/>
  <c r="AB113" i="26" s="1"/>
  <c r="AB114" i="26" s="1"/>
  <c r="AB115" i="26" s="1"/>
  <c r="AB116" i="26" s="1"/>
  <c r="AB117" i="26" s="1"/>
  <c r="AB118" i="26" s="1"/>
  <c r="AB119" i="26" s="1"/>
  <c r="AB120" i="26" s="1"/>
  <c r="AB121" i="26" s="1"/>
  <c r="U113" i="26"/>
  <c r="AN113" i="26"/>
  <c r="AP132" i="26"/>
  <c r="AO132" i="26"/>
  <c r="AN132" i="26"/>
  <c r="U132" i="26"/>
  <c r="U117" i="26"/>
  <c r="AN117" i="26"/>
  <c r="AO127" i="26"/>
  <c r="AN127" i="26"/>
  <c r="U127" i="26"/>
  <c r="AM127" i="26"/>
  <c r="AP128" i="26"/>
  <c r="AP129" i="26"/>
  <c r="AM132" i="26"/>
  <c r="AM115" i="26"/>
  <c r="U116" i="26"/>
  <c r="AN116" i="26"/>
  <c r="AO117" i="26"/>
  <c r="AN122" i="26"/>
  <c r="AC122" i="26"/>
  <c r="AC123" i="26" s="1"/>
  <c r="AC124" i="26" s="1"/>
  <c r="AC125" i="26" s="1"/>
  <c r="AC126" i="26" s="1"/>
  <c r="AC127" i="26" s="1"/>
  <c r="AC128" i="26" s="1"/>
  <c r="AC129" i="26" s="1"/>
  <c r="AC130" i="26" s="1"/>
  <c r="AC131" i="26" s="1"/>
  <c r="AC132" i="26" s="1"/>
  <c r="AC133" i="26" s="1"/>
  <c r="AP124" i="26"/>
  <c r="AN124" i="26"/>
  <c r="AP127" i="26"/>
  <c r="U129" i="26"/>
  <c r="U130" i="26"/>
  <c r="U128" i="26"/>
  <c r="AP131" i="26"/>
  <c r="AO131" i="26"/>
  <c r="AP130" i="26"/>
  <c r="U115" i="26"/>
  <c r="AN115" i="26"/>
  <c r="AO116" i="26"/>
  <c r="AP117" i="26"/>
  <c r="AM120" i="26"/>
  <c r="U121" i="26"/>
  <c r="AN121" i="26"/>
  <c r="AD122" i="26"/>
  <c r="U123" i="26"/>
  <c r="AO124" i="26"/>
  <c r="AP126" i="26"/>
  <c r="AO126" i="26"/>
  <c r="AN126" i="26"/>
  <c r="U126" i="26"/>
  <c r="AM131" i="26"/>
  <c r="U120" i="26"/>
  <c r="AM126" i="26"/>
  <c r="AM129" i="26"/>
  <c r="AM130" i="26"/>
  <c r="AN131" i="26"/>
  <c r="AO133" i="26"/>
  <c r="AN133" i="26"/>
  <c r="U133" i="26"/>
  <c r="AM133" i="26"/>
  <c r="AP139" i="26"/>
  <c r="AO123" i="26"/>
  <c r="AA134" i="26"/>
  <c r="AA135" i="26" s="1"/>
  <c r="AA136" i="26" s="1"/>
  <c r="AA137" i="26" s="1"/>
  <c r="AA138" i="26" s="1"/>
  <c r="AA139" i="26" s="1"/>
  <c r="AA140" i="26" s="1"/>
  <c r="AA141" i="26" s="1"/>
  <c r="AM134" i="26"/>
  <c r="AM135" i="26"/>
  <c r="AM136" i="26"/>
  <c r="AM137" i="26"/>
  <c r="AM138" i="26"/>
  <c r="AM139" i="26"/>
  <c r="AP123" i="26"/>
  <c r="AM128" i="26"/>
  <c r="U134" i="26"/>
  <c r="AB134" i="26"/>
  <c r="AB135" i="26" s="1"/>
  <c r="AB136" i="26" s="1"/>
  <c r="AB137" i="26" s="1"/>
  <c r="AB138" i="26" s="1"/>
  <c r="AB139" i="26" s="1"/>
  <c r="AB140" i="26" s="1"/>
  <c r="AB141" i="26" s="1"/>
  <c r="AN134" i="26"/>
  <c r="U135" i="26"/>
  <c r="AN135" i="26"/>
  <c r="U136" i="26"/>
  <c r="AN136" i="26"/>
  <c r="U137" i="26"/>
  <c r="AN137" i="26"/>
  <c r="U138" i="26"/>
  <c r="AN138" i="26"/>
  <c r="U139" i="26"/>
  <c r="AN139" i="26"/>
  <c r="AC134" i="26"/>
  <c r="AC135" i="26" s="1"/>
  <c r="AC136" i="26" s="1"/>
  <c r="AC137" i="26" s="1"/>
  <c r="AC138" i="26" s="1"/>
  <c r="AC139" i="26" s="1"/>
  <c r="AC140" i="26" s="1"/>
  <c r="AC141" i="26" s="1"/>
  <c r="AB86" i="25"/>
  <c r="AB87" i="25" s="1"/>
  <c r="AB88" i="25" s="1"/>
  <c r="AB89" i="25" s="1"/>
  <c r="AB90" i="25" s="1"/>
  <c r="AB91" i="25" s="1"/>
  <c r="AB92" i="25" s="1"/>
  <c r="AB93" i="25" s="1"/>
  <c r="AB94" i="25" s="1"/>
  <c r="AB95" i="25" s="1"/>
  <c r="AB96" i="25" s="1"/>
  <c r="AB97" i="25" s="1"/>
  <c r="AN86" i="25"/>
  <c r="AC86" i="25"/>
  <c r="AC87" i="25" s="1"/>
  <c r="AC88" i="25" s="1"/>
  <c r="AC89" i="25" s="1"/>
  <c r="AC90" i="25" s="1"/>
  <c r="AC91" i="25" s="1"/>
  <c r="AC92" i="25" s="1"/>
  <c r="AC93" i="25" s="1"/>
  <c r="AC94" i="25" s="1"/>
  <c r="AC95" i="25" s="1"/>
  <c r="AC96" i="25" s="1"/>
  <c r="AC97" i="25" s="1"/>
  <c r="AO86" i="25"/>
  <c r="AP87" i="25"/>
  <c r="AQ88" i="25"/>
  <c r="AN90" i="25"/>
  <c r="AQ92" i="25"/>
  <c r="AM94" i="25"/>
  <c r="AN94" i="25"/>
  <c r="AM95" i="25"/>
  <c r="U97" i="25"/>
  <c r="AN97" i="25"/>
  <c r="U98" i="25"/>
  <c r="AN98" i="25"/>
  <c r="U99" i="25"/>
  <c r="AN99" i="25"/>
  <c r="U100" i="25"/>
  <c r="AN100" i="25"/>
  <c r="U101" i="25"/>
  <c r="AN101" i="25"/>
  <c r="U102" i="25"/>
  <c r="AN102" i="25"/>
  <c r="U103" i="25"/>
  <c r="AN103" i="25"/>
  <c r="U104" i="25"/>
  <c r="AN104" i="25"/>
  <c r="U105" i="25"/>
  <c r="AO105" i="25"/>
  <c r="AQ111" i="25"/>
  <c r="AM113" i="25"/>
  <c r="AO107" i="25"/>
  <c r="AP113" i="25"/>
  <c r="AO113" i="25"/>
  <c r="AM111" i="25"/>
  <c r="AN113" i="25"/>
  <c r="AM112" i="25"/>
  <c r="AQ110" i="25"/>
  <c r="AO100" i="25"/>
  <c r="AO99" i="25"/>
  <c r="AO98" i="25"/>
  <c r="AC98" i="25"/>
  <c r="AC99" i="25" s="1"/>
  <c r="AC100" i="25" s="1"/>
  <c r="AC101" i="25" s="1"/>
  <c r="AC102" i="25" s="1"/>
  <c r="AC103" i="25" s="1"/>
  <c r="AC104" i="25" s="1"/>
  <c r="AC105" i="25" s="1"/>
  <c r="AC106" i="25" s="1"/>
  <c r="AC107" i="25" s="1"/>
  <c r="AC108" i="25" s="1"/>
  <c r="AC109" i="25" s="1"/>
  <c r="AO97" i="25"/>
  <c r="AQ109" i="25"/>
  <c r="AQ108" i="25"/>
  <c r="AQ107" i="25"/>
  <c r="AM97" i="25"/>
  <c r="U113" i="25"/>
  <c r="AP109" i="25"/>
  <c r="AP108" i="25"/>
  <c r="AP107" i="25"/>
  <c r="AD86" i="25"/>
  <c r="AP86" i="25"/>
  <c r="AQ87" i="25"/>
  <c r="AM89" i="25"/>
  <c r="U90" i="25"/>
  <c r="AO90" i="25"/>
  <c r="AO91" i="25"/>
  <c r="AQ94" i="25"/>
  <c r="AP95" i="25"/>
  <c r="AO96" i="25"/>
  <c r="AQ97" i="25"/>
  <c r="AQ98" i="25"/>
  <c r="AQ99" i="25"/>
  <c r="AQ100" i="25"/>
  <c r="AQ101" i="25"/>
  <c r="AQ102" i="25"/>
  <c r="AQ103" i="25"/>
  <c r="AQ86" i="25"/>
  <c r="U89" i="25"/>
  <c r="AN89" i="25"/>
  <c r="AQ93" i="25"/>
  <c r="AN93" i="25"/>
  <c r="U93" i="25"/>
  <c r="AM93" i="25"/>
  <c r="AM119" i="25"/>
  <c r="AP119" i="25"/>
  <c r="AO119" i="25"/>
  <c r="AM117" i="25"/>
  <c r="AP114" i="25"/>
  <c r="AO114" i="25"/>
  <c r="U119" i="25"/>
  <c r="AN119" i="25"/>
  <c r="AM118" i="25"/>
  <c r="AQ116" i="25"/>
  <c r="AM87" i="25"/>
  <c r="U88" i="25"/>
  <c r="AO89" i="25"/>
  <c r="AO93" i="25"/>
  <c r="AO95" i="25"/>
  <c r="AQ96" i="25"/>
  <c r="AP94" i="25"/>
  <c r="AP96" i="25"/>
  <c r="AN95" i="25"/>
  <c r="U95" i="25"/>
  <c r="AO94" i="25"/>
  <c r="AN96" i="25"/>
  <c r="U96" i="25"/>
  <c r="AM96" i="25"/>
  <c r="AP97" i="25"/>
  <c r="AP98" i="25"/>
  <c r="AP99" i="25"/>
  <c r="AP100" i="25"/>
  <c r="AP101" i="25"/>
  <c r="AP102" i="25"/>
  <c r="AP103" i="25"/>
  <c r="AP104" i="25"/>
  <c r="AQ105" i="25"/>
  <c r="AN114" i="25"/>
  <c r="AA86" i="25"/>
  <c r="AA87" i="25" s="1"/>
  <c r="AA88" i="25" s="1"/>
  <c r="AA89" i="25" s="1"/>
  <c r="AA90" i="25" s="1"/>
  <c r="AA91" i="25" s="1"/>
  <c r="AA92" i="25" s="1"/>
  <c r="AA93" i="25" s="1"/>
  <c r="AA94" i="25" s="1"/>
  <c r="AA95" i="25" s="1"/>
  <c r="AA96" i="25" s="1"/>
  <c r="AA97" i="25" s="1"/>
  <c r="U87" i="25"/>
  <c r="AO88" i="25"/>
  <c r="AO92" i="25"/>
  <c r="AM92" i="25"/>
  <c r="AP93" i="25"/>
  <c r="U94" i="25"/>
  <c r="U106" i="25"/>
  <c r="AM91" i="25"/>
  <c r="U92" i="25"/>
  <c r="AN92" i="25"/>
  <c r="AQ95" i="25"/>
  <c r="AM105" i="25"/>
  <c r="AN106" i="25"/>
  <c r="AM106" i="25"/>
  <c r="AO115" i="25"/>
  <c r="U91" i="25"/>
  <c r="AN91" i="25"/>
  <c r="AA98" i="25"/>
  <c r="AA99" i="25" s="1"/>
  <c r="AA100" i="25" s="1"/>
  <c r="AA101" i="25" s="1"/>
  <c r="AA102" i="25" s="1"/>
  <c r="AA103" i="25" s="1"/>
  <c r="AA104" i="25" s="1"/>
  <c r="AA105" i="25" s="1"/>
  <c r="AA106" i="25" s="1"/>
  <c r="AA107" i="25" s="1"/>
  <c r="AA108" i="25" s="1"/>
  <c r="AA109" i="25" s="1"/>
  <c r="AM98" i="25"/>
  <c r="AM99" i="25"/>
  <c r="AM100" i="25"/>
  <c r="AM101" i="25"/>
  <c r="AM102" i="25"/>
  <c r="AM103" i="25"/>
  <c r="AM104" i="25"/>
  <c r="AN105" i="25"/>
  <c r="AN107" i="25"/>
  <c r="AP116" i="25"/>
  <c r="AO101" i="25"/>
  <c r="AO102" i="25"/>
  <c r="AO103" i="25"/>
  <c r="AO104" i="25"/>
  <c r="AP105" i="25"/>
  <c r="AO106" i="25"/>
  <c r="AO108" i="25"/>
  <c r="AO109" i="25"/>
  <c r="AP110" i="25"/>
  <c r="AD98" i="25"/>
  <c r="AP106" i="25"/>
  <c r="U112" i="25"/>
  <c r="AN112" i="25"/>
  <c r="U118" i="25"/>
  <c r="AN118" i="25"/>
  <c r="AO122" i="25"/>
  <c r="AN122" i="25"/>
  <c r="AB122" i="25"/>
  <c r="AB123" i="25" s="1"/>
  <c r="AB124" i="25" s="1"/>
  <c r="AB125" i="25" s="1"/>
  <c r="AB126" i="25" s="1"/>
  <c r="AB127" i="25" s="1"/>
  <c r="AB128" i="25" s="1"/>
  <c r="AB129" i="25" s="1"/>
  <c r="AB130" i="25" s="1"/>
  <c r="AB131" i="25" s="1"/>
  <c r="AB132" i="25" s="1"/>
  <c r="AB133" i="25" s="1"/>
  <c r="AM122" i="25"/>
  <c r="AA122" i="25"/>
  <c r="AA123" i="25" s="1"/>
  <c r="AA124" i="25" s="1"/>
  <c r="AA125" i="25" s="1"/>
  <c r="AA126" i="25" s="1"/>
  <c r="AA127" i="25" s="1"/>
  <c r="AA128" i="25" s="1"/>
  <c r="AA129" i="25" s="1"/>
  <c r="AA130" i="25" s="1"/>
  <c r="AA131" i="25" s="1"/>
  <c r="AA132" i="25" s="1"/>
  <c r="AA133" i="25" s="1"/>
  <c r="AP122" i="25"/>
  <c r="AD122" i="25"/>
  <c r="AO133" i="25"/>
  <c r="AM129" i="25"/>
  <c r="AN128" i="25"/>
  <c r="U128" i="25"/>
  <c r="AN133" i="25"/>
  <c r="U133" i="25"/>
  <c r="AM133" i="25"/>
  <c r="AQ133" i="25"/>
  <c r="AM131" i="25"/>
  <c r="AP128" i="25"/>
  <c r="AP133" i="25"/>
  <c r="AA110" i="25"/>
  <c r="AA111" i="25" s="1"/>
  <c r="AA112" i="25" s="1"/>
  <c r="AA113" i="25" s="1"/>
  <c r="AA114" i="25" s="1"/>
  <c r="AA115" i="25" s="1"/>
  <c r="AA116" i="25" s="1"/>
  <c r="AA117" i="25" s="1"/>
  <c r="AA118" i="25" s="1"/>
  <c r="AA119" i="25" s="1"/>
  <c r="AA120" i="25" s="1"/>
  <c r="AA121" i="25" s="1"/>
  <c r="AM110" i="25"/>
  <c r="U111" i="25"/>
  <c r="AN111" i="25"/>
  <c r="AO112" i="25"/>
  <c r="AM116" i="25"/>
  <c r="U117" i="25"/>
  <c r="AN117" i="25"/>
  <c r="AO118" i="25"/>
  <c r="U125" i="25"/>
  <c r="AO127" i="25"/>
  <c r="AN127" i="25"/>
  <c r="U127" i="25"/>
  <c r="AM127" i="25"/>
  <c r="AP127" i="25"/>
  <c r="AM128" i="25"/>
  <c r="AP129" i="25"/>
  <c r="AM107" i="25"/>
  <c r="AM108" i="25"/>
  <c r="AM109" i="25"/>
  <c r="U110" i="25"/>
  <c r="AB110" i="25"/>
  <c r="AB111" i="25" s="1"/>
  <c r="AB112" i="25" s="1"/>
  <c r="AB113" i="25" s="1"/>
  <c r="AB114" i="25" s="1"/>
  <c r="AB115" i="25" s="1"/>
  <c r="AB116" i="25" s="1"/>
  <c r="AB117" i="25" s="1"/>
  <c r="AB118" i="25" s="1"/>
  <c r="AB119" i="25" s="1"/>
  <c r="AB120" i="25" s="1"/>
  <c r="AB121" i="25" s="1"/>
  <c r="AN110" i="25"/>
  <c r="AO111" i="25"/>
  <c r="AP112" i="25"/>
  <c r="AM115" i="25"/>
  <c r="U116" i="25"/>
  <c r="AN116" i="25"/>
  <c r="AO117" i="25"/>
  <c r="AP118" i="25"/>
  <c r="U122" i="25"/>
  <c r="AN123" i="25"/>
  <c r="AO130" i="25"/>
  <c r="U107" i="25"/>
  <c r="U108" i="25"/>
  <c r="AN108" i="25"/>
  <c r="U109" i="25"/>
  <c r="AN109" i="25"/>
  <c r="AC110" i="25"/>
  <c r="AC111" i="25" s="1"/>
  <c r="AC112" i="25" s="1"/>
  <c r="AC113" i="25" s="1"/>
  <c r="AC114" i="25" s="1"/>
  <c r="AC115" i="25" s="1"/>
  <c r="AC116" i="25" s="1"/>
  <c r="AC117" i="25" s="1"/>
  <c r="AC118" i="25" s="1"/>
  <c r="AC119" i="25" s="1"/>
  <c r="AC120" i="25" s="1"/>
  <c r="AC121" i="25" s="1"/>
  <c r="AO110" i="25"/>
  <c r="AP111" i="25"/>
  <c r="AQ112" i="25"/>
  <c r="AM114" i="25"/>
  <c r="U115" i="25"/>
  <c r="AN115" i="25"/>
  <c r="AO116" i="25"/>
  <c r="AP117" i="25"/>
  <c r="AM120" i="25"/>
  <c r="AN121" i="25"/>
  <c r="U121" i="25"/>
  <c r="AO121" i="25"/>
  <c r="AO124" i="25"/>
  <c r="AN131" i="25"/>
  <c r="AD110" i="25"/>
  <c r="U114" i="25"/>
  <c r="U120" i="25"/>
  <c r="AP121" i="25"/>
  <c r="AN125" i="25"/>
  <c r="AP131" i="25"/>
  <c r="AM132" i="25"/>
  <c r="AM124" i="25"/>
  <c r="AO128" i="25"/>
  <c r="U129" i="25"/>
  <c r="AN129" i="25"/>
  <c r="AM130" i="25"/>
  <c r="AP139" i="25"/>
  <c r="AM123" i="25"/>
  <c r="U124" i="25"/>
  <c r="AN124" i="25"/>
  <c r="AM125" i="25"/>
  <c r="AO129" i="25"/>
  <c r="U130" i="25"/>
  <c r="AN130" i="25"/>
  <c r="AQ139" i="25"/>
  <c r="AO123" i="25"/>
  <c r="AP124" i="25"/>
  <c r="AO125" i="25"/>
  <c r="U126" i="25"/>
  <c r="AN126" i="25"/>
  <c r="AP130" i="25"/>
  <c r="AO131" i="25"/>
  <c r="U132" i="25"/>
  <c r="AN132" i="25"/>
  <c r="AA134" i="25"/>
  <c r="AM134" i="25"/>
  <c r="AM135" i="25"/>
  <c r="AM136" i="25"/>
  <c r="AM137" i="25"/>
  <c r="AM138" i="25"/>
  <c r="AM139" i="25"/>
  <c r="AP123" i="25"/>
  <c r="AO126" i="25"/>
  <c r="AO132" i="25"/>
  <c r="U134" i="25"/>
  <c r="AB134" i="25"/>
  <c r="AB135" i="25" s="1"/>
  <c r="AB136" i="25" s="1"/>
  <c r="AB137" i="25" s="1"/>
  <c r="AB138" i="25" s="1"/>
  <c r="AB139" i="25" s="1"/>
  <c r="AB140" i="25" s="1"/>
  <c r="AB141" i="25" s="1"/>
  <c r="U135" i="25"/>
  <c r="U136" i="25"/>
  <c r="U137" i="25"/>
  <c r="U138" i="25"/>
  <c r="U139" i="25"/>
  <c r="AN139" i="25"/>
  <c r="AD86" i="24"/>
  <c r="AQ87" i="24"/>
  <c r="AM89" i="24"/>
  <c r="U90" i="24"/>
  <c r="AN90" i="24"/>
  <c r="AO91" i="24"/>
  <c r="AQ86" i="24"/>
  <c r="AM88" i="24"/>
  <c r="U89" i="24"/>
  <c r="AN89" i="24"/>
  <c r="AO90" i="24"/>
  <c r="AP91" i="24"/>
  <c r="AN91" i="24"/>
  <c r="AM87" i="24"/>
  <c r="U88" i="24"/>
  <c r="AN88" i="24"/>
  <c r="AO89" i="24"/>
  <c r="AP90" i="24"/>
  <c r="AQ91" i="24"/>
  <c r="AN96" i="24"/>
  <c r="U96" i="24"/>
  <c r="AM96" i="24"/>
  <c r="AA86" i="24"/>
  <c r="AA87" i="24" s="1"/>
  <c r="AA88" i="24" s="1"/>
  <c r="AA89" i="24" s="1"/>
  <c r="AA90" i="24" s="1"/>
  <c r="AA91" i="24" s="1"/>
  <c r="AA92" i="24" s="1"/>
  <c r="AA93" i="24" s="1"/>
  <c r="AA94" i="24" s="1"/>
  <c r="AA95" i="24" s="1"/>
  <c r="AA96" i="24" s="1"/>
  <c r="AA97" i="24" s="1"/>
  <c r="AM86" i="24"/>
  <c r="U87" i="24"/>
  <c r="AN87" i="24"/>
  <c r="AO88" i="24"/>
  <c r="AP89" i="24"/>
  <c r="AQ90" i="24"/>
  <c r="AM92" i="24"/>
  <c r="AM95" i="24"/>
  <c r="U91" i="24"/>
  <c r="U86" i="24"/>
  <c r="AB86" i="24"/>
  <c r="AB87" i="24" s="1"/>
  <c r="AB88" i="24" s="1"/>
  <c r="AB89" i="24" s="1"/>
  <c r="AB90" i="24" s="1"/>
  <c r="AB91" i="24" s="1"/>
  <c r="AB92" i="24" s="1"/>
  <c r="AB93" i="24" s="1"/>
  <c r="AB94" i="24" s="1"/>
  <c r="AB95" i="24" s="1"/>
  <c r="AB96" i="24" s="1"/>
  <c r="AB97" i="24" s="1"/>
  <c r="U92" i="24"/>
  <c r="AM94" i="24"/>
  <c r="U95" i="24"/>
  <c r="AN95" i="24"/>
  <c r="AO96" i="24"/>
  <c r="AQ111" i="24"/>
  <c r="AP111" i="24"/>
  <c r="AM111" i="24"/>
  <c r="AM97" i="24"/>
  <c r="U111" i="24"/>
  <c r="AQ108" i="24"/>
  <c r="AQ107" i="24"/>
  <c r="AQ106" i="24"/>
  <c r="AQ105" i="24"/>
  <c r="AQ104" i="24"/>
  <c r="AQ103" i="24"/>
  <c r="AQ102" i="24"/>
  <c r="AP107" i="24"/>
  <c r="AP106" i="24"/>
  <c r="AP105" i="24"/>
  <c r="AP104" i="24"/>
  <c r="AP103" i="24"/>
  <c r="AP102" i="24"/>
  <c r="AP101" i="24"/>
  <c r="AP100" i="24"/>
  <c r="AP99" i="24"/>
  <c r="AP98" i="24"/>
  <c r="AO111" i="24"/>
  <c r="AO108" i="24"/>
  <c r="AO107" i="24"/>
  <c r="AO106" i="24"/>
  <c r="AO105" i="24"/>
  <c r="AO104" i="24"/>
  <c r="AO103" i="24"/>
  <c r="AQ109" i="24"/>
  <c r="U110" i="24"/>
  <c r="AQ116" i="24"/>
  <c r="AP116" i="24"/>
  <c r="AO116" i="24"/>
  <c r="AM114" i="24"/>
  <c r="AN116" i="24"/>
  <c r="U116" i="24"/>
  <c r="AM116" i="24"/>
  <c r="AP113" i="24"/>
  <c r="AM118" i="24"/>
  <c r="AP118" i="24"/>
  <c r="AO117" i="24"/>
  <c r="AO118" i="24"/>
  <c r="AP108" i="24"/>
  <c r="AP132" i="24"/>
  <c r="AO132" i="24"/>
  <c r="AN132" i="24"/>
  <c r="U132" i="24"/>
  <c r="AM132" i="24"/>
  <c r="AM124" i="24"/>
  <c r="U121" i="24"/>
  <c r="AQ110" i="24"/>
  <c r="AP110" i="24"/>
  <c r="AD110" i="24"/>
  <c r="AO110" i="24"/>
  <c r="AC110" i="24"/>
  <c r="AC111" i="24" s="1"/>
  <c r="AC112" i="24" s="1"/>
  <c r="AC113" i="24" s="1"/>
  <c r="AC114" i="24" s="1"/>
  <c r="AC115" i="24" s="1"/>
  <c r="AC116" i="24" s="1"/>
  <c r="AC117" i="24" s="1"/>
  <c r="AC118" i="24" s="1"/>
  <c r="AC119" i="24" s="1"/>
  <c r="AC120" i="24" s="1"/>
  <c r="AC121" i="24" s="1"/>
  <c r="AA110" i="24"/>
  <c r="AA111" i="24" s="1"/>
  <c r="AA112" i="24" s="1"/>
  <c r="AA113" i="24" s="1"/>
  <c r="AA114" i="24" s="1"/>
  <c r="AA115" i="24" s="1"/>
  <c r="AA116" i="24" s="1"/>
  <c r="AA117" i="24" s="1"/>
  <c r="AA118" i="24" s="1"/>
  <c r="AA119" i="24" s="1"/>
  <c r="AA120" i="24" s="1"/>
  <c r="AA121" i="24" s="1"/>
  <c r="AM110" i="24"/>
  <c r="AM112" i="24"/>
  <c r="AQ112" i="24"/>
  <c r="AO112" i="24"/>
  <c r="AQ95" i="24"/>
  <c r="AB110" i="24"/>
  <c r="AB111" i="24" s="1"/>
  <c r="AB112" i="24" s="1"/>
  <c r="AB113" i="24" s="1"/>
  <c r="AB114" i="24" s="1"/>
  <c r="AB115" i="24" s="1"/>
  <c r="AB116" i="24" s="1"/>
  <c r="AB117" i="24" s="1"/>
  <c r="AB118" i="24" s="1"/>
  <c r="AB119" i="24" s="1"/>
  <c r="AB120" i="24" s="1"/>
  <c r="AB121" i="24" s="1"/>
  <c r="AN110" i="24"/>
  <c r="AM115" i="24"/>
  <c r="AA98" i="24"/>
  <c r="AA99" i="24" s="1"/>
  <c r="AA100" i="24" s="1"/>
  <c r="AA101" i="24" s="1"/>
  <c r="AA102" i="24" s="1"/>
  <c r="AA103" i="24" s="1"/>
  <c r="AA104" i="24" s="1"/>
  <c r="AA105" i="24" s="1"/>
  <c r="AA106" i="24" s="1"/>
  <c r="AA107" i="24" s="1"/>
  <c r="AA108" i="24" s="1"/>
  <c r="AA109" i="24" s="1"/>
  <c r="AP109" i="24"/>
  <c r="AO109" i="24"/>
  <c r="AM109" i="24"/>
  <c r="AM117" i="24"/>
  <c r="AN118" i="24"/>
  <c r="U124" i="24"/>
  <c r="AM125" i="24"/>
  <c r="U117" i="24"/>
  <c r="AN117" i="24"/>
  <c r="AP119" i="24"/>
  <c r="AM127" i="24"/>
  <c r="AM128" i="24"/>
  <c r="AM129" i="24"/>
  <c r="AN128" i="24"/>
  <c r="U128" i="24"/>
  <c r="AO127" i="24"/>
  <c r="AP131" i="24"/>
  <c r="AO131" i="24"/>
  <c r="AN131" i="24"/>
  <c r="U131" i="24"/>
  <c r="AN122" i="24"/>
  <c r="AB122" i="24"/>
  <c r="AB123" i="24" s="1"/>
  <c r="AB124" i="24" s="1"/>
  <c r="AB125" i="24" s="1"/>
  <c r="AB126" i="24" s="1"/>
  <c r="AB127" i="24" s="1"/>
  <c r="AB128" i="24" s="1"/>
  <c r="AB129" i="24" s="1"/>
  <c r="AB130" i="24" s="1"/>
  <c r="AB131" i="24" s="1"/>
  <c r="AB132" i="24" s="1"/>
  <c r="AB133" i="24" s="1"/>
  <c r="U122" i="24"/>
  <c r="AM122" i="24"/>
  <c r="AA122" i="24"/>
  <c r="AA123" i="24" s="1"/>
  <c r="AA124" i="24" s="1"/>
  <c r="AA125" i="24" s="1"/>
  <c r="AA126" i="24" s="1"/>
  <c r="AA127" i="24" s="1"/>
  <c r="AA128" i="24" s="1"/>
  <c r="AA129" i="24" s="1"/>
  <c r="AA130" i="24" s="1"/>
  <c r="AA131" i="24" s="1"/>
  <c r="AA132" i="24" s="1"/>
  <c r="AA133" i="24" s="1"/>
  <c r="AC122" i="24"/>
  <c r="AC123" i="24" s="1"/>
  <c r="AC124" i="24" s="1"/>
  <c r="AC125" i="24" s="1"/>
  <c r="AC126" i="24" s="1"/>
  <c r="AC127" i="24" s="1"/>
  <c r="AC128" i="24" s="1"/>
  <c r="AC129" i="24" s="1"/>
  <c r="AC130" i="24" s="1"/>
  <c r="AC131" i="24" s="1"/>
  <c r="AC132" i="24" s="1"/>
  <c r="AC133" i="24" s="1"/>
  <c r="AO122" i="24"/>
  <c r="U115" i="24"/>
  <c r="AN115" i="24"/>
  <c r="AP117" i="24"/>
  <c r="AM120" i="24"/>
  <c r="AP121" i="24"/>
  <c r="AD122" i="24"/>
  <c r="AP124" i="24"/>
  <c r="AO124" i="24"/>
  <c r="AN124" i="24"/>
  <c r="AO126" i="24"/>
  <c r="AN126" i="24"/>
  <c r="U126" i="24"/>
  <c r="AM126" i="24"/>
  <c r="AM113" i="24"/>
  <c r="U114" i="24"/>
  <c r="AN114" i="24"/>
  <c r="AO115" i="24"/>
  <c r="AM119" i="24"/>
  <c r="U120" i="24"/>
  <c r="AN120" i="24"/>
  <c r="AM121" i="24"/>
  <c r="AP126" i="24"/>
  <c r="AP127" i="24"/>
  <c r="AO128" i="24"/>
  <c r="U129" i="24"/>
  <c r="AN129" i="24"/>
  <c r="AM130" i="24"/>
  <c r="AM131" i="24"/>
  <c r="U113" i="24"/>
  <c r="U119" i="24"/>
  <c r="AN121" i="24"/>
  <c r="AP125" i="24"/>
  <c r="AO125" i="24"/>
  <c r="AN125" i="24"/>
  <c r="U125" i="24"/>
  <c r="AP128" i="24"/>
  <c r="AO129" i="24"/>
  <c r="U130" i="24"/>
  <c r="AN130" i="24"/>
  <c r="U123" i="24"/>
  <c r="AN123" i="24"/>
  <c r="AP129" i="24"/>
  <c r="AO130" i="24"/>
  <c r="AO123" i="24"/>
  <c r="AP130" i="24"/>
  <c r="AA134" i="24"/>
  <c r="AA135" i="24" s="1"/>
  <c r="AA136" i="24" s="1"/>
  <c r="AA137" i="24" s="1"/>
  <c r="AA138" i="24" s="1"/>
  <c r="AA139" i="24" s="1"/>
  <c r="AA140" i="24" s="1"/>
  <c r="AA141" i="24" s="1"/>
  <c r="AM135" i="24"/>
  <c r="AM136" i="24"/>
  <c r="AM137" i="24"/>
  <c r="AM138" i="24"/>
  <c r="AM139" i="24"/>
  <c r="U127" i="24"/>
  <c r="AN127" i="24"/>
  <c r="U137" i="24"/>
  <c r="U138" i="24"/>
  <c r="U139" i="24"/>
  <c r="AN139" i="24"/>
  <c r="U87" i="23"/>
  <c r="AN88" i="23"/>
  <c r="AP93" i="23"/>
  <c r="AO93" i="23"/>
  <c r="AN93" i="23"/>
  <c r="U93" i="23"/>
  <c r="U97" i="23"/>
  <c r="AO98" i="23"/>
  <c r="AC86" i="23"/>
  <c r="AC87" i="23" s="1"/>
  <c r="AC88" i="23" s="1"/>
  <c r="AC89" i="23" s="1"/>
  <c r="AC90" i="23" s="1"/>
  <c r="AC91" i="23" s="1"/>
  <c r="AC92" i="23" s="1"/>
  <c r="AC93" i="23" s="1"/>
  <c r="AC94" i="23" s="1"/>
  <c r="AC95" i="23" s="1"/>
  <c r="AC96" i="23" s="1"/>
  <c r="AC97" i="23" s="1"/>
  <c r="AO88" i="23"/>
  <c r="AQ89" i="23"/>
  <c r="AP91" i="23"/>
  <c r="AM91" i="23"/>
  <c r="U92" i="23"/>
  <c r="AM93" i="23"/>
  <c r="AP94" i="23"/>
  <c r="AO95" i="23"/>
  <c r="AP98" i="23"/>
  <c r="U116" i="23"/>
  <c r="AB86" i="23"/>
  <c r="AB87" i="23" s="1"/>
  <c r="AB88" i="23" s="1"/>
  <c r="AB89" i="23" s="1"/>
  <c r="AB90" i="23" s="1"/>
  <c r="AB91" i="23" s="1"/>
  <c r="AB92" i="23" s="1"/>
  <c r="AB93" i="23" s="1"/>
  <c r="AB94" i="23" s="1"/>
  <c r="AB95" i="23" s="1"/>
  <c r="AB96" i="23" s="1"/>
  <c r="AB97" i="23" s="1"/>
  <c r="AP89" i="23"/>
  <c r="AM98" i="23"/>
  <c r="AD86" i="23"/>
  <c r="AQ87" i="23"/>
  <c r="AP87" i="23"/>
  <c r="AM87" i="23"/>
  <c r="AP88" i="23"/>
  <c r="AQ91" i="23"/>
  <c r="AQ93" i="23"/>
  <c r="AQ94" i="23"/>
  <c r="AP95" i="23"/>
  <c r="U102" i="23"/>
  <c r="U103" i="23"/>
  <c r="U104" i="23"/>
  <c r="U105" i="23"/>
  <c r="U106" i="23"/>
  <c r="U107" i="23"/>
  <c r="U108" i="23"/>
  <c r="AM118" i="23"/>
  <c r="AM119" i="23"/>
  <c r="AP119" i="23"/>
  <c r="U119" i="23"/>
  <c r="AP114" i="23"/>
  <c r="AO119" i="23"/>
  <c r="U100" i="23"/>
  <c r="AQ99" i="23"/>
  <c r="AN98" i="23"/>
  <c r="AD98" i="23"/>
  <c r="U98" i="23"/>
  <c r="AN119" i="23"/>
  <c r="AO117" i="23"/>
  <c r="U113" i="23"/>
  <c r="U101" i="23"/>
  <c r="AQ100" i="23"/>
  <c r="AO99" i="23"/>
  <c r="AC98" i="23"/>
  <c r="AC99" i="23" s="1"/>
  <c r="AC100" i="23" s="1"/>
  <c r="AC101" i="23" s="1"/>
  <c r="AC102" i="23" s="1"/>
  <c r="AC103" i="23" s="1"/>
  <c r="AC104" i="23" s="1"/>
  <c r="AC105" i="23" s="1"/>
  <c r="AC106" i="23" s="1"/>
  <c r="AC107" i="23" s="1"/>
  <c r="AC108" i="23" s="1"/>
  <c r="AC109" i="23" s="1"/>
  <c r="AQ97" i="23"/>
  <c r="AM95" i="23"/>
  <c r="AM117" i="23"/>
  <c r="AO100" i="23"/>
  <c r="AN99" i="23"/>
  <c r="U99" i="23"/>
  <c r="AB98" i="23"/>
  <c r="AB99" i="23" s="1"/>
  <c r="AB100" i="23" s="1"/>
  <c r="AB101" i="23" s="1"/>
  <c r="AB102" i="23" s="1"/>
  <c r="AB103" i="23" s="1"/>
  <c r="AB104" i="23" s="1"/>
  <c r="AB105" i="23" s="1"/>
  <c r="AB106" i="23" s="1"/>
  <c r="AB107" i="23" s="1"/>
  <c r="AB108" i="23" s="1"/>
  <c r="AB109" i="23" s="1"/>
  <c r="AP97" i="23"/>
  <c r="AP115" i="23"/>
  <c r="AO109" i="23"/>
  <c r="AO108" i="23"/>
  <c r="AO107" i="23"/>
  <c r="AO106" i="23"/>
  <c r="AO105" i="23"/>
  <c r="AO104" i="23"/>
  <c r="AO103" i="23"/>
  <c r="AO102" i="23"/>
  <c r="AO101" i="23"/>
  <c r="AN100" i="23"/>
  <c r="AQ98" i="23"/>
  <c r="AO97" i="23"/>
  <c r="AN96" i="23"/>
  <c r="AQ95" i="23"/>
  <c r="U86" i="23"/>
  <c r="AN87" i="23"/>
  <c r="AO90" i="23"/>
  <c r="AM92" i="23"/>
  <c r="AQ110" i="23"/>
  <c r="AN112" i="23"/>
  <c r="U118" i="23"/>
  <c r="AM129" i="23"/>
  <c r="AP131" i="23"/>
  <c r="AN131" i="23"/>
  <c r="U131" i="23"/>
  <c r="AM131" i="23"/>
  <c r="AP130" i="23"/>
  <c r="U126" i="23"/>
  <c r="AO131" i="23"/>
  <c r="AM130" i="23"/>
  <c r="AN129" i="23"/>
  <c r="U129" i="23"/>
  <c r="AM121" i="23"/>
  <c r="AP127" i="23"/>
  <c r="AC122" i="23"/>
  <c r="AC123" i="23" s="1"/>
  <c r="AC124" i="23" s="1"/>
  <c r="AC125" i="23" s="1"/>
  <c r="AC126" i="23" s="1"/>
  <c r="AC127" i="23" s="1"/>
  <c r="AC128" i="23" s="1"/>
  <c r="AC129" i="23" s="1"/>
  <c r="AC130" i="23" s="1"/>
  <c r="AC131" i="23" s="1"/>
  <c r="AC132" i="23" s="1"/>
  <c r="AC133" i="23" s="1"/>
  <c r="AP120" i="23"/>
  <c r="AP124" i="23"/>
  <c r="AB122" i="23"/>
  <c r="AB123" i="23" s="1"/>
  <c r="AB124" i="23" s="1"/>
  <c r="AB125" i="23" s="1"/>
  <c r="AB126" i="23" s="1"/>
  <c r="AB127" i="23" s="1"/>
  <c r="AB128" i="23" s="1"/>
  <c r="AB129" i="23" s="1"/>
  <c r="AB130" i="23" s="1"/>
  <c r="AB131" i="23" s="1"/>
  <c r="AB132" i="23" s="1"/>
  <c r="AB133" i="23" s="1"/>
  <c r="AP121" i="23"/>
  <c r="AO120" i="23"/>
  <c r="AO125" i="23"/>
  <c r="U122" i="23"/>
  <c r="AO123" i="23"/>
  <c r="AQ86" i="23"/>
  <c r="AO86" i="23"/>
  <c r="AM88" i="23"/>
  <c r="AQ88" i="23"/>
  <c r="AM86" i="23"/>
  <c r="AO87" i="23"/>
  <c r="AN89" i="23"/>
  <c r="AP90" i="23"/>
  <c r="AQ92" i="23"/>
  <c r="AP92" i="23"/>
  <c r="AO91" i="23"/>
  <c r="AM89" i="23"/>
  <c r="AO92" i="23"/>
  <c r="AN92" i="23"/>
  <c r="AO94" i="23"/>
  <c r="AN95" i="23"/>
  <c r="AO96" i="23"/>
  <c r="AM97" i="23"/>
  <c r="AN97" i="23"/>
  <c r="AN101" i="23"/>
  <c r="AN102" i="23"/>
  <c r="AN103" i="23"/>
  <c r="AN104" i="23"/>
  <c r="AN105" i="23"/>
  <c r="AN106" i="23"/>
  <c r="AN107" i="23"/>
  <c r="AN108" i="23"/>
  <c r="AN109" i="23"/>
  <c r="AP112" i="23"/>
  <c r="AQ112" i="23"/>
  <c r="AO112" i="23"/>
  <c r="AM112" i="23"/>
  <c r="U112" i="23"/>
  <c r="AA110" i="23"/>
  <c r="AA111" i="23" s="1"/>
  <c r="AA112" i="23" s="1"/>
  <c r="AA113" i="23" s="1"/>
  <c r="AA114" i="23" s="1"/>
  <c r="AA115" i="23" s="1"/>
  <c r="AA116" i="23" s="1"/>
  <c r="AA117" i="23" s="1"/>
  <c r="AA118" i="23" s="1"/>
  <c r="AA119" i="23" s="1"/>
  <c r="AA120" i="23" s="1"/>
  <c r="AA121" i="23" s="1"/>
  <c r="AQ109" i="23"/>
  <c r="AQ108" i="23"/>
  <c r="AQ107" i="23"/>
  <c r="AQ106" i="23"/>
  <c r="AQ105" i="23"/>
  <c r="AQ104" i="23"/>
  <c r="AQ103" i="23"/>
  <c r="AQ102" i="23"/>
  <c r="AQ101" i="23"/>
  <c r="AP108" i="23"/>
  <c r="AP107" i="23"/>
  <c r="AP106" i="23"/>
  <c r="AP105" i="23"/>
  <c r="AP104" i="23"/>
  <c r="AP103" i="23"/>
  <c r="AP102" i="23"/>
  <c r="AP101" i="23"/>
  <c r="AP100" i="23"/>
  <c r="AP99" i="23"/>
  <c r="AM90" i="23"/>
  <c r="U91" i="23"/>
  <c r="AN91" i="23"/>
  <c r="AM94" i="23"/>
  <c r="U96" i="23"/>
  <c r="AN114" i="23"/>
  <c r="U90" i="23"/>
  <c r="AN90" i="23"/>
  <c r="U94" i="23"/>
  <c r="AN94" i="23"/>
  <c r="AM96" i="23"/>
  <c r="AP96" i="23"/>
  <c r="AM99" i="23"/>
  <c r="AM102" i="23"/>
  <c r="AM103" i="23"/>
  <c r="AM104" i="23"/>
  <c r="AM105" i="23"/>
  <c r="AM106" i="23"/>
  <c r="AM107" i="23"/>
  <c r="AM108" i="23"/>
  <c r="AM109" i="23"/>
  <c r="U89" i="23"/>
  <c r="U95" i="23"/>
  <c r="AQ96" i="23"/>
  <c r="AN110" i="23"/>
  <c r="AP109" i="23"/>
  <c r="AO114" i="23"/>
  <c r="AQ111" i="23"/>
  <c r="AP111" i="23"/>
  <c r="AN111" i="23"/>
  <c r="U111" i="23"/>
  <c r="AM111" i="23"/>
  <c r="AM113" i="23"/>
  <c r="AP113" i="23"/>
  <c r="AN113" i="23"/>
  <c r="AP116" i="23"/>
  <c r="AO116" i="23"/>
  <c r="AM116" i="23"/>
  <c r="AN116" i="23"/>
  <c r="AO118" i="23"/>
  <c r="AN118" i="23"/>
  <c r="AO134" i="23"/>
  <c r="AC134" i="23"/>
  <c r="AC135" i="23" s="1"/>
  <c r="AC136" i="23" s="1"/>
  <c r="AC137" i="23" s="1"/>
  <c r="AC138" i="23" s="1"/>
  <c r="AC139" i="23" s="1"/>
  <c r="AC140" i="23" s="1"/>
  <c r="AC141" i="23" s="1"/>
  <c r="AO133" i="23"/>
  <c r="AN134" i="23"/>
  <c r="AB134" i="23"/>
  <c r="AB135" i="23" s="1"/>
  <c r="AB136" i="23" s="1"/>
  <c r="AB137" i="23" s="1"/>
  <c r="AB138" i="23" s="1"/>
  <c r="AB139" i="23" s="1"/>
  <c r="AB140" i="23" s="1"/>
  <c r="AB141" i="23" s="1"/>
  <c r="U134" i="23"/>
  <c r="AN133" i="23"/>
  <c r="U133" i="23"/>
  <c r="AQ134" i="23"/>
  <c r="AQ133" i="23"/>
  <c r="AD134" i="23"/>
  <c r="AA134" i="23"/>
  <c r="AA135" i="23" s="1"/>
  <c r="AA136" i="23" s="1"/>
  <c r="AA137" i="23" s="1"/>
  <c r="AA138" i="23" s="1"/>
  <c r="AA139" i="23" s="1"/>
  <c r="AA140" i="23" s="1"/>
  <c r="AA141" i="23" s="1"/>
  <c r="AP133" i="23"/>
  <c r="AP134" i="23"/>
  <c r="AM133" i="23"/>
  <c r="AN132" i="23"/>
  <c r="U132" i="23"/>
  <c r="AM134" i="23"/>
  <c r="AB110" i="23"/>
  <c r="AB111" i="23" s="1"/>
  <c r="AB112" i="23" s="1"/>
  <c r="AB113" i="23" s="1"/>
  <c r="AB114" i="23" s="1"/>
  <c r="AB115" i="23" s="1"/>
  <c r="AB116" i="23" s="1"/>
  <c r="AB117" i="23" s="1"/>
  <c r="AB118" i="23" s="1"/>
  <c r="AB119" i="23" s="1"/>
  <c r="AB120" i="23" s="1"/>
  <c r="AB121" i="23" s="1"/>
  <c r="AO111" i="23"/>
  <c r="AO113" i="23"/>
  <c r="AQ116" i="23"/>
  <c r="AP118" i="23"/>
  <c r="AN120" i="23"/>
  <c r="AA98" i="23"/>
  <c r="AA99" i="23" s="1"/>
  <c r="AA100" i="23" s="1"/>
  <c r="AA101" i="23" s="1"/>
  <c r="AA102" i="23" s="1"/>
  <c r="AA103" i="23" s="1"/>
  <c r="AA104" i="23" s="1"/>
  <c r="AA105" i="23" s="1"/>
  <c r="AA106" i="23" s="1"/>
  <c r="AA107" i="23" s="1"/>
  <c r="AA108" i="23" s="1"/>
  <c r="AA109" i="23" s="1"/>
  <c r="AP110" i="23"/>
  <c r="AD110" i="23"/>
  <c r="AO110" i="23"/>
  <c r="AC110" i="23"/>
  <c r="AC111" i="23" s="1"/>
  <c r="AC112" i="23" s="1"/>
  <c r="AC113" i="23" s="1"/>
  <c r="AC114" i="23" s="1"/>
  <c r="AC115" i="23" s="1"/>
  <c r="AC116" i="23" s="1"/>
  <c r="AC117" i="23" s="1"/>
  <c r="AC118" i="23" s="1"/>
  <c r="AC119" i="23" s="1"/>
  <c r="AC120" i="23" s="1"/>
  <c r="AC121" i="23" s="1"/>
  <c r="U110" i="23"/>
  <c r="AM110" i="23"/>
  <c r="AO115" i="23"/>
  <c r="AM115" i="23"/>
  <c r="AO121" i="23"/>
  <c r="AD122" i="23"/>
  <c r="AP132" i="23"/>
  <c r="AO139" i="23"/>
  <c r="AN139" i="23"/>
  <c r="U139" i="23"/>
  <c r="AM139" i="23"/>
  <c r="AQ139" i="23"/>
  <c r="AP135" i="23"/>
  <c r="U117" i="23"/>
  <c r="AN117" i="23"/>
  <c r="AP123" i="23"/>
  <c r="AN123" i="23"/>
  <c r="U123" i="23"/>
  <c r="AP126" i="23"/>
  <c r="AN127" i="23"/>
  <c r="AN128" i="23"/>
  <c r="U128" i="23"/>
  <c r="AO127" i="23"/>
  <c r="AM128" i="23"/>
  <c r="U127" i="23"/>
  <c r="AP128" i="23"/>
  <c r="AO138" i="23"/>
  <c r="AN138" i="23"/>
  <c r="U138" i="23"/>
  <c r="AQ138" i="23"/>
  <c r="AN122" i="23"/>
  <c r="AM122" i="23"/>
  <c r="AO124" i="23"/>
  <c r="AN124" i="23"/>
  <c r="U124" i="23"/>
  <c r="AP125" i="23"/>
  <c r="AN125" i="23"/>
  <c r="U125" i="23"/>
  <c r="AM125" i="23"/>
  <c r="AO137" i="23"/>
  <c r="AN137" i="23"/>
  <c r="U137" i="23"/>
  <c r="AQ137" i="23"/>
  <c r="AM114" i="23"/>
  <c r="U115" i="23"/>
  <c r="AN115" i="23"/>
  <c r="AP117" i="23"/>
  <c r="AM120" i="23"/>
  <c r="U121" i="23"/>
  <c r="AN121" i="23"/>
  <c r="AO122" i="23"/>
  <c r="AO136" i="23"/>
  <c r="AN136" i="23"/>
  <c r="U136" i="23"/>
  <c r="AQ136" i="23"/>
  <c r="AM138" i="23"/>
  <c r="U114" i="23"/>
  <c r="U120" i="23"/>
  <c r="AA122" i="23"/>
  <c r="AA123" i="23" s="1"/>
  <c r="AA124" i="23" s="1"/>
  <c r="AA125" i="23" s="1"/>
  <c r="AA126" i="23" s="1"/>
  <c r="AA127" i="23" s="1"/>
  <c r="AA128" i="23" s="1"/>
  <c r="AA129" i="23" s="1"/>
  <c r="AA130" i="23" s="1"/>
  <c r="AA131" i="23" s="1"/>
  <c r="AA132" i="23" s="1"/>
  <c r="AA133" i="23" s="1"/>
  <c r="AM123" i="23"/>
  <c r="AN126" i="23"/>
  <c r="AM127" i="23"/>
  <c r="AO128" i="23"/>
  <c r="AO135" i="23"/>
  <c r="AN135" i="23"/>
  <c r="U135" i="23"/>
  <c r="AQ135" i="23"/>
  <c r="AM137" i="23"/>
  <c r="AP138" i="23"/>
  <c r="AO129" i="23"/>
  <c r="U130" i="23"/>
  <c r="AN130" i="23"/>
  <c r="AM126" i="23"/>
  <c r="AP129" i="23"/>
  <c r="AO130" i="23"/>
  <c r="AM132" i="23"/>
  <c r="AO126" i="23"/>
  <c r="AO132" i="23"/>
  <c r="U86" i="22"/>
  <c r="AB86" i="22"/>
  <c r="AB87" i="22" s="1"/>
  <c r="AB88" i="22" s="1"/>
  <c r="AB89" i="22" s="1"/>
  <c r="AB90" i="22" s="1"/>
  <c r="AB91" i="22" s="1"/>
  <c r="AB92" i="22" s="1"/>
  <c r="AB93" i="22" s="1"/>
  <c r="AB94" i="22" s="1"/>
  <c r="AB95" i="22" s="1"/>
  <c r="AB96" i="22" s="1"/>
  <c r="AB97" i="22" s="1"/>
  <c r="AN86" i="22"/>
  <c r="AO87" i="22"/>
  <c r="AM90" i="22"/>
  <c r="AO90" i="22"/>
  <c r="AC86" i="22"/>
  <c r="AC87" i="22" s="1"/>
  <c r="AC88" i="22" s="1"/>
  <c r="AC89" i="22" s="1"/>
  <c r="AC90" i="22" s="1"/>
  <c r="AC91" i="22" s="1"/>
  <c r="AC92" i="22" s="1"/>
  <c r="AC93" i="22" s="1"/>
  <c r="AC94" i="22" s="1"/>
  <c r="AC95" i="22" s="1"/>
  <c r="AC96" i="22" s="1"/>
  <c r="AC97" i="22" s="1"/>
  <c r="AO86" i="22"/>
  <c r="AP87" i="22"/>
  <c r="AP90" i="22"/>
  <c r="AN107" i="22"/>
  <c r="AQ107" i="22"/>
  <c r="U94" i="22"/>
  <c r="AP106" i="22"/>
  <c r="AP107" i="22"/>
  <c r="AQ104" i="22"/>
  <c r="AQ103" i="22"/>
  <c r="AQ102" i="22"/>
  <c r="AQ101" i="22"/>
  <c r="AQ100" i="22"/>
  <c r="AQ99" i="22"/>
  <c r="AQ98" i="22"/>
  <c r="AQ97" i="22"/>
  <c r="AP95" i="22"/>
  <c r="AQ94" i="22"/>
  <c r="AM92" i="22"/>
  <c r="AO107" i="22"/>
  <c r="AN106" i="22"/>
  <c r="AP105" i="22"/>
  <c r="AP104" i="22"/>
  <c r="AP103" i="22"/>
  <c r="AP102" i="22"/>
  <c r="AP101" i="22"/>
  <c r="AP100" i="22"/>
  <c r="AP99" i="22"/>
  <c r="AP98" i="22"/>
  <c r="AD98" i="22"/>
  <c r="AP97" i="22"/>
  <c r="AQ96" i="22"/>
  <c r="AO95" i="22"/>
  <c r="AP94" i="22"/>
  <c r="AQ93" i="22"/>
  <c r="AN87" i="22"/>
  <c r="AD86" i="22"/>
  <c r="AP86" i="22"/>
  <c r="AQ87" i="22"/>
  <c r="AQ90" i="22"/>
  <c r="U107" i="22"/>
  <c r="AQ86" i="22"/>
  <c r="AM88" i="22"/>
  <c r="AQ89" i="22"/>
  <c r="U89" i="22"/>
  <c r="AO89" i="22"/>
  <c r="U88" i="22"/>
  <c r="AP89" i="22"/>
  <c r="AN103" i="22"/>
  <c r="AO104" i="22"/>
  <c r="AM107" i="22"/>
  <c r="AP126" i="22"/>
  <c r="AO126" i="22"/>
  <c r="AN126" i="22"/>
  <c r="U126" i="22"/>
  <c r="AM126" i="22"/>
  <c r="AM125" i="22"/>
  <c r="AM124" i="22"/>
  <c r="AD122" i="22"/>
  <c r="AQ105" i="22"/>
  <c r="AM113" i="22"/>
  <c r="AP112" i="22"/>
  <c r="AO111" i="22"/>
  <c r="AP113" i="22"/>
  <c r="AO113" i="22"/>
  <c r="AM91" i="22"/>
  <c r="U92" i="22"/>
  <c r="AN92" i="22"/>
  <c r="AM93" i="22"/>
  <c r="AQ95" i="22"/>
  <c r="AM96" i="22"/>
  <c r="U91" i="22"/>
  <c r="AN91" i="22"/>
  <c r="AO92" i="22"/>
  <c r="U93" i="22"/>
  <c r="AN93" i="22"/>
  <c r="AM94" i="22"/>
  <c r="U96" i="22"/>
  <c r="AN96" i="22"/>
  <c r="AM97" i="22"/>
  <c r="AA98" i="22"/>
  <c r="AA99" i="22" s="1"/>
  <c r="AA100" i="22" s="1"/>
  <c r="AA101" i="22" s="1"/>
  <c r="AA102" i="22" s="1"/>
  <c r="AA103" i="22" s="1"/>
  <c r="AA104" i="22" s="1"/>
  <c r="AA105" i="22" s="1"/>
  <c r="AA106" i="22" s="1"/>
  <c r="AA107" i="22" s="1"/>
  <c r="AA108" i="22" s="1"/>
  <c r="AA109" i="22" s="1"/>
  <c r="AM98" i="22"/>
  <c r="AM99" i="22"/>
  <c r="AM100" i="22"/>
  <c r="AM101" i="22"/>
  <c r="AM102" i="22"/>
  <c r="AM103" i="22"/>
  <c r="AM104" i="22"/>
  <c r="AM105" i="22"/>
  <c r="U106" i="22"/>
  <c r="AQ106" i="22"/>
  <c r="AO108" i="22"/>
  <c r="AN108" i="22"/>
  <c r="U108" i="22"/>
  <c r="AM108" i="22"/>
  <c r="AQ108" i="22"/>
  <c r="AP108" i="22"/>
  <c r="U97" i="22"/>
  <c r="U98" i="22"/>
  <c r="AB98" i="22"/>
  <c r="AB99" i="22" s="1"/>
  <c r="AB100" i="22" s="1"/>
  <c r="AB101" i="22" s="1"/>
  <c r="AB102" i="22" s="1"/>
  <c r="AB103" i="22" s="1"/>
  <c r="AB104" i="22" s="1"/>
  <c r="AB105" i="22" s="1"/>
  <c r="AB106" i="22" s="1"/>
  <c r="AB107" i="22" s="1"/>
  <c r="AB108" i="22" s="1"/>
  <c r="AB109" i="22" s="1"/>
  <c r="U99" i="22"/>
  <c r="U100" i="22"/>
  <c r="U101" i="22"/>
  <c r="U102" i="22"/>
  <c r="U103" i="22"/>
  <c r="U104" i="22"/>
  <c r="U105" i="22"/>
  <c r="AM119" i="22"/>
  <c r="AP118" i="22"/>
  <c r="AO117" i="22"/>
  <c r="AM115" i="22"/>
  <c r="AP119" i="22"/>
  <c r="AO119" i="22"/>
  <c r="AQ109" i="22"/>
  <c r="AM111" i="22"/>
  <c r="U112" i="22"/>
  <c r="AN112" i="22"/>
  <c r="AP114" i="22"/>
  <c r="AM117" i="22"/>
  <c r="U118" i="22"/>
  <c r="AN118" i="22"/>
  <c r="U121" i="22"/>
  <c r="AN122" i="22"/>
  <c r="AB122" i="22"/>
  <c r="AB123" i="22" s="1"/>
  <c r="AB124" i="22" s="1"/>
  <c r="AB125" i="22" s="1"/>
  <c r="AB126" i="22" s="1"/>
  <c r="AB127" i="22" s="1"/>
  <c r="AB128" i="22" s="1"/>
  <c r="AB129" i="22" s="1"/>
  <c r="AB130" i="22" s="1"/>
  <c r="AB131" i="22" s="1"/>
  <c r="AB132" i="22" s="1"/>
  <c r="AB133" i="22" s="1"/>
  <c r="U122" i="22"/>
  <c r="AM122" i="22"/>
  <c r="AA122" i="22"/>
  <c r="AA123" i="22" s="1"/>
  <c r="AA124" i="22" s="1"/>
  <c r="AA125" i="22" s="1"/>
  <c r="AA126" i="22" s="1"/>
  <c r="AA127" i="22" s="1"/>
  <c r="AA128" i="22" s="1"/>
  <c r="AA129" i="22" s="1"/>
  <c r="AA130" i="22" s="1"/>
  <c r="AA131" i="22" s="1"/>
  <c r="AA132" i="22" s="1"/>
  <c r="AA133" i="22" s="1"/>
  <c r="AC122" i="22"/>
  <c r="AC123" i="22" s="1"/>
  <c r="AC124" i="22" s="1"/>
  <c r="AC125" i="22" s="1"/>
  <c r="AC126" i="22" s="1"/>
  <c r="AC127" i="22" s="1"/>
  <c r="AC128" i="22" s="1"/>
  <c r="AC129" i="22" s="1"/>
  <c r="AC130" i="22" s="1"/>
  <c r="AC131" i="22" s="1"/>
  <c r="AC132" i="22" s="1"/>
  <c r="AC133" i="22" s="1"/>
  <c r="AO122" i="22"/>
  <c r="AP125" i="22"/>
  <c r="AO125" i="22"/>
  <c r="AN125" i="22"/>
  <c r="U125" i="22"/>
  <c r="AA110" i="22"/>
  <c r="AA111" i="22" s="1"/>
  <c r="AA112" i="22" s="1"/>
  <c r="AA113" i="22" s="1"/>
  <c r="AA114" i="22" s="1"/>
  <c r="AA115" i="22" s="1"/>
  <c r="AA116" i="22" s="1"/>
  <c r="AA117" i="22" s="1"/>
  <c r="AA118" i="22" s="1"/>
  <c r="AA119" i="22" s="1"/>
  <c r="AA120" i="22" s="1"/>
  <c r="AA121" i="22" s="1"/>
  <c r="AM110" i="22"/>
  <c r="U111" i="22"/>
  <c r="AN111" i="22"/>
  <c r="AO112" i="22"/>
  <c r="AQ114" i="22"/>
  <c r="AM116" i="22"/>
  <c r="U117" i="22"/>
  <c r="AN117" i="22"/>
  <c r="AO118" i="22"/>
  <c r="AP124" i="22"/>
  <c r="AO124" i="22"/>
  <c r="AM129" i="22"/>
  <c r="AN128" i="22"/>
  <c r="U128" i="22"/>
  <c r="AO127" i="22"/>
  <c r="AP131" i="22"/>
  <c r="AO131" i="22"/>
  <c r="AN131" i="22"/>
  <c r="U131" i="22"/>
  <c r="AM131" i="22"/>
  <c r="AN130" i="22"/>
  <c r="U130" i="22"/>
  <c r="AO129" i="22"/>
  <c r="AM109" i="22"/>
  <c r="U110" i="22"/>
  <c r="AB110" i="22"/>
  <c r="AB111" i="22" s="1"/>
  <c r="AB112" i="22" s="1"/>
  <c r="AB113" i="22" s="1"/>
  <c r="AB114" i="22" s="1"/>
  <c r="AB115" i="22" s="1"/>
  <c r="AB116" i="22" s="1"/>
  <c r="AB117" i="22" s="1"/>
  <c r="AB118" i="22" s="1"/>
  <c r="AB119" i="22" s="1"/>
  <c r="AB120" i="22" s="1"/>
  <c r="AB121" i="22" s="1"/>
  <c r="AN110" i="22"/>
  <c r="U116" i="22"/>
  <c r="AN116" i="22"/>
  <c r="AP121" i="22"/>
  <c r="AM121" i="22"/>
  <c r="U109" i="22"/>
  <c r="AN109" i="22"/>
  <c r="AC110" i="22"/>
  <c r="AC111" i="22" s="1"/>
  <c r="AC112" i="22" s="1"/>
  <c r="AC113" i="22" s="1"/>
  <c r="AC114" i="22" s="1"/>
  <c r="AC115" i="22" s="1"/>
  <c r="AC116" i="22" s="1"/>
  <c r="AC117" i="22" s="1"/>
  <c r="AC118" i="22" s="1"/>
  <c r="AC119" i="22" s="1"/>
  <c r="AC120" i="22" s="1"/>
  <c r="AC121" i="22" s="1"/>
  <c r="AO110" i="22"/>
  <c r="AP111" i="22"/>
  <c r="AQ112" i="22"/>
  <c r="AM114" i="22"/>
  <c r="U115" i="22"/>
  <c r="AN115" i="22"/>
  <c r="AO116" i="22"/>
  <c r="AP117" i="22"/>
  <c r="AM120" i="22"/>
  <c r="AN121" i="22"/>
  <c r="AD110" i="22"/>
  <c r="U114" i="22"/>
  <c r="U120" i="22"/>
  <c r="AN120" i="22"/>
  <c r="AO121" i="22"/>
  <c r="AP123" i="22"/>
  <c r="AM123" i="22"/>
  <c r="U124" i="22"/>
  <c r="AN124" i="22"/>
  <c r="AN129" i="22"/>
  <c r="U123" i="22"/>
  <c r="AN123" i="22"/>
  <c r="AP129" i="22"/>
  <c r="AO130" i="22"/>
  <c r="AM132" i="22"/>
  <c r="AO123" i="22"/>
  <c r="AM127" i="22"/>
  <c r="AP130" i="22"/>
  <c r="U132" i="22"/>
  <c r="AN132" i="22"/>
  <c r="AA134" i="22"/>
  <c r="AA135" i="22" s="1"/>
  <c r="AA136" i="22" s="1"/>
  <c r="AA137" i="22" s="1"/>
  <c r="AA138" i="22" s="1"/>
  <c r="AA139" i="22" s="1"/>
  <c r="AA140" i="22" s="1"/>
  <c r="AA141" i="22" s="1"/>
  <c r="AM134" i="22"/>
  <c r="AM135" i="22"/>
  <c r="AM136" i="22"/>
  <c r="AM137" i="22"/>
  <c r="AM138" i="22"/>
  <c r="AM139" i="22"/>
  <c r="U127" i="22"/>
  <c r="AO132" i="22"/>
  <c r="AN139" i="22"/>
  <c r="AO87" i="21"/>
  <c r="AO90" i="21"/>
  <c r="AO93" i="21"/>
  <c r="AM97" i="21"/>
  <c r="AC86" i="21"/>
  <c r="AC87" i="21" s="1"/>
  <c r="AC88" i="21" s="1"/>
  <c r="AC89" i="21" s="1"/>
  <c r="AC90" i="21" s="1"/>
  <c r="AC91" i="21" s="1"/>
  <c r="AC92" i="21" s="1"/>
  <c r="AC93" i="21" s="1"/>
  <c r="AC94" i="21" s="1"/>
  <c r="AC95" i="21" s="1"/>
  <c r="AC96" i="21" s="1"/>
  <c r="AC97" i="21" s="1"/>
  <c r="AO86" i="21"/>
  <c r="AQ87" i="21"/>
  <c r="AM88" i="21"/>
  <c r="AO89" i="21"/>
  <c r="AQ90" i="21"/>
  <c r="AM91" i="21"/>
  <c r="AO92" i="21"/>
  <c r="AQ93" i="21"/>
  <c r="AM94" i="21"/>
  <c r="AO95" i="21"/>
  <c r="AQ96" i="21"/>
  <c r="AN96" i="21"/>
  <c r="U97" i="21"/>
  <c r="AN97" i="21"/>
  <c r="AM99" i="21"/>
  <c r="AO98" i="21"/>
  <c r="AC98" i="21"/>
  <c r="AC99" i="21" s="1"/>
  <c r="AC100" i="21" s="1"/>
  <c r="AC101" i="21" s="1"/>
  <c r="AC102" i="21" s="1"/>
  <c r="AC103" i="21" s="1"/>
  <c r="AC104" i="21" s="1"/>
  <c r="AC105" i="21" s="1"/>
  <c r="AC106" i="21" s="1"/>
  <c r="AC107" i="21" s="1"/>
  <c r="AC108" i="21" s="1"/>
  <c r="AC109" i="21" s="1"/>
  <c r="AQ99" i="21"/>
  <c r="AN98" i="21"/>
  <c r="AB98" i="21"/>
  <c r="AB99" i="21" s="1"/>
  <c r="AB100" i="21" s="1"/>
  <c r="AB101" i="21" s="1"/>
  <c r="AB102" i="21" s="1"/>
  <c r="AB103" i="21" s="1"/>
  <c r="AB104" i="21" s="1"/>
  <c r="AB105" i="21" s="1"/>
  <c r="AB106" i="21" s="1"/>
  <c r="AB107" i="21" s="1"/>
  <c r="AB108" i="21" s="1"/>
  <c r="AB109" i="21" s="1"/>
  <c r="U98" i="21"/>
  <c r="AP99" i="21"/>
  <c r="AO99" i="21"/>
  <c r="AN110" i="21"/>
  <c r="AB110" i="21"/>
  <c r="AB111" i="21" s="1"/>
  <c r="AB112" i="21" s="1"/>
  <c r="AB113" i="21" s="1"/>
  <c r="AB114" i="21" s="1"/>
  <c r="AB115" i="21" s="1"/>
  <c r="AB116" i="21" s="1"/>
  <c r="AB117" i="21" s="1"/>
  <c r="AB118" i="21" s="1"/>
  <c r="AB119" i="21" s="1"/>
  <c r="AB120" i="21" s="1"/>
  <c r="AB121" i="21" s="1"/>
  <c r="U110" i="21"/>
  <c r="AM110" i="21"/>
  <c r="AD110" i="21"/>
  <c r="AC110" i="21"/>
  <c r="AC111" i="21" s="1"/>
  <c r="AC112" i="21" s="1"/>
  <c r="AC113" i="21" s="1"/>
  <c r="AC114" i="21" s="1"/>
  <c r="AC115" i="21" s="1"/>
  <c r="AC116" i="21" s="1"/>
  <c r="AC117" i="21" s="1"/>
  <c r="AC118" i="21" s="1"/>
  <c r="AC119" i="21" s="1"/>
  <c r="AC120" i="21" s="1"/>
  <c r="AC121" i="21" s="1"/>
  <c r="AA110" i="21"/>
  <c r="AA111" i="21" s="1"/>
  <c r="AA112" i="21" s="1"/>
  <c r="AA113" i="21" s="1"/>
  <c r="AA114" i="21" s="1"/>
  <c r="AA115" i="21" s="1"/>
  <c r="AA116" i="21" s="1"/>
  <c r="AA117" i="21" s="1"/>
  <c r="AA118" i="21" s="1"/>
  <c r="AA119" i="21" s="1"/>
  <c r="AA120" i="21" s="1"/>
  <c r="AA121" i="21" s="1"/>
  <c r="AQ110" i="21"/>
  <c r="AM108" i="21"/>
  <c r="AM106" i="21"/>
  <c r="AM104" i="21"/>
  <c r="AM102" i="21"/>
  <c r="AM100" i="21"/>
  <c r="AP110" i="21"/>
  <c r="AD86" i="21"/>
  <c r="AP86" i="21"/>
  <c r="U88" i="21"/>
  <c r="AN88" i="21"/>
  <c r="AP89" i="21"/>
  <c r="U91" i="21"/>
  <c r="AN91" i="21"/>
  <c r="AP92" i="21"/>
  <c r="AN94" i="21"/>
  <c r="AM95" i="21"/>
  <c r="AO96" i="21"/>
  <c r="AO97" i="21"/>
  <c r="AN95" i="21"/>
  <c r="AP96" i="21"/>
  <c r="AP97" i="21"/>
  <c r="AO101" i="21"/>
  <c r="AO103" i="21"/>
  <c r="AO105" i="21"/>
  <c r="AO107" i="21"/>
  <c r="AP115" i="21"/>
  <c r="AO115" i="21"/>
  <c r="AN115" i="21"/>
  <c r="U115" i="21"/>
  <c r="AM115" i="21"/>
  <c r="AP101" i="21"/>
  <c r="AP103" i="21"/>
  <c r="AP105" i="21"/>
  <c r="AP107" i="21"/>
  <c r="AP109" i="21"/>
  <c r="AN109" i="21"/>
  <c r="AM109" i="21"/>
  <c r="AP112" i="21"/>
  <c r="AN112" i="21"/>
  <c r="U112" i="21"/>
  <c r="AP114" i="21"/>
  <c r="AN114" i="21"/>
  <c r="U114" i="21"/>
  <c r="AP118" i="21"/>
  <c r="AO118" i="21"/>
  <c r="AN118" i="21"/>
  <c r="U118" i="21"/>
  <c r="AM118" i="21"/>
  <c r="U100" i="21"/>
  <c r="AN100" i="21"/>
  <c r="AQ101" i="21"/>
  <c r="U102" i="21"/>
  <c r="AN102" i="21"/>
  <c r="AQ103" i="21"/>
  <c r="U104" i="21"/>
  <c r="AN104" i="21"/>
  <c r="AQ105" i="21"/>
  <c r="U106" i="21"/>
  <c r="AN106" i="21"/>
  <c r="AQ107" i="21"/>
  <c r="U108" i="21"/>
  <c r="AN108" i="21"/>
  <c r="AO109" i="21"/>
  <c r="AM111" i="21"/>
  <c r="AN113" i="21"/>
  <c r="U113" i="21"/>
  <c r="AP113" i="21"/>
  <c r="AM114" i="21"/>
  <c r="AE122" i="21"/>
  <c r="AO100" i="21"/>
  <c r="AO102" i="21"/>
  <c r="AO104" i="21"/>
  <c r="AO106" i="21"/>
  <c r="AO108" i="21"/>
  <c r="AQ109" i="21"/>
  <c r="AP111" i="21"/>
  <c r="U111" i="21"/>
  <c r="AN111" i="21"/>
  <c r="AM113" i="21"/>
  <c r="AO114" i="21"/>
  <c r="AD98" i="21"/>
  <c r="AO111" i="21"/>
  <c r="AM112" i="21"/>
  <c r="AO113" i="21"/>
  <c r="AO116" i="21"/>
  <c r="AM121" i="21"/>
  <c r="AP121" i="21"/>
  <c r="AO121" i="21"/>
  <c r="AN121" i="21"/>
  <c r="U121" i="21"/>
  <c r="AP116" i="21"/>
  <c r="U117" i="21"/>
  <c r="AN117" i="21"/>
  <c r="AP119" i="21"/>
  <c r="U120" i="21"/>
  <c r="AN120" i="21"/>
  <c r="AO122" i="21"/>
  <c r="AN123" i="21"/>
  <c r="AO131" i="21"/>
  <c r="AN131" i="21"/>
  <c r="U131" i="21"/>
  <c r="AM131" i="21"/>
  <c r="AQ116" i="21"/>
  <c r="AO117" i="21"/>
  <c r="AO120" i="21"/>
  <c r="AM129" i="21"/>
  <c r="AN128" i="21"/>
  <c r="U128" i="21"/>
  <c r="AO127" i="21"/>
  <c r="AP129" i="21"/>
  <c r="AO129" i="21"/>
  <c r="AP128" i="21"/>
  <c r="AP117" i="21"/>
  <c r="AP120" i="21"/>
  <c r="AA122" i="21"/>
  <c r="AA123" i="21" s="1"/>
  <c r="AA124" i="21" s="1"/>
  <c r="AA125" i="21" s="1"/>
  <c r="AA126" i="21" s="1"/>
  <c r="AA127" i="21" s="1"/>
  <c r="AA128" i="21" s="1"/>
  <c r="AA129" i="21" s="1"/>
  <c r="AA130" i="21" s="1"/>
  <c r="AA131" i="21" s="1"/>
  <c r="AA132" i="21" s="1"/>
  <c r="AA133" i="21" s="1"/>
  <c r="AP124" i="21"/>
  <c r="AO124" i="21"/>
  <c r="AN124" i="21"/>
  <c r="U124" i="21"/>
  <c r="AO125" i="21"/>
  <c r="AN125" i="21"/>
  <c r="U125" i="21"/>
  <c r="AM125" i="21"/>
  <c r="AM116" i="21"/>
  <c r="AM119" i="21"/>
  <c r="AP123" i="21"/>
  <c r="AO123" i="21"/>
  <c r="U123" i="21"/>
  <c r="U116" i="21"/>
  <c r="U119" i="21"/>
  <c r="AC122" i="21"/>
  <c r="AC123" i="21" s="1"/>
  <c r="AC124" i="21" s="1"/>
  <c r="AC125" i="21" s="1"/>
  <c r="AC126" i="21" s="1"/>
  <c r="AC127" i="21" s="1"/>
  <c r="AC128" i="21" s="1"/>
  <c r="AC129" i="21" s="1"/>
  <c r="AC130" i="21" s="1"/>
  <c r="AC131" i="21" s="1"/>
  <c r="AC132" i="21" s="1"/>
  <c r="AC133" i="21" s="1"/>
  <c r="AM122" i="21"/>
  <c r="AO126" i="21"/>
  <c r="U127" i="21"/>
  <c r="AN127" i="21"/>
  <c r="AM128" i="21"/>
  <c r="U129" i="21"/>
  <c r="AN129" i="21"/>
  <c r="U130" i="21"/>
  <c r="AN130" i="21"/>
  <c r="AQ139" i="21"/>
  <c r="AM126" i="21"/>
  <c r="AO130" i="21"/>
  <c r="AM132" i="21"/>
  <c r="U126" i="21"/>
  <c r="AN126" i="21"/>
  <c r="AP130" i="21"/>
  <c r="U132" i="21"/>
  <c r="AN132" i="21"/>
  <c r="AA134" i="21"/>
  <c r="AA135" i="21" s="1"/>
  <c r="AA136" i="21" s="1"/>
  <c r="AA137" i="21" s="1"/>
  <c r="AA138" i="21" s="1"/>
  <c r="AA139" i="21" s="1"/>
  <c r="AA140" i="21" s="1"/>
  <c r="AA141" i="21" s="1"/>
  <c r="AM139" i="21"/>
  <c r="U86" i="20"/>
  <c r="AB86" i="20"/>
  <c r="AB87" i="20" s="1"/>
  <c r="AB88" i="20" s="1"/>
  <c r="AB89" i="20" s="1"/>
  <c r="AB90" i="20" s="1"/>
  <c r="AB91" i="20" s="1"/>
  <c r="AB92" i="20" s="1"/>
  <c r="AB93" i="20" s="1"/>
  <c r="AB94" i="20" s="1"/>
  <c r="AB95" i="20" s="1"/>
  <c r="AB96" i="20" s="1"/>
  <c r="AB97" i="20" s="1"/>
  <c r="AN86" i="20"/>
  <c r="AO87" i="20"/>
  <c r="AP88" i="20"/>
  <c r="AQ89" i="20"/>
  <c r="AM91" i="20"/>
  <c r="AO92" i="20"/>
  <c r="AN92" i="20"/>
  <c r="U92" i="20"/>
  <c r="AM92" i="20"/>
  <c r="U94" i="20"/>
  <c r="AN94" i="20"/>
  <c r="AO95" i="20"/>
  <c r="AP96" i="20"/>
  <c r="U98" i="20"/>
  <c r="AD98" i="20"/>
  <c r="AN98" i="20"/>
  <c r="AO99" i="20"/>
  <c r="U101" i="20"/>
  <c r="AM103" i="20"/>
  <c r="AN104" i="20"/>
  <c r="AN108" i="20"/>
  <c r="AQ112" i="20"/>
  <c r="AP114" i="20"/>
  <c r="AO114" i="20"/>
  <c r="AM112" i="20"/>
  <c r="AN114" i="20"/>
  <c r="AP110" i="20"/>
  <c r="AD110" i="20"/>
  <c r="AN109" i="20"/>
  <c r="AM113" i="20"/>
  <c r="AO110" i="20"/>
  <c r="AC110" i="20"/>
  <c r="AC111" i="20" s="1"/>
  <c r="AC112" i="20" s="1"/>
  <c r="AC113" i="20" s="1"/>
  <c r="AC114" i="20" s="1"/>
  <c r="AC115" i="20" s="1"/>
  <c r="AC116" i="20" s="1"/>
  <c r="AC117" i="20" s="1"/>
  <c r="AC118" i="20" s="1"/>
  <c r="AC119" i="20" s="1"/>
  <c r="AC120" i="20" s="1"/>
  <c r="AC121" i="20" s="1"/>
  <c r="U108" i="20"/>
  <c r="AM106" i="20"/>
  <c r="AQ105" i="20"/>
  <c r="AQ104" i="20"/>
  <c r="AQ103" i="20"/>
  <c r="AQ102" i="20"/>
  <c r="AQ101" i="20"/>
  <c r="AQ100" i="20"/>
  <c r="AQ99" i="20"/>
  <c r="U114" i="20"/>
  <c r="U109" i="20"/>
  <c r="AP108" i="20"/>
  <c r="AO107" i="20"/>
  <c r="AP105" i="20"/>
  <c r="AP104" i="20"/>
  <c r="AP103" i="20"/>
  <c r="AP102" i="20"/>
  <c r="AP101" i="20"/>
  <c r="AP100" i="20"/>
  <c r="AP99" i="20"/>
  <c r="AP98" i="20"/>
  <c r="AQ111" i="20"/>
  <c r="AP109" i="20"/>
  <c r="AO108" i="20"/>
  <c r="AO105" i="20"/>
  <c r="AO104" i="20"/>
  <c r="AO103" i="20"/>
  <c r="AO102" i="20"/>
  <c r="AO101" i="20"/>
  <c r="AO100" i="20"/>
  <c r="AC86" i="20"/>
  <c r="AC87" i="20" s="1"/>
  <c r="AC88" i="20" s="1"/>
  <c r="AC89" i="20" s="1"/>
  <c r="AC90" i="20" s="1"/>
  <c r="AC91" i="20" s="1"/>
  <c r="AC92" i="20" s="1"/>
  <c r="AC93" i="20" s="1"/>
  <c r="AC94" i="20" s="1"/>
  <c r="AC95" i="20" s="1"/>
  <c r="AC96" i="20" s="1"/>
  <c r="AC97" i="20" s="1"/>
  <c r="AO86" i="20"/>
  <c r="AP87" i="20"/>
  <c r="AQ88" i="20"/>
  <c r="AM90" i="20"/>
  <c r="U91" i="20"/>
  <c r="AN91" i="20"/>
  <c r="AP92" i="20"/>
  <c r="AM94" i="20"/>
  <c r="AO94" i="20"/>
  <c r="AP95" i="20"/>
  <c r="AQ96" i="20"/>
  <c r="AM98" i="20"/>
  <c r="AO98" i="20"/>
  <c r="U102" i="20"/>
  <c r="AM104" i="20"/>
  <c r="AN105" i="20"/>
  <c r="AD86" i="20"/>
  <c r="AP86" i="20"/>
  <c r="AQ87" i="20"/>
  <c r="AM89" i="20"/>
  <c r="U90" i="20"/>
  <c r="AN90" i="20"/>
  <c r="AO91" i="20"/>
  <c r="AQ92" i="20"/>
  <c r="AP94" i="20"/>
  <c r="U97" i="20"/>
  <c r="AN97" i="20"/>
  <c r="AQ98" i="20"/>
  <c r="U99" i="20"/>
  <c r="AM100" i="20"/>
  <c r="AN100" i="20"/>
  <c r="U103" i="20"/>
  <c r="AM105" i="20"/>
  <c r="AP106" i="20"/>
  <c r="AP111" i="20"/>
  <c r="U87" i="20"/>
  <c r="AN87" i="20"/>
  <c r="AQ86" i="20"/>
  <c r="AM88" i="20"/>
  <c r="U89" i="20"/>
  <c r="AN89" i="20"/>
  <c r="AO90" i="20"/>
  <c r="AP91" i="20"/>
  <c r="AO93" i="20"/>
  <c r="AQ94" i="20"/>
  <c r="AN96" i="20"/>
  <c r="U96" i="20"/>
  <c r="AM96" i="20"/>
  <c r="AM97" i="20"/>
  <c r="AO97" i="20"/>
  <c r="AN101" i="20"/>
  <c r="U104" i="20"/>
  <c r="AO106" i="20"/>
  <c r="U88" i="20"/>
  <c r="AN93" i="20"/>
  <c r="U93" i="20"/>
  <c r="AM93" i="20"/>
  <c r="AP93" i="20"/>
  <c r="AM95" i="20"/>
  <c r="AP97" i="20"/>
  <c r="AB98" i="20"/>
  <c r="AB99" i="20" s="1"/>
  <c r="AB100" i="20" s="1"/>
  <c r="AB101" i="20" s="1"/>
  <c r="AB102" i="20" s="1"/>
  <c r="AB103" i="20" s="1"/>
  <c r="AB104" i="20" s="1"/>
  <c r="AB105" i="20" s="1"/>
  <c r="AB106" i="20" s="1"/>
  <c r="AB107" i="20" s="1"/>
  <c r="AB108" i="20" s="1"/>
  <c r="AB109" i="20" s="1"/>
  <c r="AM99" i="20"/>
  <c r="AM101" i="20"/>
  <c r="AN102" i="20"/>
  <c r="U105" i="20"/>
  <c r="AN107" i="20"/>
  <c r="AQ110" i="20"/>
  <c r="AQ106" i="20"/>
  <c r="AO111" i="20"/>
  <c r="AM115" i="20"/>
  <c r="AP115" i="20"/>
  <c r="AO115" i="20"/>
  <c r="AM107" i="20"/>
  <c r="AQ107" i="20"/>
  <c r="U107" i="20"/>
  <c r="AP107" i="20"/>
  <c r="AN110" i="20"/>
  <c r="AP112" i="20"/>
  <c r="U115" i="20"/>
  <c r="AQ95" i="20"/>
  <c r="AN106" i="20"/>
  <c r="AM109" i="20"/>
  <c r="AA98" i="20"/>
  <c r="AA99" i="20" s="1"/>
  <c r="AA100" i="20" s="1"/>
  <c r="AA101" i="20" s="1"/>
  <c r="AA102" i="20" s="1"/>
  <c r="AA103" i="20" s="1"/>
  <c r="AA104" i="20" s="1"/>
  <c r="AA105" i="20" s="1"/>
  <c r="AA106" i="20" s="1"/>
  <c r="AA107" i="20" s="1"/>
  <c r="AA108" i="20" s="1"/>
  <c r="AA109" i="20" s="1"/>
  <c r="AM108" i="20"/>
  <c r="U120" i="20"/>
  <c r="AN120" i="20"/>
  <c r="U113" i="20"/>
  <c r="AN113" i="20"/>
  <c r="AM118" i="20"/>
  <c r="U119" i="20"/>
  <c r="AN119" i="20"/>
  <c r="AO120" i="20"/>
  <c r="AN122" i="20"/>
  <c r="AB122" i="20"/>
  <c r="AB123" i="20" s="1"/>
  <c r="AB124" i="20" s="1"/>
  <c r="AB125" i="20" s="1"/>
  <c r="AB126" i="20" s="1"/>
  <c r="AB127" i="20" s="1"/>
  <c r="AB128" i="20" s="1"/>
  <c r="AB129" i="20" s="1"/>
  <c r="AB130" i="20" s="1"/>
  <c r="AB131" i="20" s="1"/>
  <c r="AB132" i="20" s="1"/>
  <c r="AB133" i="20" s="1"/>
  <c r="U122" i="20"/>
  <c r="AM122" i="20"/>
  <c r="AA122" i="20"/>
  <c r="AA123" i="20" s="1"/>
  <c r="AA124" i="20" s="1"/>
  <c r="AA125" i="20" s="1"/>
  <c r="AA126" i="20" s="1"/>
  <c r="AA127" i="20" s="1"/>
  <c r="AA128" i="20" s="1"/>
  <c r="AA129" i="20" s="1"/>
  <c r="AA130" i="20" s="1"/>
  <c r="AA131" i="20" s="1"/>
  <c r="AA132" i="20" s="1"/>
  <c r="AA133" i="20" s="1"/>
  <c r="AC122" i="20"/>
  <c r="AC123" i="20" s="1"/>
  <c r="AC124" i="20" s="1"/>
  <c r="AC125" i="20" s="1"/>
  <c r="AC126" i="20" s="1"/>
  <c r="AC127" i="20" s="1"/>
  <c r="AC128" i="20" s="1"/>
  <c r="AC129" i="20" s="1"/>
  <c r="AC130" i="20" s="1"/>
  <c r="AC131" i="20" s="1"/>
  <c r="AC132" i="20" s="1"/>
  <c r="AC133" i="20" s="1"/>
  <c r="AO122" i="20"/>
  <c r="AQ108" i="20"/>
  <c r="AQ109" i="20"/>
  <c r="AM111" i="20"/>
  <c r="U112" i="20"/>
  <c r="AN112" i="20"/>
  <c r="AO113" i="20"/>
  <c r="AM117" i="20"/>
  <c r="U118" i="20"/>
  <c r="AN118" i="20"/>
  <c r="AO119" i="20"/>
  <c r="AP120" i="20"/>
  <c r="AD122" i="20"/>
  <c r="AP122" i="20"/>
  <c r="AP124" i="20"/>
  <c r="AO124" i="20"/>
  <c r="AN124" i="20"/>
  <c r="AP126" i="20"/>
  <c r="AO126" i="20"/>
  <c r="AN126" i="20"/>
  <c r="U126" i="20"/>
  <c r="AM126" i="20"/>
  <c r="AM129" i="20"/>
  <c r="AN128" i="20"/>
  <c r="U128" i="20"/>
  <c r="AO127" i="20"/>
  <c r="AP131" i="20"/>
  <c r="AO131" i="20"/>
  <c r="AN131" i="20"/>
  <c r="U131" i="20"/>
  <c r="AM131" i="20"/>
  <c r="AN130" i="20"/>
  <c r="U130" i="20"/>
  <c r="AO129" i="20"/>
  <c r="AP128" i="20"/>
  <c r="AA110" i="20"/>
  <c r="AA111" i="20" s="1"/>
  <c r="AA112" i="20" s="1"/>
  <c r="AA113" i="20" s="1"/>
  <c r="AA114" i="20" s="1"/>
  <c r="AA115" i="20" s="1"/>
  <c r="AA116" i="20" s="1"/>
  <c r="AA117" i="20" s="1"/>
  <c r="AA118" i="20" s="1"/>
  <c r="AA119" i="20" s="1"/>
  <c r="AA120" i="20" s="1"/>
  <c r="AA121" i="20" s="1"/>
  <c r="AM110" i="20"/>
  <c r="U111" i="20"/>
  <c r="AN111" i="20"/>
  <c r="AO112" i="20"/>
  <c r="AP113" i="20"/>
  <c r="AM116" i="20"/>
  <c r="U117" i="20"/>
  <c r="AN117" i="20"/>
  <c r="AO118" i="20"/>
  <c r="AP119" i="20"/>
  <c r="AM121" i="20"/>
  <c r="U110" i="20"/>
  <c r="AB110" i="20"/>
  <c r="AB111" i="20" s="1"/>
  <c r="AB112" i="20" s="1"/>
  <c r="AB113" i="20" s="1"/>
  <c r="AB114" i="20" s="1"/>
  <c r="AB115" i="20" s="1"/>
  <c r="AB116" i="20" s="1"/>
  <c r="AB117" i="20" s="1"/>
  <c r="AB118" i="20" s="1"/>
  <c r="AB119" i="20" s="1"/>
  <c r="AB120" i="20" s="1"/>
  <c r="AB121" i="20" s="1"/>
  <c r="U116" i="20"/>
  <c r="AP121" i="20"/>
  <c r="AN121" i="20"/>
  <c r="AP125" i="20"/>
  <c r="AO125" i="20"/>
  <c r="AN125" i="20"/>
  <c r="U125" i="20"/>
  <c r="AQ139" i="20"/>
  <c r="U123" i="20"/>
  <c r="AN123" i="20"/>
  <c r="AP129" i="20"/>
  <c r="AO130" i="20"/>
  <c r="AM132" i="20"/>
  <c r="AO123" i="20"/>
  <c r="AP130" i="20"/>
  <c r="U132" i="20"/>
  <c r="AN132" i="20"/>
  <c r="AA134" i="20"/>
  <c r="AA135" i="20" s="1"/>
  <c r="AA136" i="20" s="1"/>
  <c r="AA137" i="20" s="1"/>
  <c r="AA138" i="20" s="1"/>
  <c r="AA139" i="20" s="1"/>
  <c r="AA140" i="20" s="1"/>
  <c r="AA141" i="20" s="1"/>
  <c r="AM136" i="20"/>
  <c r="AM137" i="20"/>
  <c r="AM138" i="20"/>
  <c r="AM139" i="20"/>
  <c r="U127" i="20"/>
  <c r="AN127" i="20"/>
  <c r="AM128" i="20"/>
  <c r="AO132" i="20"/>
  <c r="U138" i="20"/>
  <c r="U139" i="20"/>
  <c r="AN139" i="20"/>
  <c r="AC86" i="19"/>
  <c r="AC87" i="19" s="1"/>
  <c r="AC88" i="19" s="1"/>
  <c r="AC89" i="19" s="1"/>
  <c r="AC90" i="19" s="1"/>
  <c r="AC91" i="19" s="1"/>
  <c r="AC92" i="19" s="1"/>
  <c r="AC93" i="19" s="1"/>
  <c r="AC94" i="19" s="1"/>
  <c r="AC95" i="19" s="1"/>
  <c r="AC96" i="19" s="1"/>
  <c r="AC97" i="19" s="1"/>
  <c r="AO86" i="19"/>
  <c r="AP87" i="19"/>
  <c r="AQ114" i="19"/>
  <c r="AP114" i="19"/>
  <c r="AO114" i="19"/>
  <c r="AM112" i="19"/>
  <c r="AQ110" i="19"/>
  <c r="AM113" i="19"/>
  <c r="AN109" i="19"/>
  <c r="AM97" i="19"/>
  <c r="AD110" i="19"/>
  <c r="AN114" i="19"/>
  <c r="U114" i="19"/>
  <c r="AC110" i="19"/>
  <c r="AC111" i="19" s="1"/>
  <c r="AC112" i="19" s="1"/>
  <c r="AC113" i="19" s="1"/>
  <c r="AC114" i="19" s="1"/>
  <c r="AC115" i="19" s="1"/>
  <c r="AC116" i="19" s="1"/>
  <c r="AC117" i="19" s="1"/>
  <c r="AC118" i="19" s="1"/>
  <c r="AC119" i="19" s="1"/>
  <c r="AC120" i="19" s="1"/>
  <c r="AC121" i="19" s="1"/>
  <c r="AQ106" i="19"/>
  <c r="AQ105" i="19"/>
  <c r="AQ104" i="19"/>
  <c r="AQ103" i="19"/>
  <c r="AQ102" i="19"/>
  <c r="AQ101" i="19"/>
  <c r="AQ100" i="19"/>
  <c r="AQ99" i="19"/>
  <c r="AQ98" i="19"/>
  <c r="AQ97" i="19"/>
  <c r="AM114" i="19"/>
  <c r="AQ111" i="19"/>
  <c r="AP110" i="19"/>
  <c r="U109" i="19"/>
  <c r="AP108" i="19"/>
  <c r="AP107" i="19"/>
  <c r="AP106" i="19"/>
  <c r="AP105" i="19"/>
  <c r="AP104" i="19"/>
  <c r="AP103" i="19"/>
  <c r="AP102" i="19"/>
  <c r="AP101" i="19"/>
  <c r="AP100" i="19"/>
  <c r="AP99" i="19"/>
  <c r="AP98" i="19"/>
  <c r="AD98" i="19"/>
  <c r="AP97" i="19"/>
  <c r="AB86" i="19"/>
  <c r="AB87" i="19" s="1"/>
  <c r="AB88" i="19" s="1"/>
  <c r="AB89" i="19" s="1"/>
  <c r="AB90" i="19" s="1"/>
  <c r="AB91" i="19" s="1"/>
  <c r="AB92" i="19" s="1"/>
  <c r="AB93" i="19" s="1"/>
  <c r="AB94" i="19" s="1"/>
  <c r="AB95" i="19" s="1"/>
  <c r="AB96" i="19" s="1"/>
  <c r="AB97" i="19" s="1"/>
  <c r="AD86" i="19"/>
  <c r="AP86" i="19"/>
  <c r="AQ87" i="19"/>
  <c r="AM89" i="19"/>
  <c r="U90" i="19"/>
  <c r="AQ90" i="19"/>
  <c r="AQ92" i="19"/>
  <c r="AP94" i="19"/>
  <c r="AB98" i="19"/>
  <c r="AB99" i="19" s="1"/>
  <c r="AB100" i="19" s="1"/>
  <c r="AB101" i="19" s="1"/>
  <c r="AB102" i="19" s="1"/>
  <c r="AB103" i="19" s="1"/>
  <c r="AB104" i="19" s="1"/>
  <c r="AB105" i="19" s="1"/>
  <c r="AB106" i="19" s="1"/>
  <c r="AB107" i="19" s="1"/>
  <c r="AB108" i="19" s="1"/>
  <c r="AB109" i="19" s="1"/>
  <c r="U87" i="19"/>
  <c r="AN87" i="19"/>
  <c r="AO87" i="19"/>
  <c r="AQ86" i="19"/>
  <c r="U89" i="19"/>
  <c r="AN89" i="19"/>
  <c r="AN96" i="19"/>
  <c r="U96" i="19"/>
  <c r="AM96" i="19"/>
  <c r="AQ96" i="19"/>
  <c r="AM99" i="19"/>
  <c r="AM100" i="19"/>
  <c r="AM101" i="19"/>
  <c r="AM102" i="19"/>
  <c r="AM103" i="19"/>
  <c r="AM104" i="19"/>
  <c r="AM105" i="19"/>
  <c r="AM106" i="19"/>
  <c r="AM107" i="19"/>
  <c r="AP120" i="19"/>
  <c r="AO120" i="19"/>
  <c r="AM118" i="19"/>
  <c r="AQ116" i="19"/>
  <c r="AM119" i="19"/>
  <c r="AN120" i="19"/>
  <c r="U120" i="19"/>
  <c r="AM120" i="19"/>
  <c r="AP116" i="19"/>
  <c r="AO115" i="19"/>
  <c r="U86" i="19"/>
  <c r="AN86" i="19"/>
  <c r="U88" i="19"/>
  <c r="AN91" i="19"/>
  <c r="AM91" i="19"/>
  <c r="AO91" i="19"/>
  <c r="AN93" i="19"/>
  <c r="U93" i="19"/>
  <c r="AM93" i="19"/>
  <c r="AP93" i="19"/>
  <c r="AM95" i="19"/>
  <c r="AN108" i="19"/>
  <c r="AQ107" i="19"/>
  <c r="AN110" i="19"/>
  <c r="AM129" i="19"/>
  <c r="AP131" i="19"/>
  <c r="AO131" i="19"/>
  <c r="AP130" i="19"/>
  <c r="AM127" i="19"/>
  <c r="AN126" i="19"/>
  <c r="AN131" i="19"/>
  <c r="U131" i="19"/>
  <c r="AM131" i="19"/>
  <c r="U130" i="19"/>
  <c r="AO129" i="19"/>
  <c r="AM130" i="19"/>
  <c r="AO122" i="19"/>
  <c r="AN129" i="19"/>
  <c r="AO128" i="19"/>
  <c r="AD122" i="19"/>
  <c r="AP127" i="19"/>
  <c r="AO125" i="19"/>
  <c r="AP124" i="19"/>
  <c r="U124" i="19"/>
  <c r="AC122" i="19"/>
  <c r="AC123" i="19" s="1"/>
  <c r="AC124" i="19" s="1"/>
  <c r="AC125" i="19" s="1"/>
  <c r="AC126" i="19" s="1"/>
  <c r="AC127" i="19" s="1"/>
  <c r="AC128" i="19" s="1"/>
  <c r="AC129" i="19" s="1"/>
  <c r="AC130" i="19" s="1"/>
  <c r="AC131" i="19" s="1"/>
  <c r="AC132" i="19" s="1"/>
  <c r="AC133" i="19" s="1"/>
  <c r="U122" i="19"/>
  <c r="U92" i="19"/>
  <c r="AN92" i="19"/>
  <c r="AQ95" i="19"/>
  <c r="AM109" i="19"/>
  <c r="AO111" i="19"/>
  <c r="AP112" i="19"/>
  <c r="AN116" i="19"/>
  <c r="AO117" i="19"/>
  <c r="AP118" i="19"/>
  <c r="AN124" i="19"/>
  <c r="U129" i="19"/>
  <c r="AA98" i="19"/>
  <c r="AA99" i="19" s="1"/>
  <c r="AA100" i="19" s="1"/>
  <c r="AA101" i="19" s="1"/>
  <c r="AA102" i="19" s="1"/>
  <c r="AA103" i="19" s="1"/>
  <c r="AA104" i="19" s="1"/>
  <c r="AA105" i="19" s="1"/>
  <c r="AA106" i="19" s="1"/>
  <c r="AA107" i="19" s="1"/>
  <c r="AA108" i="19" s="1"/>
  <c r="AA109" i="19" s="1"/>
  <c r="AM108" i="19"/>
  <c r="AQ108" i="19"/>
  <c r="AM115" i="19"/>
  <c r="AP115" i="19"/>
  <c r="AP121" i="19"/>
  <c r="AM121" i="19"/>
  <c r="U113" i="19"/>
  <c r="AN113" i="19"/>
  <c r="U119" i="19"/>
  <c r="AN119" i="19"/>
  <c r="AQ109" i="19"/>
  <c r="AM111" i="19"/>
  <c r="U112" i="19"/>
  <c r="AN112" i="19"/>
  <c r="AO113" i="19"/>
  <c r="AM117" i="19"/>
  <c r="U118" i="19"/>
  <c r="AN118" i="19"/>
  <c r="AO119" i="19"/>
  <c r="AP123" i="19"/>
  <c r="AN123" i="19"/>
  <c r="U123" i="19"/>
  <c r="AN127" i="19"/>
  <c r="AA110" i="19"/>
  <c r="AA111" i="19" s="1"/>
  <c r="AA112" i="19" s="1"/>
  <c r="AA113" i="19" s="1"/>
  <c r="AA114" i="19" s="1"/>
  <c r="AA115" i="19" s="1"/>
  <c r="AA116" i="19" s="1"/>
  <c r="AA117" i="19" s="1"/>
  <c r="AA118" i="19" s="1"/>
  <c r="AA119" i="19" s="1"/>
  <c r="AA120" i="19" s="1"/>
  <c r="AA121" i="19" s="1"/>
  <c r="AM110" i="19"/>
  <c r="U111" i="19"/>
  <c r="AN111" i="19"/>
  <c r="AO112" i="19"/>
  <c r="AP113" i="19"/>
  <c r="AM116" i="19"/>
  <c r="U117" i="19"/>
  <c r="AN117" i="19"/>
  <c r="AO118" i="19"/>
  <c r="AP119" i="19"/>
  <c r="AN122" i="19"/>
  <c r="AM122" i="19"/>
  <c r="AO124" i="19"/>
  <c r="AP125" i="19"/>
  <c r="AN125" i="19"/>
  <c r="U125" i="19"/>
  <c r="AM125" i="19"/>
  <c r="AP126" i="19"/>
  <c r="AN128" i="19"/>
  <c r="U110" i="19"/>
  <c r="AB110" i="19"/>
  <c r="AB111" i="19" s="1"/>
  <c r="AB112" i="19" s="1"/>
  <c r="AB113" i="19" s="1"/>
  <c r="AB114" i="19" s="1"/>
  <c r="AB115" i="19" s="1"/>
  <c r="AB116" i="19" s="1"/>
  <c r="AB117" i="19" s="1"/>
  <c r="AB118" i="19" s="1"/>
  <c r="AB119" i="19" s="1"/>
  <c r="AB120" i="19" s="1"/>
  <c r="AB121" i="19" s="1"/>
  <c r="U116" i="19"/>
  <c r="AP128" i="19"/>
  <c r="AN130" i="19"/>
  <c r="AQ133" i="19"/>
  <c r="AQ134" i="19"/>
  <c r="AQ135" i="19"/>
  <c r="AQ136" i="19"/>
  <c r="AQ137" i="19"/>
  <c r="AQ138" i="19"/>
  <c r="AQ139" i="19"/>
  <c r="AM126" i="19"/>
  <c r="AP129" i="19"/>
  <c r="AO130" i="19"/>
  <c r="AM132" i="19"/>
  <c r="AN132" i="19"/>
  <c r="AA134" i="19"/>
  <c r="AA135" i="19" s="1"/>
  <c r="AA136" i="19" s="1"/>
  <c r="AA137" i="19" s="1"/>
  <c r="AA138" i="19" s="1"/>
  <c r="AA139" i="19" s="1"/>
  <c r="AA140" i="19" s="1"/>
  <c r="AA141" i="19" s="1"/>
  <c r="AM134" i="19"/>
  <c r="AM135" i="19"/>
  <c r="AM136" i="19"/>
  <c r="AM137" i="19"/>
  <c r="AM138" i="19"/>
  <c r="AM139" i="19"/>
  <c r="AO126" i="19"/>
  <c r="U127" i="19"/>
  <c r="AM128" i="19"/>
  <c r="AO132" i="19"/>
  <c r="U133" i="19"/>
  <c r="AN133" i="19"/>
  <c r="U134" i="19"/>
  <c r="AB134" i="19"/>
  <c r="AB135" i="19" s="1"/>
  <c r="AB136" i="19" s="1"/>
  <c r="AB137" i="19" s="1"/>
  <c r="AB138" i="19" s="1"/>
  <c r="AB139" i="19" s="1"/>
  <c r="AB140" i="19" s="1"/>
  <c r="AB141" i="19" s="1"/>
  <c r="AN134" i="19"/>
  <c r="U135" i="19"/>
  <c r="AN135" i="19"/>
  <c r="U136" i="19"/>
  <c r="AN136" i="19"/>
  <c r="U137" i="19"/>
  <c r="AN137" i="19"/>
  <c r="U138" i="19"/>
  <c r="AN138" i="19"/>
  <c r="U139" i="19"/>
  <c r="AN139" i="19"/>
  <c r="AO127" i="19"/>
  <c r="U128" i="19"/>
  <c r="AO133" i="19"/>
  <c r="AC134" i="19"/>
  <c r="AC135" i="19" s="1"/>
  <c r="AC136" i="19" s="1"/>
  <c r="AC137" i="19" s="1"/>
  <c r="AC138" i="19" s="1"/>
  <c r="AC139" i="19" s="1"/>
  <c r="AC140" i="19" s="1"/>
  <c r="AC141" i="19" s="1"/>
  <c r="R115" i="1"/>
  <c r="AO92" i="18"/>
  <c r="AN89" i="15"/>
  <c r="AP100" i="15"/>
  <c r="AN119" i="15"/>
  <c r="U121" i="15"/>
  <c r="AN130" i="15"/>
  <c r="AN132" i="15"/>
  <c r="AB134" i="15"/>
  <c r="AB135" i="15" s="1"/>
  <c r="AB136" i="15" s="1"/>
  <c r="AB137" i="15" s="1"/>
  <c r="AB138" i="15" s="1"/>
  <c r="AB139" i="15" s="1"/>
  <c r="AB140" i="15" s="1"/>
  <c r="AB141" i="15" s="1"/>
  <c r="AO137" i="15"/>
  <c r="AP138" i="15"/>
  <c r="AQ100" i="18"/>
  <c r="AO114" i="15"/>
  <c r="U119" i="15"/>
  <c r="AP124" i="15"/>
  <c r="U128" i="15"/>
  <c r="AA134" i="15"/>
  <c r="AA135" i="15" s="1"/>
  <c r="AA136" i="15" s="1"/>
  <c r="AA137" i="15" s="1"/>
  <c r="AA138" i="15" s="1"/>
  <c r="AA139" i="15" s="1"/>
  <c r="AA140" i="15" s="1"/>
  <c r="AA141" i="15" s="1"/>
  <c r="AO136" i="15"/>
  <c r="AQ138" i="15"/>
  <c r="U95" i="18"/>
  <c r="AC110" i="18"/>
  <c r="AC111" i="18" s="1"/>
  <c r="AC112" i="18" s="1"/>
  <c r="AC113" i="18" s="1"/>
  <c r="AC114" i="18" s="1"/>
  <c r="AC115" i="18" s="1"/>
  <c r="AC116" i="18" s="1"/>
  <c r="AC117" i="18" s="1"/>
  <c r="AC118" i="18" s="1"/>
  <c r="AC119" i="18" s="1"/>
  <c r="AC120" i="18" s="1"/>
  <c r="AC121" i="18" s="1"/>
  <c r="AM128" i="1"/>
  <c r="AM126" i="1"/>
  <c r="AM120" i="1"/>
  <c r="AM115" i="1"/>
  <c r="AO99" i="18"/>
  <c r="R93" i="1"/>
  <c r="AQ92" i="15"/>
  <c r="AO131" i="15"/>
  <c r="AP133" i="15"/>
  <c r="S131" i="1"/>
  <c r="S131" i="50" s="1"/>
  <c r="AN110" i="15"/>
  <c r="AO111" i="15"/>
  <c r="AQ134" i="15"/>
  <c r="AM139" i="15"/>
  <c r="AQ101" i="18"/>
  <c r="S132" i="1"/>
  <c r="S132" i="50" s="1"/>
  <c r="S130" i="1"/>
  <c r="S114" i="1"/>
  <c r="AM124" i="1"/>
  <c r="AM129" i="1"/>
  <c r="S102" i="1"/>
  <c r="S101" i="1"/>
  <c r="R97" i="1"/>
  <c r="S96" i="1"/>
  <c r="AM88" i="15"/>
  <c r="AP89" i="15"/>
  <c r="AO100" i="15"/>
  <c r="AP125" i="15"/>
  <c r="U129" i="15"/>
  <c r="AO132" i="15"/>
  <c r="AO133" i="15"/>
  <c r="AP137" i="15"/>
  <c r="U138" i="15"/>
  <c r="U139" i="15"/>
  <c r="AQ93" i="18"/>
  <c r="AP96" i="18"/>
  <c r="AM113" i="18"/>
  <c r="R121" i="1"/>
  <c r="AM127" i="1"/>
  <c r="AM125" i="1"/>
  <c r="R119" i="1"/>
  <c r="R113" i="1"/>
  <c r="T112" i="1"/>
  <c r="T111" i="1"/>
  <c r="S110" i="1"/>
  <c r="R95" i="1"/>
  <c r="X86" i="1"/>
  <c r="AA86" i="15"/>
  <c r="AA87" i="15" s="1"/>
  <c r="AA88" i="15" s="1"/>
  <c r="AA89" i="15" s="1"/>
  <c r="AA90" i="15" s="1"/>
  <c r="AA91" i="15" s="1"/>
  <c r="AA92" i="15" s="1"/>
  <c r="AA93" i="15" s="1"/>
  <c r="AA94" i="15" s="1"/>
  <c r="AA95" i="15" s="1"/>
  <c r="AA96" i="15" s="1"/>
  <c r="AA97" i="15" s="1"/>
  <c r="AP114" i="15"/>
  <c r="AN116" i="15"/>
  <c r="U123" i="15"/>
  <c r="AM135" i="15"/>
  <c r="AN137" i="15"/>
  <c r="AO138" i="15"/>
  <c r="AN92" i="18"/>
  <c r="U102" i="18"/>
  <c r="U89" i="18"/>
  <c r="AM96" i="18"/>
  <c r="AN86" i="18"/>
  <c r="AP88" i="18"/>
  <c r="AP86" i="18"/>
  <c r="AO88" i="18"/>
  <c r="AQ87" i="18"/>
  <c r="AM86" i="18"/>
  <c r="AN88" i="18"/>
  <c r="U88" i="18"/>
  <c r="AM87" i="18"/>
  <c r="AB86" i="18"/>
  <c r="AB87" i="18" s="1"/>
  <c r="AB88" i="18" s="1"/>
  <c r="AB89" i="18" s="1"/>
  <c r="AB90" i="18" s="1"/>
  <c r="AB91" i="18" s="1"/>
  <c r="AB92" i="18" s="1"/>
  <c r="AB93" i="18" s="1"/>
  <c r="AB94" i="18" s="1"/>
  <c r="AB95" i="18" s="1"/>
  <c r="AB96" i="18" s="1"/>
  <c r="AB97" i="18" s="1"/>
  <c r="U87" i="18"/>
  <c r="AA86" i="18"/>
  <c r="AA87" i="18" s="1"/>
  <c r="AA88" i="18" s="1"/>
  <c r="AA89" i="18" s="1"/>
  <c r="AA90" i="18" s="1"/>
  <c r="AA91" i="18" s="1"/>
  <c r="AA92" i="18" s="1"/>
  <c r="AA93" i="18" s="1"/>
  <c r="AA94" i="18" s="1"/>
  <c r="AA95" i="18" s="1"/>
  <c r="AA96" i="18" s="1"/>
  <c r="AA97" i="18" s="1"/>
  <c r="AM88" i="18"/>
  <c r="AQ86" i="18"/>
  <c r="AB122" i="18"/>
  <c r="AB123" i="18" s="1"/>
  <c r="AB124" i="18" s="1"/>
  <c r="AB125" i="18" s="1"/>
  <c r="AB126" i="18" s="1"/>
  <c r="AB127" i="18" s="1"/>
  <c r="AB128" i="18" s="1"/>
  <c r="AB129" i="18" s="1"/>
  <c r="AB130" i="18" s="1"/>
  <c r="AB131" i="18" s="1"/>
  <c r="AB132" i="18" s="1"/>
  <c r="AB133" i="18" s="1"/>
  <c r="AO122" i="18"/>
  <c r="AP121" i="18"/>
  <c r="AN122" i="18"/>
  <c r="U122" i="18"/>
  <c r="AO121" i="18"/>
  <c r="U121" i="18"/>
  <c r="AM122" i="18"/>
  <c r="AD122" i="18"/>
  <c r="AM121" i="18"/>
  <c r="AA122" i="18"/>
  <c r="AA123" i="18" s="1"/>
  <c r="AA124" i="18" s="1"/>
  <c r="AA125" i="18" s="1"/>
  <c r="AA126" i="18" s="1"/>
  <c r="AA127" i="18" s="1"/>
  <c r="AA128" i="18" s="1"/>
  <c r="AA129" i="18" s="1"/>
  <c r="AA130" i="18" s="1"/>
  <c r="AA131" i="18" s="1"/>
  <c r="AA132" i="18" s="1"/>
  <c r="AA133" i="18" s="1"/>
  <c r="AM119" i="18"/>
  <c r="AC122" i="18"/>
  <c r="AC123" i="18" s="1"/>
  <c r="AC124" i="18" s="1"/>
  <c r="AC125" i="18" s="1"/>
  <c r="AC126" i="18" s="1"/>
  <c r="AC127" i="18" s="1"/>
  <c r="AC128" i="18" s="1"/>
  <c r="AC129" i="18" s="1"/>
  <c r="AC130" i="18" s="1"/>
  <c r="AC131" i="18" s="1"/>
  <c r="AC132" i="18" s="1"/>
  <c r="AC133" i="18" s="1"/>
  <c r="U120" i="18"/>
  <c r="U119" i="18"/>
  <c r="AN90" i="18"/>
  <c r="AM116" i="18"/>
  <c r="AO90" i="18"/>
  <c r="AM98" i="18"/>
  <c r="AQ112" i="18"/>
  <c r="AQ90" i="18"/>
  <c r="AM95" i="18"/>
  <c r="AP95" i="18"/>
  <c r="AO95" i="18"/>
  <c r="AP98" i="18"/>
  <c r="U100" i="18"/>
  <c r="U108" i="18"/>
  <c r="AM115" i="18"/>
  <c r="AM139" i="18"/>
  <c r="U139" i="18"/>
  <c r="AQ139" i="18"/>
  <c r="AP139" i="18"/>
  <c r="AO139" i="18"/>
  <c r="AN139" i="18"/>
  <c r="AC86" i="18"/>
  <c r="AC87" i="18" s="1"/>
  <c r="AC88" i="18" s="1"/>
  <c r="AC89" i="18" s="1"/>
  <c r="AC90" i="18" s="1"/>
  <c r="AC91" i="18" s="1"/>
  <c r="AC92" i="18" s="1"/>
  <c r="AC93" i="18" s="1"/>
  <c r="AC94" i="18" s="1"/>
  <c r="AC95" i="18" s="1"/>
  <c r="AC96" i="18" s="1"/>
  <c r="AC97" i="18" s="1"/>
  <c r="AO87" i="18"/>
  <c r="AN87" i="18"/>
  <c r="AP90" i="18"/>
  <c r="AM91" i="18"/>
  <c r="AO93" i="18"/>
  <c r="AN93" i="18"/>
  <c r="AQ95" i="18"/>
  <c r="U96" i="18"/>
  <c r="AQ98" i="18"/>
  <c r="AQ103" i="18"/>
  <c r="AP103" i="18"/>
  <c r="U103" i="18"/>
  <c r="AO103" i="18"/>
  <c r="AN103" i="18"/>
  <c r="AO104" i="18"/>
  <c r="AQ109" i="18"/>
  <c r="AP112" i="18"/>
  <c r="AP113" i="18"/>
  <c r="U112" i="18"/>
  <c r="AN110" i="18"/>
  <c r="AO113" i="18"/>
  <c r="AQ105" i="18"/>
  <c r="AQ104" i="18"/>
  <c r="AN113" i="18"/>
  <c r="U113" i="18"/>
  <c r="AQ111" i="18"/>
  <c r="AP108" i="18"/>
  <c r="U106" i="18"/>
  <c r="AP105" i="18"/>
  <c r="AP104" i="18"/>
  <c r="U104" i="18"/>
  <c r="AN115" i="18"/>
  <c r="AN119" i="18"/>
  <c r="AO134" i="18"/>
  <c r="U90" i="18"/>
  <c r="AQ94" i="18"/>
  <c r="AD110" i="18"/>
  <c r="AM89" i="18"/>
  <c r="AQ89" i="18"/>
  <c r="U97" i="18"/>
  <c r="AO100" i="18"/>
  <c r="AN100" i="18"/>
  <c r="AM100" i="18"/>
  <c r="AQ97" i="18"/>
  <c r="U98" i="18"/>
  <c r="AP97" i="18"/>
  <c r="AM104" i="18"/>
  <c r="AO105" i="18"/>
  <c r="AO108" i="18"/>
  <c r="AN111" i="18"/>
  <c r="AO120" i="18"/>
  <c r="AN95" i="18"/>
  <c r="AP100" i="18"/>
  <c r="AN104" i="18"/>
  <c r="AN109" i="18"/>
  <c r="U86" i="18"/>
  <c r="AD86" i="18"/>
  <c r="AP87" i="18"/>
  <c r="AQ91" i="18"/>
  <c r="AP91" i="18"/>
  <c r="AN91" i="18"/>
  <c r="AP93" i="18"/>
  <c r="U94" i="18"/>
  <c r="AN97" i="18"/>
  <c r="AB98" i="18"/>
  <c r="AB99" i="18" s="1"/>
  <c r="AB100" i="18" s="1"/>
  <c r="AB101" i="18" s="1"/>
  <c r="AB102" i="18" s="1"/>
  <c r="AB103" i="18" s="1"/>
  <c r="AB104" i="18" s="1"/>
  <c r="AB105" i="18" s="1"/>
  <c r="AB106" i="18" s="1"/>
  <c r="AB107" i="18" s="1"/>
  <c r="AB108" i="18" s="1"/>
  <c r="AB109" i="18" s="1"/>
  <c r="AP106" i="18"/>
  <c r="AO119" i="18"/>
  <c r="AP123" i="18"/>
  <c r="AQ134" i="18"/>
  <c r="AP137" i="18"/>
  <c r="AO137" i="18"/>
  <c r="AN137" i="18"/>
  <c r="U137" i="18"/>
  <c r="AO136" i="18"/>
  <c r="AM136" i="18"/>
  <c r="AQ137" i="18"/>
  <c r="AM137" i="18"/>
  <c r="AM133" i="18"/>
  <c r="AP89" i="18"/>
  <c r="U91" i="18"/>
  <c r="AP92" i="18"/>
  <c r="U107" i="18"/>
  <c r="AO112" i="18"/>
  <c r="AN120" i="18"/>
  <c r="AQ92" i="18"/>
  <c r="AO102" i="18"/>
  <c r="AN102" i="18"/>
  <c r="AQ102" i="18"/>
  <c r="AO101" i="18"/>
  <c r="AP102" i="18"/>
  <c r="AN101" i="18"/>
  <c r="AM102" i="18"/>
  <c r="AO91" i="18"/>
  <c r="AQ96" i="18"/>
  <c r="AN96" i="18"/>
  <c r="AO97" i="18"/>
  <c r="AC98" i="18"/>
  <c r="AC99" i="18" s="1"/>
  <c r="AC100" i="18" s="1"/>
  <c r="AC101" i="18" s="1"/>
  <c r="AC102" i="18" s="1"/>
  <c r="AC103" i="18" s="1"/>
  <c r="AC104" i="18" s="1"/>
  <c r="AC105" i="18" s="1"/>
  <c r="AC106" i="18" s="1"/>
  <c r="AC107" i="18" s="1"/>
  <c r="AC108" i="18" s="1"/>
  <c r="AC109" i="18" s="1"/>
  <c r="AM101" i="18"/>
  <c r="AM103" i="18"/>
  <c r="AQ106" i="18"/>
  <c r="AM107" i="18"/>
  <c r="U111" i="18"/>
  <c r="AO132" i="18"/>
  <c r="AM132" i="18"/>
  <c r="AP132" i="18"/>
  <c r="U132" i="18"/>
  <c r="AN132" i="18"/>
  <c r="AM129" i="18"/>
  <c r="AO125" i="18"/>
  <c r="AO126" i="18"/>
  <c r="AP94" i="18"/>
  <c r="AN94" i="18"/>
  <c r="U92" i="18"/>
  <c r="AM94" i="18"/>
  <c r="AO94" i="18"/>
  <c r="U99" i="18"/>
  <c r="AN105" i="18"/>
  <c r="AN108" i="18"/>
  <c r="AN89" i="18"/>
  <c r="AM92" i="18"/>
  <c r="AO96" i="18"/>
  <c r="AD98" i="18"/>
  <c r="AN99" i="18"/>
  <c r="AP101" i="18"/>
  <c r="AN107" i="18"/>
  <c r="AA110" i="18"/>
  <c r="AA111" i="18" s="1"/>
  <c r="AA112" i="18" s="1"/>
  <c r="AA113" i="18" s="1"/>
  <c r="AA114" i="18" s="1"/>
  <c r="AA115" i="18" s="1"/>
  <c r="AA116" i="18" s="1"/>
  <c r="AA117" i="18" s="1"/>
  <c r="AA118" i="18" s="1"/>
  <c r="AA119" i="18" s="1"/>
  <c r="AA120" i="18" s="1"/>
  <c r="AA121" i="18" s="1"/>
  <c r="AM118" i="18"/>
  <c r="AN118" i="18"/>
  <c r="AP118" i="18"/>
  <c r="AP114" i="18"/>
  <c r="AO118" i="18"/>
  <c r="U118" i="18"/>
  <c r="AO115" i="18"/>
  <c r="AO114" i="18"/>
  <c r="U115" i="18"/>
  <c r="U93" i="18"/>
  <c r="AN133" i="18"/>
  <c r="AM93" i="18"/>
  <c r="AQ99" i="18"/>
  <c r="AP99" i="18"/>
  <c r="AM108" i="18"/>
  <c r="AQ108" i="18"/>
  <c r="AB110" i="18"/>
  <c r="AB111" i="18" s="1"/>
  <c r="AB112" i="18" s="1"/>
  <c r="AB113" i="18" s="1"/>
  <c r="AB114" i="18" s="1"/>
  <c r="AB115" i="18" s="1"/>
  <c r="AB116" i="18" s="1"/>
  <c r="AB117" i="18" s="1"/>
  <c r="AB118" i="18" s="1"/>
  <c r="AB119" i="18" s="1"/>
  <c r="AB120" i="18" s="1"/>
  <c r="AB121" i="18" s="1"/>
  <c r="AO109" i="18"/>
  <c r="AP110" i="18"/>
  <c r="AO110" i="18"/>
  <c r="AP109" i="18"/>
  <c r="U110" i="18"/>
  <c r="AM110" i="18"/>
  <c r="AO128" i="18"/>
  <c r="AN127" i="18"/>
  <c r="AN128" i="18"/>
  <c r="AM127" i="18"/>
  <c r="AM128" i="18"/>
  <c r="AN126" i="18"/>
  <c r="U128" i="18"/>
  <c r="AP127" i="18"/>
  <c r="AO127" i="18"/>
  <c r="AP125" i="18"/>
  <c r="AN125" i="18"/>
  <c r="AM125" i="18"/>
  <c r="U124" i="18"/>
  <c r="AP126" i="18"/>
  <c r="AN131" i="18"/>
  <c r="AQ131" i="18"/>
  <c r="AP131" i="18"/>
  <c r="AM131" i="18"/>
  <c r="U131" i="18"/>
  <c r="U135" i="18"/>
  <c r="AP135" i="18"/>
  <c r="AO135" i="18"/>
  <c r="AN135" i="18"/>
  <c r="AQ135" i="18"/>
  <c r="AM135" i="18"/>
  <c r="AC134" i="18"/>
  <c r="AC135" i="18" s="1"/>
  <c r="AC136" i="18" s="1"/>
  <c r="AC137" i="18" s="1"/>
  <c r="AC138" i="18" s="1"/>
  <c r="AC139" i="18" s="1"/>
  <c r="AC140" i="18" s="1"/>
  <c r="AC141" i="18" s="1"/>
  <c r="AQ133" i="18"/>
  <c r="AA134" i="18"/>
  <c r="AA135" i="18" s="1"/>
  <c r="AA136" i="18" s="1"/>
  <c r="AA137" i="18" s="1"/>
  <c r="AA138" i="18" s="1"/>
  <c r="AA139" i="18" s="1"/>
  <c r="AA140" i="18" s="1"/>
  <c r="AA141" i="18" s="1"/>
  <c r="AN112" i="18"/>
  <c r="AO98" i="18"/>
  <c r="AM97" i="18"/>
  <c r="AN98" i="18"/>
  <c r="AA98" i="18"/>
  <c r="AA99" i="18" s="1"/>
  <c r="AA100" i="18" s="1"/>
  <c r="AA101" i="18" s="1"/>
  <c r="AA102" i="18" s="1"/>
  <c r="AA103" i="18" s="1"/>
  <c r="AA104" i="18" s="1"/>
  <c r="AA105" i="18" s="1"/>
  <c r="AA106" i="18" s="1"/>
  <c r="AA107" i="18" s="1"/>
  <c r="AA108" i="18" s="1"/>
  <c r="AA109" i="18" s="1"/>
  <c r="AM99" i="18"/>
  <c r="AM105" i="18"/>
  <c r="AO106" i="18"/>
  <c r="AN106" i="18"/>
  <c r="AM106" i="18"/>
  <c r="AM109" i="18"/>
  <c r="AQ110" i="18"/>
  <c r="AO131" i="18"/>
  <c r="AO133" i="18"/>
  <c r="U101" i="18"/>
  <c r="U105" i="18"/>
  <c r="AM111" i="18"/>
  <c r="AO111" i="18"/>
  <c r="AP117" i="18"/>
  <c r="AO117" i="18"/>
  <c r="AQ116" i="18"/>
  <c r="AM114" i="18"/>
  <c r="AN117" i="18"/>
  <c r="U117" i="18"/>
  <c r="AM117" i="18"/>
  <c r="AP124" i="18"/>
  <c r="AO124" i="18"/>
  <c r="AN124" i="18"/>
  <c r="AM124" i="18"/>
  <c r="U129" i="18"/>
  <c r="AM130" i="18"/>
  <c r="AP130" i="18"/>
  <c r="AO130" i="18"/>
  <c r="U130" i="18"/>
  <c r="AQ107" i="18"/>
  <c r="AP107" i="18"/>
  <c r="AP111" i="18"/>
  <c r="AN114" i="18"/>
  <c r="AP116" i="18"/>
  <c r="AP120" i="18"/>
  <c r="U125" i="18"/>
  <c r="AN123" i="18"/>
  <c r="AO123" i="18"/>
  <c r="U123" i="18"/>
  <c r="AM123" i="18"/>
  <c r="U109" i="18"/>
  <c r="AM112" i="18"/>
  <c r="AP115" i="18"/>
  <c r="U116" i="18"/>
  <c r="AN116" i="18"/>
  <c r="AP119" i="18"/>
  <c r="U127" i="18"/>
  <c r="U114" i="18"/>
  <c r="AB134" i="18"/>
  <c r="AB135" i="18" s="1"/>
  <c r="AB136" i="18" s="1"/>
  <c r="AB137" i="18" s="1"/>
  <c r="AB138" i="18" s="1"/>
  <c r="AB139" i="18" s="1"/>
  <c r="AB140" i="18" s="1"/>
  <c r="AB141" i="18" s="1"/>
  <c r="AO116" i="18"/>
  <c r="AN121" i="18"/>
  <c r="AM126" i="18"/>
  <c r="AN136" i="18"/>
  <c r="U136" i="18"/>
  <c r="AQ136" i="18"/>
  <c r="AP136" i="18"/>
  <c r="AN129" i="18"/>
  <c r="U134" i="18"/>
  <c r="AD134" i="18"/>
  <c r="U138" i="18"/>
  <c r="U126" i="18"/>
  <c r="AO129" i="18"/>
  <c r="AM134" i="18"/>
  <c r="AM138" i="18"/>
  <c r="AP129" i="18"/>
  <c r="U133" i="18"/>
  <c r="AN134" i="18"/>
  <c r="AN138" i="18"/>
  <c r="AO138" i="18"/>
  <c r="AP134" i="18"/>
  <c r="AP138" i="18"/>
  <c r="AQ138" i="18"/>
  <c r="AP133" i="18"/>
  <c r="U102" i="15"/>
  <c r="AO110" i="15"/>
  <c r="U112" i="15"/>
  <c r="AP110" i="15"/>
  <c r="U97" i="15"/>
  <c r="AN98" i="15"/>
  <c r="U90" i="15"/>
  <c r="AP92" i="15"/>
  <c r="AQ93" i="15"/>
  <c r="U96" i="15"/>
  <c r="AM97" i="15"/>
  <c r="AO98" i="15"/>
  <c r="AO99" i="15"/>
  <c r="AM101" i="15"/>
  <c r="AO102" i="15"/>
  <c r="AM113" i="15"/>
  <c r="AP113" i="15"/>
  <c r="U113" i="15"/>
  <c r="AN113" i="15"/>
  <c r="AQ111" i="15"/>
  <c r="AO113" i="15"/>
  <c r="AM86" i="15"/>
  <c r="AD86" i="15"/>
  <c r="U86" i="15"/>
  <c r="AB86" i="15"/>
  <c r="AB87" i="15" s="1"/>
  <c r="AB88" i="15" s="1"/>
  <c r="AB89" i="15" s="1"/>
  <c r="AB90" i="15" s="1"/>
  <c r="AB91" i="15" s="1"/>
  <c r="AB92" i="15" s="1"/>
  <c r="AB93" i="15" s="1"/>
  <c r="AB94" i="15" s="1"/>
  <c r="AB95" i="15" s="1"/>
  <c r="AB96" i="15" s="1"/>
  <c r="AB97" i="15" s="1"/>
  <c r="AC86" i="15"/>
  <c r="AC87" i="15" s="1"/>
  <c r="AC88" i="15" s="1"/>
  <c r="AC89" i="15" s="1"/>
  <c r="AC90" i="15" s="1"/>
  <c r="AC91" i="15" s="1"/>
  <c r="AC92" i="15" s="1"/>
  <c r="AC93" i="15" s="1"/>
  <c r="AC94" i="15" s="1"/>
  <c r="AC95" i="15" s="1"/>
  <c r="AC96" i="15" s="1"/>
  <c r="AC97" i="15" s="1"/>
  <c r="AP88" i="15"/>
  <c r="AM87" i="15"/>
  <c r="AQ88" i="15"/>
  <c r="AM91" i="15"/>
  <c r="AO103" i="15"/>
  <c r="U107" i="15"/>
  <c r="U110" i="15"/>
  <c r="AN91" i="15"/>
  <c r="AN95" i="15"/>
  <c r="U101" i="15"/>
  <c r="AP103" i="15"/>
  <c r="AN86" i="15"/>
  <c r="AN88" i="15"/>
  <c r="AO89" i="15"/>
  <c r="AM90" i="15"/>
  <c r="AP91" i="15"/>
  <c r="AQ95" i="15"/>
  <c r="AO95" i="15"/>
  <c r="AP95" i="15"/>
  <c r="AP96" i="15"/>
  <c r="AM96" i="15"/>
  <c r="AO96" i="15"/>
  <c r="AN96" i="15"/>
  <c r="AQ96" i="15"/>
  <c r="AD98" i="15"/>
  <c r="AP99" i="15"/>
  <c r="AO104" i="15"/>
  <c r="U105" i="15"/>
  <c r="AP106" i="15"/>
  <c r="AN106" i="15"/>
  <c r="U106" i="15"/>
  <c r="AM106" i="15"/>
  <c r="AQ103" i="15"/>
  <c r="AO106" i="15"/>
  <c r="AP111" i="15"/>
  <c r="AQ101" i="15"/>
  <c r="U100" i="15"/>
  <c r="AP101" i="15"/>
  <c r="AN101" i="15"/>
  <c r="AO101" i="15"/>
  <c r="AQ90" i="15"/>
  <c r="U98" i="15"/>
  <c r="AN103" i="15"/>
  <c r="U94" i="15"/>
  <c r="AM95" i="15"/>
  <c r="U93" i="15"/>
  <c r="AN111" i="15"/>
  <c r="AO91" i="15"/>
  <c r="AO86" i="15"/>
  <c r="U87" i="15"/>
  <c r="AO88" i="15"/>
  <c r="AQ94" i="15"/>
  <c r="AN94" i="15"/>
  <c r="AP94" i="15"/>
  <c r="AO94" i="15"/>
  <c r="AC98" i="15"/>
  <c r="AC99" i="15" s="1"/>
  <c r="AC100" i="15" s="1"/>
  <c r="AC101" i="15" s="1"/>
  <c r="AC102" i="15" s="1"/>
  <c r="AC103" i="15" s="1"/>
  <c r="AC104" i="15" s="1"/>
  <c r="AC105" i="15" s="1"/>
  <c r="AC106" i="15" s="1"/>
  <c r="AC107" i="15" s="1"/>
  <c r="AC108" i="15" s="1"/>
  <c r="AC109" i="15" s="1"/>
  <c r="AP98" i="15"/>
  <c r="AB98" i="15"/>
  <c r="AB99" i="15" s="1"/>
  <c r="AB100" i="15" s="1"/>
  <c r="AB101" i="15" s="1"/>
  <c r="AB102" i="15" s="1"/>
  <c r="AB103" i="15" s="1"/>
  <c r="AB104" i="15" s="1"/>
  <c r="AB105" i="15" s="1"/>
  <c r="AB106" i="15" s="1"/>
  <c r="AB107" i="15" s="1"/>
  <c r="AB108" i="15" s="1"/>
  <c r="AB109" i="15" s="1"/>
  <c r="AQ98" i="15"/>
  <c r="AA98" i="15"/>
  <c r="AA99" i="15" s="1"/>
  <c r="AA100" i="15" s="1"/>
  <c r="AA101" i="15" s="1"/>
  <c r="AA102" i="15" s="1"/>
  <c r="AA103" i="15" s="1"/>
  <c r="AA104" i="15" s="1"/>
  <c r="AA105" i="15" s="1"/>
  <c r="AA106" i="15" s="1"/>
  <c r="AA107" i="15" s="1"/>
  <c r="AA108" i="15" s="1"/>
  <c r="AA109" i="15" s="1"/>
  <c r="AM99" i="15"/>
  <c r="AQ99" i="15"/>
  <c r="AQ100" i="15"/>
  <c r="AP102" i="15"/>
  <c r="AQ102" i="15"/>
  <c r="AM103" i="15"/>
  <c r="AQ106" i="15"/>
  <c r="AN109" i="15"/>
  <c r="AO109" i="15"/>
  <c r="U109" i="15"/>
  <c r="AM109" i="15"/>
  <c r="AN108" i="15"/>
  <c r="AM108" i="15"/>
  <c r="AO108" i="15"/>
  <c r="AP109" i="15"/>
  <c r="AQ112" i="15"/>
  <c r="U95" i="15"/>
  <c r="AO107" i="15"/>
  <c r="AB110" i="15"/>
  <c r="AB111" i="15" s="1"/>
  <c r="AB112" i="15" s="1"/>
  <c r="AB113" i="15" s="1"/>
  <c r="AB114" i="15" s="1"/>
  <c r="AB115" i="15" s="1"/>
  <c r="AB116" i="15" s="1"/>
  <c r="AB117" i="15" s="1"/>
  <c r="AB118" i="15" s="1"/>
  <c r="AB119" i="15" s="1"/>
  <c r="AB120" i="15" s="1"/>
  <c r="AB121" i="15" s="1"/>
  <c r="AP87" i="15"/>
  <c r="AM98" i="15"/>
  <c r="AM102" i="15"/>
  <c r="AQ105" i="15"/>
  <c r="U88" i="15"/>
  <c r="AM94" i="15"/>
  <c r="AN99" i="15"/>
  <c r="AN102" i="15"/>
  <c r="AP86" i="15"/>
  <c r="AQ87" i="15"/>
  <c r="AQ89" i="15"/>
  <c r="U91" i="15"/>
  <c r="AQ91" i="15"/>
  <c r="AO92" i="15"/>
  <c r="AP93" i="15"/>
  <c r="AO93" i="15"/>
  <c r="AM93" i="15"/>
  <c r="U92" i="15"/>
  <c r="AN93" i="15"/>
  <c r="AM92" i="15"/>
  <c r="AQ97" i="15"/>
  <c r="AP97" i="15"/>
  <c r="AN97" i="15"/>
  <c r="AO97" i="15"/>
  <c r="AP104" i="15"/>
  <c r="AM107" i="15"/>
  <c r="AQ109" i="15"/>
  <c r="AN87" i="15"/>
  <c r="U89" i="15"/>
  <c r="AO90" i="15"/>
  <c r="AM100" i="15"/>
  <c r="AM104" i="15"/>
  <c r="AO105" i="15"/>
  <c r="AP112" i="15"/>
  <c r="AO112" i="15"/>
  <c r="AP107" i="15"/>
  <c r="AQ110" i="15"/>
  <c r="AA110" i="15"/>
  <c r="AA111" i="15" s="1"/>
  <c r="AA112" i="15" s="1"/>
  <c r="AA113" i="15" s="1"/>
  <c r="AA114" i="15" s="1"/>
  <c r="AA115" i="15" s="1"/>
  <c r="AA116" i="15" s="1"/>
  <c r="AA117" i="15" s="1"/>
  <c r="AA118" i="15" s="1"/>
  <c r="AA119" i="15" s="1"/>
  <c r="AA120" i="15" s="1"/>
  <c r="AA121" i="15" s="1"/>
  <c r="AN90" i="15"/>
  <c r="U104" i="15"/>
  <c r="AQ107" i="15"/>
  <c r="AM111" i="15"/>
  <c r="U111" i="15"/>
  <c r="AO87" i="15"/>
  <c r="AM89" i="15"/>
  <c r="AP90" i="15"/>
  <c r="AN92" i="15"/>
  <c r="U99" i="15"/>
  <c r="AN100" i="15"/>
  <c r="U103" i="15"/>
  <c r="AN104" i="15"/>
  <c r="AP105" i="15"/>
  <c r="U108" i="15"/>
  <c r="AP108" i="15"/>
  <c r="AC110" i="15"/>
  <c r="AC111" i="15" s="1"/>
  <c r="AC112" i="15" s="1"/>
  <c r="AC113" i="15" s="1"/>
  <c r="AC114" i="15" s="1"/>
  <c r="AC115" i="15" s="1"/>
  <c r="AC116" i="15" s="1"/>
  <c r="AC117" i="15" s="1"/>
  <c r="AC118" i="15" s="1"/>
  <c r="AC119" i="15" s="1"/>
  <c r="AC120" i="15" s="1"/>
  <c r="AC121" i="15" s="1"/>
  <c r="AM112" i="15"/>
  <c r="AP115" i="15"/>
  <c r="AM114" i="15"/>
  <c r="AO115" i="15"/>
  <c r="AN115" i="15"/>
  <c r="AM115" i="15"/>
  <c r="U115" i="15"/>
  <c r="AM105" i="15"/>
  <c r="AN105" i="15"/>
  <c r="AQ108" i="15"/>
  <c r="AD110" i="15"/>
  <c r="AM110" i="15"/>
  <c r="AN112" i="15"/>
  <c r="AO116" i="15"/>
  <c r="AM118" i="15"/>
  <c r="AP119" i="15"/>
  <c r="AN121" i="15"/>
  <c r="AB122" i="15"/>
  <c r="AB123" i="15" s="1"/>
  <c r="AB124" i="15" s="1"/>
  <c r="AB125" i="15" s="1"/>
  <c r="AB126" i="15" s="1"/>
  <c r="AB127" i="15" s="1"/>
  <c r="AB128" i="15" s="1"/>
  <c r="AB129" i="15" s="1"/>
  <c r="AB130" i="15" s="1"/>
  <c r="AB131" i="15" s="1"/>
  <c r="AB132" i="15" s="1"/>
  <c r="AB133" i="15" s="1"/>
  <c r="AN123" i="15"/>
  <c r="U127" i="15"/>
  <c r="AM128" i="15"/>
  <c r="AN129" i="15"/>
  <c r="AO130" i="15"/>
  <c r="AP131" i="15"/>
  <c r="U134" i="15"/>
  <c r="AD134" i="15"/>
  <c r="AN135" i="15"/>
  <c r="AP136" i="15"/>
  <c r="AN139" i="15"/>
  <c r="AP116" i="15"/>
  <c r="AN118" i="15"/>
  <c r="U120" i="15"/>
  <c r="AO121" i="15"/>
  <c r="AC122" i="15"/>
  <c r="AC123" i="15" s="1"/>
  <c r="AC124" i="15" s="1"/>
  <c r="AC125" i="15" s="1"/>
  <c r="AC126" i="15" s="1"/>
  <c r="AC127" i="15" s="1"/>
  <c r="AC128" i="15" s="1"/>
  <c r="AC129" i="15" s="1"/>
  <c r="AC130" i="15" s="1"/>
  <c r="AC131" i="15" s="1"/>
  <c r="AC132" i="15" s="1"/>
  <c r="AC133" i="15" s="1"/>
  <c r="AO123" i="15"/>
  <c r="U126" i="15"/>
  <c r="AM127" i="15"/>
  <c r="AN128" i="15"/>
  <c r="AO129" i="15"/>
  <c r="AP130" i="15"/>
  <c r="AM134" i="15"/>
  <c r="AO135" i="15"/>
  <c r="AQ136" i="15"/>
  <c r="AM138" i="15"/>
  <c r="AO139" i="15"/>
  <c r="AQ116" i="15"/>
  <c r="U117" i="15"/>
  <c r="AO118" i="15"/>
  <c r="AM120" i="15"/>
  <c r="AP121" i="15"/>
  <c r="U122" i="15"/>
  <c r="AD122" i="15"/>
  <c r="AP123" i="15"/>
  <c r="U125" i="15"/>
  <c r="AM126" i="15"/>
  <c r="AN127" i="15"/>
  <c r="AO128" i="15"/>
  <c r="AP129" i="15"/>
  <c r="U133" i="15"/>
  <c r="AN134" i="15"/>
  <c r="AP135" i="15"/>
  <c r="U137" i="15"/>
  <c r="AN138" i="15"/>
  <c r="AP139" i="15"/>
  <c r="AM117" i="15"/>
  <c r="AP118" i="15"/>
  <c r="AN120" i="15"/>
  <c r="AM122" i="15"/>
  <c r="AQ123" i="15"/>
  <c r="U124" i="15"/>
  <c r="AM125" i="15"/>
  <c r="AN126" i="15"/>
  <c r="AO127" i="15"/>
  <c r="AP128" i="15"/>
  <c r="U132" i="15"/>
  <c r="AM133" i="15"/>
  <c r="AO134" i="15"/>
  <c r="AQ135" i="15"/>
  <c r="AM137" i="15"/>
  <c r="AQ139" i="15"/>
  <c r="AN117" i="15"/>
  <c r="U131" i="15"/>
  <c r="AN114" i="15"/>
  <c r="U116" i="15"/>
  <c r="AO117" i="15"/>
  <c r="AM119" i="15"/>
  <c r="AP120" i="15"/>
  <c r="AO122" i="15"/>
  <c r="AN124" i="15"/>
  <c r="AO125" i="15"/>
  <c r="AP126" i="15"/>
  <c r="U130" i="15"/>
  <c r="AM131" i="15"/>
  <c r="AM136" i="15"/>
  <c r="AM116" i="15"/>
  <c r="AP117" i="15"/>
  <c r="AO124" i="15"/>
  <c r="AM130" i="15"/>
  <c r="AN131" i="15"/>
  <c r="U135" i="15"/>
  <c r="AN136" i="15"/>
  <c r="U118" i="15"/>
  <c r="AO119" i="15"/>
  <c r="AM121" i="15"/>
  <c r="AA122" i="15"/>
  <c r="AA123" i="15" s="1"/>
  <c r="AA124" i="15" s="1"/>
  <c r="AA125" i="15" s="1"/>
  <c r="AA126" i="15" s="1"/>
  <c r="AA127" i="15" s="1"/>
  <c r="AA128" i="15" s="1"/>
  <c r="AA129" i="15" s="1"/>
  <c r="AA130" i="15" s="1"/>
  <c r="AA131" i="15" s="1"/>
  <c r="AA132" i="15" s="1"/>
  <c r="AA133" i="15" s="1"/>
  <c r="AM123" i="15"/>
  <c r="AM129" i="15"/>
  <c r="AP132" i="15"/>
  <c r="AQ133" i="15"/>
  <c r="AC134" i="15"/>
  <c r="AC135" i="15" s="1"/>
  <c r="AC136" i="15" s="1"/>
  <c r="AC137" i="15" s="1"/>
  <c r="AC138" i="15" s="1"/>
  <c r="AC139" i="15" s="1"/>
  <c r="AC140" i="15" s="1"/>
  <c r="AC141" i="15" s="1"/>
  <c r="AM119" i="1"/>
  <c r="AM113" i="1"/>
  <c r="Y117" i="1"/>
  <c r="X107" i="1"/>
  <c r="X118" i="1"/>
  <c r="X139" i="1"/>
  <c r="X127" i="1"/>
  <c r="X123" i="1"/>
  <c r="X113" i="1"/>
  <c r="X92" i="1"/>
  <c r="X90" i="1"/>
  <c r="AM121" i="1"/>
  <c r="Y118" i="1"/>
  <c r="X116" i="1"/>
  <c r="S129" i="1"/>
  <c r="S128" i="1"/>
  <c r="S127" i="1"/>
  <c r="S126" i="1"/>
  <c r="S125" i="1"/>
  <c r="S124" i="1"/>
  <c r="S123" i="1"/>
  <c r="AQ139" i="12"/>
  <c r="AP136" i="12"/>
  <c r="AP139" i="12"/>
  <c r="AP109" i="12"/>
  <c r="AN139" i="12"/>
  <c r="AO139" i="12"/>
  <c r="AO95" i="12"/>
  <c r="AO134" i="12"/>
  <c r="U137" i="11"/>
  <c r="P136" i="11"/>
  <c r="U107" i="12"/>
  <c r="AO96" i="12"/>
  <c r="AO107" i="12"/>
  <c r="AM86" i="12"/>
  <c r="U138" i="12"/>
  <c r="AA86" i="12"/>
  <c r="AA87" i="12" s="1"/>
  <c r="AA88" i="12" s="1"/>
  <c r="AA89" i="12" s="1"/>
  <c r="AA90" i="12" s="1"/>
  <c r="AA91" i="12" s="1"/>
  <c r="AA92" i="12" s="1"/>
  <c r="AA93" i="12" s="1"/>
  <c r="AA94" i="12" s="1"/>
  <c r="AA95" i="12" s="1"/>
  <c r="AA96" i="12" s="1"/>
  <c r="AA97" i="12" s="1"/>
  <c r="AN114" i="12"/>
  <c r="U133" i="12"/>
  <c r="AM114" i="12"/>
  <c r="AN134" i="12"/>
  <c r="U109" i="12"/>
  <c r="AM109" i="12"/>
  <c r="AQ109" i="12"/>
  <c r="AN89" i="12"/>
  <c r="U95" i="12"/>
  <c r="AN95" i="12"/>
  <c r="AM95" i="12"/>
  <c r="AP95" i="12"/>
  <c r="AQ95" i="12"/>
  <c r="AO102" i="12"/>
  <c r="AQ107" i="12"/>
  <c r="AN127" i="12"/>
  <c r="AM127" i="12"/>
  <c r="AP127" i="12"/>
  <c r="U127" i="12"/>
  <c r="AC122" i="12"/>
  <c r="AC123" i="12" s="1"/>
  <c r="AC124" i="12" s="1"/>
  <c r="AC125" i="12" s="1"/>
  <c r="AC126" i="12" s="1"/>
  <c r="AC127" i="12" s="1"/>
  <c r="AC128" i="12" s="1"/>
  <c r="AC129" i="12" s="1"/>
  <c r="AC130" i="12" s="1"/>
  <c r="AC131" i="12" s="1"/>
  <c r="AC132" i="12" s="1"/>
  <c r="AC133" i="12" s="1"/>
  <c r="AP121" i="12"/>
  <c r="AN118" i="12"/>
  <c r="AM115" i="12"/>
  <c r="AO127" i="12"/>
  <c r="AO125" i="12"/>
  <c r="U115" i="12"/>
  <c r="AO119" i="12"/>
  <c r="AO118" i="12"/>
  <c r="AA122" i="12"/>
  <c r="AA123" i="12" s="1"/>
  <c r="AA124" i="12" s="1"/>
  <c r="AA125" i="12" s="1"/>
  <c r="AA126" i="12" s="1"/>
  <c r="AA127" i="12" s="1"/>
  <c r="AA128" i="12" s="1"/>
  <c r="AA129" i="12" s="1"/>
  <c r="AA130" i="12" s="1"/>
  <c r="AA131" i="12" s="1"/>
  <c r="AA132" i="12" s="1"/>
  <c r="AA133" i="12" s="1"/>
  <c r="AM116" i="12"/>
  <c r="U114" i="12"/>
  <c r="U124" i="12"/>
  <c r="AB110" i="12"/>
  <c r="AB111" i="12" s="1"/>
  <c r="AB112" i="12" s="1"/>
  <c r="AB113" i="12" s="1"/>
  <c r="AB114" i="12" s="1"/>
  <c r="AB115" i="12" s="1"/>
  <c r="AB116" i="12" s="1"/>
  <c r="AB117" i="12" s="1"/>
  <c r="AB118" i="12" s="1"/>
  <c r="AB119" i="12" s="1"/>
  <c r="AB120" i="12" s="1"/>
  <c r="AB121" i="12" s="1"/>
  <c r="AP120" i="12"/>
  <c r="AP119" i="12"/>
  <c r="AP118" i="12"/>
  <c r="AQ116" i="12"/>
  <c r="AO120" i="12"/>
  <c r="AN116" i="12"/>
  <c r="AN93" i="12"/>
  <c r="AO101" i="12"/>
  <c r="AA110" i="12"/>
  <c r="AA111" i="12" s="1"/>
  <c r="AA112" i="12" s="1"/>
  <c r="AA113" i="12" s="1"/>
  <c r="AA114" i="12" s="1"/>
  <c r="AA115" i="12" s="1"/>
  <c r="AA116" i="12" s="1"/>
  <c r="AA117" i="12" s="1"/>
  <c r="AA118" i="12" s="1"/>
  <c r="AA119" i="12" s="1"/>
  <c r="AA120" i="12" s="1"/>
  <c r="AA121" i="12" s="1"/>
  <c r="AP101" i="12"/>
  <c r="AN109" i="12"/>
  <c r="AP110" i="12"/>
  <c r="U113" i="12"/>
  <c r="AQ133" i="12"/>
  <c r="AP133" i="12"/>
  <c r="AO133" i="12"/>
  <c r="AN133" i="12"/>
  <c r="AM133" i="12"/>
  <c r="AP131" i="12"/>
  <c r="AO130" i="12"/>
  <c r="AP129" i="12"/>
  <c r="AP128" i="12"/>
  <c r="U131" i="12"/>
  <c r="U130" i="12"/>
  <c r="U132" i="12"/>
  <c r="AO106" i="12"/>
  <c r="AN106" i="12"/>
  <c r="AM106" i="12"/>
  <c r="AP106" i="12"/>
  <c r="U106" i="12"/>
  <c r="U104" i="12"/>
  <c r="AQ106" i="12"/>
  <c r="AM103" i="12"/>
  <c r="AM102" i="12"/>
  <c r="AC98" i="12"/>
  <c r="AC99" i="12" s="1"/>
  <c r="AC100" i="12" s="1"/>
  <c r="AC101" i="12" s="1"/>
  <c r="AC102" i="12" s="1"/>
  <c r="AC103" i="12" s="1"/>
  <c r="AC104" i="12" s="1"/>
  <c r="AC105" i="12" s="1"/>
  <c r="AC106" i="12" s="1"/>
  <c r="AC107" i="12" s="1"/>
  <c r="AC108" i="12" s="1"/>
  <c r="AC109" i="12" s="1"/>
  <c r="AQ99" i="12"/>
  <c r="U87" i="12"/>
  <c r="AN87" i="12"/>
  <c r="AM87" i="12"/>
  <c r="AP87" i="12"/>
  <c r="AO87" i="12"/>
  <c r="AC86" i="12"/>
  <c r="AC87" i="12" s="1"/>
  <c r="AC88" i="12" s="1"/>
  <c r="AC89" i="12" s="1"/>
  <c r="AC90" i="12" s="1"/>
  <c r="AC91" i="12" s="1"/>
  <c r="AC92" i="12" s="1"/>
  <c r="AC93" i="12" s="1"/>
  <c r="AC94" i="12" s="1"/>
  <c r="AC95" i="12" s="1"/>
  <c r="AC96" i="12" s="1"/>
  <c r="AC97" i="12" s="1"/>
  <c r="AO86" i="12"/>
  <c r="AB86" i="12"/>
  <c r="AB87" i="12" s="1"/>
  <c r="AB88" i="12" s="1"/>
  <c r="AB89" i="12" s="1"/>
  <c r="AB90" i="12" s="1"/>
  <c r="AB91" i="12" s="1"/>
  <c r="AB92" i="12" s="1"/>
  <c r="AB93" i="12" s="1"/>
  <c r="AB94" i="12" s="1"/>
  <c r="AB95" i="12" s="1"/>
  <c r="AB96" i="12" s="1"/>
  <c r="AB97" i="12" s="1"/>
  <c r="AD86" i="12"/>
  <c r="AQ87" i="12"/>
  <c r="AQ91" i="12"/>
  <c r="AM100" i="12"/>
  <c r="U100" i="12"/>
  <c r="AO100" i="12"/>
  <c r="AN100" i="12"/>
  <c r="AQ100" i="12"/>
  <c r="AP100" i="12"/>
  <c r="AN88" i="12"/>
  <c r="U96" i="12"/>
  <c r="AQ114" i="12"/>
  <c r="AM92" i="12"/>
  <c r="AN94" i="12"/>
  <c r="AM94" i="12"/>
  <c r="AP94" i="12"/>
  <c r="AO94" i="12"/>
  <c r="AM93" i="12"/>
  <c r="AO92" i="12"/>
  <c r="AN92" i="12"/>
  <c r="AQ94" i="12"/>
  <c r="U94" i="12"/>
  <c r="AO91" i="12"/>
  <c r="U92" i="12"/>
  <c r="AP92" i="12"/>
  <c r="AO88" i="12"/>
  <c r="AN96" i="12"/>
  <c r="AO98" i="12"/>
  <c r="AN98" i="12"/>
  <c r="AQ98" i="12"/>
  <c r="AP98" i="12"/>
  <c r="AD98" i="12"/>
  <c r="AM97" i="12"/>
  <c r="AN97" i="12"/>
  <c r="U98" i="12"/>
  <c r="AP96" i="12"/>
  <c r="AB98" i="12"/>
  <c r="AB99" i="12" s="1"/>
  <c r="AB100" i="12" s="1"/>
  <c r="AB101" i="12" s="1"/>
  <c r="AB102" i="12" s="1"/>
  <c r="AB103" i="12" s="1"/>
  <c r="AB104" i="12" s="1"/>
  <c r="AB105" i="12" s="1"/>
  <c r="AB106" i="12" s="1"/>
  <c r="AB107" i="12" s="1"/>
  <c r="AB108" i="12" s="1"/>
  <c r="AB109" i="12" s="1"/>
  <c r="AM96" i="12"/>
  <c r="AM98" i="12"/>
  <c r="AA98" i="12"/>
  <c r="AA99" i="12" s="1"/>
  <c r="AA100" i="12" s="1"/>
  <c r="AA101" i="12" s="1"/>
  <c r="AA102" i="12" s="1"/>
  <c r="AA103" i="12" s="1"/>
  <c r="AA104" i="12" s="1"/>
  <c r="AA105" i="12" s="1"/>
  <c r="AA106" i="12" s="1"/>
  <c r="AA107" i="12" s="1"/>
  <c r="AA108" i="12" s="1"/>
  <c r="AA109" i="12" s="1"/>
  <c r="AQ101" i="12"/>
  <c r="AO109" i="12"/>
  <c r="AQ110" i="12"/>
  <c r="AN90" i="12"/>
  <c r="AM90" i="12"/>
  <c r="AP90" i="12"/>
  <c r="AO90" i="12"/>
  <c r="AM89" i="12"/>
  <c r="AM88" i="12"/>
  <c r="U88" i="12"/>
  <c r="AM108" i="12"/>
  <c r="U108" i="12"/>
  <c r="AN108" i="12"/>
  <c r="AP88" i="12"/>
  <c r="AP105" i="12"/>
  <c r="AO105" i="12"/>
  <c r="AN105" i="12"/>
  <c r="AM105" i="12"/>
  <c r="U105" i="12"/>
  <c r="AQ105" i="12"/>
  <c r="AN99" i="12"/>
  <c r="AM99" i="12"/>
  <c r="AP99" i="12"/>
  <c r="AO99" i="12"/>
  <c r="U99" i="12"/>
  <c r="AN102" i="12"/>
  <c r="AP108" i="12"/>
  <c r="AC134" i="12"/>
  <c r="AC135" i="12" s="1"/>
  <c r="AC136" i="12" s="1"/>
  <c r="AC137" i="12" s="1"/>
  <c r="AC138" i="12" s="1"/>
  <c r="AC139" i="12" s="1"/>
  <c r="AC140" i="12" s="1"/>
  <c r="AC141" i="12" s="1"/>
  <c r="AB134" i="12"/>
  <c r="AB135" i="12" s="1"/>
  <c r="AB136" i="12" s="1"/>
  <c r="AB137" i="12" s="1"/>
  <c r="AB138" i="12" s="1"/>
  <c r="AB139" i="12" s="1"/>
  <c r="AB140" i="12" s="1"/>
  <c r="AB141" i="12" s="1"/>
  <c r="AQ134" i="12"/>
  <c r="AP134" i="12"/>
  <c r="U134" i="12"/>
  <c r="AM134" i="12"/>
  <c r="AA134" i="12"/>
  <c r="AA135" i="12" s="1"/>
  <c r="AA136" i="12" s="1"/>
  <c r="AA137" i="12" s="1"/>
  <c r="AA138" i="12" s="1"/>
  <c r="AA139" i="12" s="1"/>
  <c r="AA140" i="12" s="1"/>
  <c r="AA141" i="12" s="1"/>
  <c r="AD134" i="12"/>
  <c r="U102" i="12"/>
  <c r="AQ108" i="12"/>
  <c r="AM110" i="12"/>
  <c r="AM111" i="12"/>
  <c r="AO136" i="12"/>
  <c r="AN136" i="12"/>
  <c r="AQ135" i="12"/>
  <c r="U136" i="12"/>
  <c r="AP135" i="12"/>
  <c r="AM136" i="12"/>
  <c r="AO135" i="12"/>
  <c r="AN135" i="12"/>
  <c r="AO108" i="12"/>
  <c r="AN103" i="12"/>
  <c r="AP113" i="12"/>
  <c r="AN113" i="12"/>
  <c r="AM113" i="12"/>
  <c r="AQ111" i="12"/>
  <c r="AQ112" i="12"/>
  <c r="AN110" i="12"/>
  <c r="AP111" i="12"/>
  <c r="AM112" i="12"/>
  <c r="AO111" i="12"/>
  <c r="U90" i="12"/>
  <c r="AQ90" i="12"/>
  <c r="U101" i="12"/>
  <c r="AN101" i="12"/>
  <c r="AM101" i="12"/>
  <c r="AQ102" i="12"/>
  <c r="AQ104" i="12"/>
  <c r="AP104" i="12"/>
  <c r="AO104" i="12"/>
  <c r="AN104" i="12"/>
  <c r="AP103" i="12"/>
  <c r="U103" i="12"/>
  <c r="AM104" i="12"/>
  <c r="AP102" i="12"/>
  <c r="AO103" i="12"/>
  <c r="AO110" i="12"/>
  <c r="AN111" i="12"/>
  <c r="AO113" i="12"/>
  <c r="AQ136" i="12"/>
  <c r="AM138" i="12"/>
  <c r="AO138" i="12"/>
  <c r="AO137" i="12"/>
  <c r="AN138" i="12"/>
  <c r="AN137" i="12"/>
  <c r="AM137" i="12"/>
  <c r="AQ138" i="12"/>
  <c r="AP138" i="12"/>
  <c r="U137" i="12"/>
  <c r="AO117" i="12"/>
  <c r="AB122" i="12"/>
  <c r="AB123" i="12" s="1"/>
  <c r="AB124" i="12" s="1"/>
  <c r="AB125" i="12" s="1"/>
  <c r="AB126" i="12" s="1"/>
  <c r="AB127" i="12" s="1"/>
  <c r="AB128" i="12" s="1"/>
  <c r="AB129" i="12" s="1"/>
  <c r="AB130" i="12" s="1"/>
  <c r="AB131" i="12" s="1"/>
  <c r="AB132" i="12" s="1"/>
  <c r="AB133" i="12" s="1"/>
  <c r="AP124" i="12"/>
  <c r="AO124" i="12"/>
  <c r="AN124" i="12"/>
  <c r="AQ123" i="12"/>
  <c r="AN121" i="12"/>
  <c r="AN119" i="12"/>
  <c r="AN117" i="12"/>
  <c r="AM124" i="12"/>
  <c r="AP123" i="12"/>
  <c r="AD122" i="12"/>
  <c r="AQ118" i="12"/>
  <c r="U123" i="12"/>
  <c r="U122" i="12"/>
  <c r="AO121" i="12"/>
  <c r="AN120" i="12"/>
  <c r="U116" i="12"/>
  <c r="AM123" i="12"/>
  <c r="AO122" i="12"/>
  <c r="AN115" i="12"/>
  <c r="AP117" i="12"/>
  <c r="AM129" i="12"/>
  <c r="U91" i="12"/>
  <c r="AN91" i="12"/>
  <c r="AM91" i="12"/>
  <c r="AP91" i="12"/>
  <c r="AP125" i="12"/>
  <c r="AM125" i="12"/>
  <c r="U125" i="12"/>
  <c r="AN125" i="12"/>
  <c r="AN126" i="12"/>
  <c r="AM126" i="12"/>
  <c r="U126" i="12"/>
  <c r="AP126" i="12"/>
  <c r="AO126" i="12"/>
  <c r="AN86" i="12"/>
  <c r="AQ86" i="12"/>
  <c r="U86" i="12"/>
  <c r="AN107" i="12"/>
  <c r="AM107" i="12"/>
  <c r="AP107" i="12"/>
  <c r="AN130" i="12"/>
  <c r="AM130" i="12"/>
  <c r="AM128" i="12"/>
  <c r="AO128" i="12"/>
  <c r="AN128" i="12"/>
  <c r="AO129" i="12"/>
  <c r="AN129" i="12"/>
  <c r="AP130" i="12"/>
  <c r="AP89" i="12"/>
  <c r="AO89" i="12"/>
  <c r="AQ89" i="12"/>
  <c r="AP93" i="12"/>
  <c r="AO93" i="12"/>
  <c r="AQ93" i="12"/>
  <c r="AP97" i="12"/>
  <c r="AO97" i="12"/>
  <c r="AQ97" i="12"/>
  <c r="AD110" i="12"/>
  <c r="U128" i="12"/>
  <c r="U89" i="12"/>
  <c r="U93" i="12"/>
  <c r="U97" i="12"/>
  <c r="U111" i="12"/>
  <c r="AM135" i="12"/>
  <c r="AM139" i="12"/>
  <c r="AQ88" i="12"/>
  <c r="AQ92" i="12"/>
  <c r="AQ96" i="12"/>
  <c r="AQ103" i="12"/>
  <c r="AC110" i="12"/>
  <c r="AC111" i="12" s="1"/>
  <c r="AC112" i="12" s="1"/>
  <c r="AC113" i="12" s="1"/>
  <c r="AC114" i="12" s="1"/>
  <c r="AC115" i="12" s="1"/>
  <c r="AC116" i="12" s="1"/>
  <c r="AC117" i="12" s="1"/>
  <c r="AC118" i="12" s="1"/>
  <c r="AC119" i="12" s="1"/>
  <c r="AC120" i="12" s="1"/>
  <c r="AC121" i="12" s="1"/>
  <c r="AP112" i="12"/>
  <c r="U112" i="12"/>
  <c r="AN112" i="12"/>
  <c r="AP114" i="12"/>
  <c r="AO114" i="12"/>
  <c r="AP115" i="12"/>
  <c r="AO115" i="12"/>
  <c r="AP116" i="12"/>
  <c r="AO116" i="12"/>
  <c r="U117" i="12"/>
  <c r="AM117" i="12"/>
  <c r="AO131" i="12"/>
  <c r="AN131" i="12"/>
  <c r="AM131" i="12"/>
  <c r="U110" i="12"/>
  <c r="AO112" i="12"/>
  <c r="AP132" i="12"/>
  <c r="AO132" i="12"/>
  <c r="AN132" i="12"/>
  <c r="AM132" i="12"/>
  <c r="AM118" i="12"/>
  <c r="U118" i="12"/>
  <c r="AO123" i="12"/>
  <c r="AN123" i="12"/>
  <c r="AM119" i="12"/>
  <c r="U119" i="12"/>
  <c r="AM120" i="12"/>
  <c r="U120" i="12"/>
  <c r="AM121" i="12"/>
  <c r="U121" i="12"/>
  <c r="AN122" i="12"/>
  <c r="AM122" i="12"/>
  <c r="AQ137" i="12"/>
  <c r="AP137" i="12"/>
  <c r="U129" i="12"/>
  <c r="U135" i="12"/>
  <c r="U139" i="12"/>
  <c r="AQ136" i="11"/>
  <c r="O139" i="11"/>
  <c r="P139" i="11"/>
  <c r="Q139" i="11"/>
  <c r="R139" i="11"/>
  <c r="S139" i="11"/>
  <c r="T139" i="11"/>
  <c r="U139" i="11"/>
  <c r="AQ139" i="11"/>
  <c r="AP139" i="11"/>
  <c r="AO139" i="11"/>
  <c r="AN139" i="11"/>
  <c r="AM139" i="11"/>
  <c r="AP136" i="11"/>
  <c r="T137" i="11"/>
  <c r="O136" i="11"/>
  <c r="S137" i="11"/>
  <c r="AQ138" i="11"/>
  <c r="AO136" i="11"/>
  <c r="AP138" i="11"/>
  <c r="AN136" i="11"/>
  <c r="AO138" i="11"/>
  <c r="AM136" i="11"/>
  <c r="R137" i="11"/>
  <c r="Q137" i="11"/>
  <c r="U138" i="11"/>
  <c r="P137" i="11"/>
  <c r="AN138" i="11"/>
  <c r="T138" i="11"/>
  <c r="O137" i="11"/>
  <c r="AM138" i="11"/>
  <c r="AD134" i="11"/>
  <c r="AD135" i="11" s="1"/>
  <c r="AQ137" i="11"/>
  <c r="AP137" i="11"/>
  <c r="Q138" i="11"/>
  <c r="S136" i="11"/>
  <c r="AO137" i="11"/>
  <c r="U136" i="11"/>
  <c r="T136" i="11"/>
  <c r="P138" i="11"/>
  <c r="R136" i="11"/>
  <c r="AN137" i="11"/>
  <c r="S138" i="11"/>
  <c r="R138" i="11"/>
  <c r="O138" i="11"/>
  <c r="Q136" i="11"/>
  <c r="AM137" i="11"/>
  <c r="AM114" i="11"/>
  <c r="AN122" i="11"/>
  <c r="AP115" i="11"/>
  <c r="AQ106" i="11"/>
  <c r="AQ94" i="11"/>
  <c r="AQ86" i="11"/>
  <c r="AM125" i="11"/>
  <c r="AO121" i="11"/>
  <c r="AP106" i="11"/>
  <c r="AM124" i="11"/>
  <c r="AM112" i="11"/>
  <c r="AM100" i="11"/>
  <c r="AM88" i="11"/>
  <c r="AN132" i="11"/>
  <c r="AN120" i="11"/>
  <c r="AN108" i="11"/>
  <c r="AN96" i="11"/>
  <c r="AP132" i="11"/>
  <c r="AO127" i="11"/>
  <c r="AP120" i="11"/>
  <c r="AP114" i="11"/>
  <c r="AO110" i="11"/>
  <c r="AO106" i="11"/>
  <c r="AO102" i="11"/>
  <c r="AO98" i="11"/>
  <c r="AO94" i="11"/>
  <c r="AO90" i="11"/>
  <c r="AM126" i="11"/>
  <c r="AN97" i="11"/>
  <c r="AP98" i="11"/>
  <c r="AO86" i="11"/>
  <c r="AM135" i="11"/>
  <c r="AM123" i="11"/>
  <c r="AM111" i="11"/>
  <c r="AM99" i="11"/>
  <c r="AM87" i="11"/>
  <c r="AN131" i="11"/>
  <c r="AN119" i="11"/>
  <c r="AN107" i="11"/>
  <c r="AN95" i="11"/>
  <c r="AO132" i="11"/>
  <c r="AP126" i="11"/>
  <c r="AO120" i="11"/>
  <c r="AO114" i="11"/>
  <c r="AQ109" i="11"/>
  <c r="AQ105" i="11"/>
  <c r="AQ101" i="11"/>
  <c r="AQ97" i="11"/>
  <c r="AQ93" i="11"/>
  <c r="AQ89" i="11"/>
  <c r="AN134" i="11"/>
  <c r="AM101" i="11"/>
  <c r="AM134" i="11"/>
  <c r="AM122" i="11"/>
  <c r="AM110" i="11"/>
  <c r="AM98" i="11"/>
  <c r="AM86" i="11"/>
  <c r="AN130" i="11"/>
  <c r="AN118" i="11"/>
  <c r="AN106" i="11"/>
  <c r="AN94" i="11"/>
  <c r="AQ135" i="11"/>
  <c r="AQ131" i="11"/>
  <c r="AO126" i="11"/>
  <c r="AP119" i="11"/>
  <c r="AP113" i="11"/>
  <c r="AP109" i="11"/>
  <c r="AP105" i="11"/>
  <c r="AP101" i="11"/>
  <c r="AP97" i="11"/>
  <c r="AP93" i="11"/>
  <c r="AP89" i="11"/>
  <c r="AN110" i="11"/>
  <c r="AQ110" i="11"/>
  <c r="AQ102" i="11"/>
  <c r="AQ98" i="11"/>
  <c r="AQ90" i="11"/>
  <c r="AN121" i="11"/>
  <c r="AP127" i="11"/>
  <c r="AP102" i="11"/>
  <c r="AM133" i="11"/>
  <c r="AM121" i="11"/>
  <c r="AM109" i="11"/>
  <c r="AM97" i="11"/>
  <c r="AN129" i="11"/>
  <c r="AN117" i="11"/>
  <c r="AN105" i="11"/>
  <c r="AN93" i="11"/>
  <c r="AP135" i="11"/>
  <c r="AP131" i="11"/>
  <c r="AP125" i="11"/>
  <c r="AO119" i="11"/>
  <c r="AO113" i="11"/>
  <c r="AO109" i="11"/>
  <c r="AO105" i="11"/>
  <c r="AO101" i="11"/>
  <c r="AO97" i="11"/>
  <c r="AO93" i="11"/>
  <c r="AO89" i="11"/>
  <c r="AP121" i="11"/>
  <c r="AM113" i="11"/>
  <c r="AN133" i="11"/>
  <c r="AO115" i="11"/>
  <c r="AP90" i="11"/>
  <c r="AM132" i="11"/>
  <c r="AM120" i="11"/>
  <c r="AM108" i="11"/>
  <c r="AM96" i="11"/>
  <c r="AN128" i="11"/>
  <c r="AN116" i="11"/>
  <c r="AN104" i="11"/>
  <c r="AN92" i="11"/>
  <c r="AO135" i="11"/>
  <c r="AO131" i="11"/>
  <c r="AO125" i="11"/>
  <c r="AP118" i="11"/>
  <c r="AQ112" i="11"/>
  <c r="AQ108" i="11"/>
  <c r="AQ104" i="11"/>
  <c r="AQ100" i="11"/>
  <c r="AQ96" i="11"/>
  <c r="AQ92" i="11"/>
  <c r="AQ88" i="11"/>
  <c r="AP94" i="11"/>
  <c r="AM131" i="11"/>
  <c r="AM119" i="11"/>
  <c r="AM107" i="11"/>
  <c r="AM95" i="11"/>
  <c r="AN127" i="11"/>
  <c r="AN115" i="11"/>
  <c r="AN103" i="11"/>
  <c r="AN91" i="11"/>
  <c r="AQ134" i="11"/>
  <c r="AP130" i="11"/>
  <c r="AP124" i="11"/>
  <c r="AO118" i="11"/>
  <c r="AP112" i="11"/>
  <c r="AP108" i="11"/>
  <c r="AP104" i="11"/>
  <c r="AP100" i="11"/>
  <c r="AP96" i="11"/>
  <c r="AP92" i="11"/>
  <c r="AP88" i="11"/>
  <c r="AM102" i="11"/>
  <c r="AN98" i="11"/>
  <c r="AO128" i="11"/>
  <c r="AM89" i="11"/>
  <c r="AN109" i="11"/>
  <c r="AP110" i="11"/>
  <c r="AM130" i="11"/>
  <c r="AM118" i="11"/>
  <c r="AM106" i="11"/>
  <c r="AM94" i="11"/>
  <c r="AN126" i="11"/>
  <c r="AN114" i="11"/>
  <c r="AN102" i="11"/>
  <c r="AN90" i="11"/>
  <c r="AP134" i="11"/>
  <c r="AO130" i="11"/>
  <c r="AO124" i="11"/>
  <c r="AP117" i="11"/>
  <c r="AO112" i="11"/>
  <c r="AO108" i="11"/>
  <c r="AO104" i="11"/>
  <c r="AO100" i="11"/>
  <c r="AO96" i="11"/>
  <c r="AO92" i="11"/>
  <c r="AO88" i="11"/>
  <c r="AM90" i="11"/>
  <c r="AN86" i="11"/>
  <c r="AO133" i="11"/>
  <c r="AM129" i="11"/>
  <c r="AM117" i="11"/>
  <c r="AM105" i="11"/>
  <c r="AM93" i="11"/>
  <c r="AN125" i="11"/>
  <c r="AN113" i="11"/>
  <c r="AN101" i="11"/>
  <c r="AN89" i="11"/>
  <c r="AO134" i="11"/>
  <c r="AP129" i="11"/>
  <c r="AP123" i="11"/>
  <c r="AO117" i="11"/>
  <c r="AQ111" i="11"/>
  <c r="AQ107" i="11"/>
  <c r="AQ103" i="11"/>
  <c r="AQ99" i="11"/>
  <c r="AQ95" i="11"/>
  <c r="AQ91" i="11"/>
  <c r="AQ87" i="11"/>
  <c r="AM128" i="11"/>
  <c r="AM104" i="11"/>
  <c r="AN112" i="11"/>
  <c r="AN88" i="11"/>
  <c r="AQ133" i="11"/>
  <c r="AO129" i="11"/>
  <c r="AO123" i="11"/>
  <c r="AP116" i="11"/>
  <c r="AP111" i="11"/>
  <c r="AP103" i="11"/>
  <c r="AP99" i="11"/>
  <c r="AP95" i="11"/>
  <c r="AP91" i="11"/>
  <c r="AP87" i="11"/>
  <c r="AM116" i="11"/>
  <c r="AM92" i="11"/>
  <c r="AN124" i="11"/>
  <c r="AN100" i="11"/>
  <c r="AP107" i="11"/>
  <c r="AM127" i="11"/>
  <c r="AM115" i="11"/>
  <c r="AM103" i="11"/>
  <c r="AM91" i="11"/>
  <c r="AN135" i="11"/>
  <c r="AN123" i="11"/>
  <c r="AN111" i="11"/>
  <c r="AN99" i="11"/>
  <c r="AN87" i="11"/>
  <c r="AP133" i="11"/>
  <c r="AP128" i="11"/>
  <c r="AO122" i="11"/>
  <c r="AO116" i="11"/>
  <c r="AO111" i="11"/>
  <c r="AO107" i="11"/>
  <c r="AO103" i="11"/>
  <c r="AO99" i="11"/>
  <c r="AO95" i="11"/>
  <c r="AO91" i="11"/>
  <c r="AO87" i="11"/>
  <c r="AD98" i="11"/>
  <c r="AE98" i="11" s="1"/>
  <c r="AD86" i="11"/>
  <c r="AD110" i="11"/>
  <c r="AD122" i="11"/>
  <c r="U133" i="11"/>
  <c r="R133" i="11"/>
  <c r="R131" i="11"/>
  <c r="N133" i="11"/>
  <c r="O133" i="11"/>
  <c r="P133" i="11"/>
  <c r="R132" i="11"/>
  <c r="S133" i="11"/>
  <c r="Q133" i="11"/>
  <c r="U91" i="11"/>
  <c r="K91" i="11"/>
  <c r="R90" i="11"/>
  <c r="L91" i="11"/>
  <c r="M91" i="11"/>
  <c r="R88" i="11"/>
  <c r="N91" i="11"/>
  <c r="O91" i="11"/>
  <c r="P91" i="11"/>
  <c r="Q91" i="11"/>
  <c r="U97" i="11"/>
  <c r="K97" i="11"/>
  <c r="L97" i="11"/>
  <c r="M97" i="11"/>
  <c r="N97" i="11"/>
  <c r="O97" i="11"/>
  <c r="P97" i="11"/>
  <c r="R96" i="11"/>
  <c r="Q97" i="11"/>
  <c r="R94" i="11"/>
  <c r="U103" i="11"/>
  <c r="R102" i="11"/>
  <c r="L103" i="11"/>
  <c r="M103" i="11"/>
  <c r="N103" i="11"/>
  <c r="R101" i="11"/>
  <c r="O103" i="11"/>
  <c r="P103" i="11"/>
  <c r="R100" i="11"/>
  <c r="Q103" i="11"/>
  <c r="R99" i="11"/>
  <c r="R103" i="11"/>
  <c r="S100" i="11"/>
  <c r="U109" i="11"/>
  <c r="R107" i="11"/>
  <c r="R109" i="11"/>
  <c r="L109" i="11"/>
  <c r="M109" i="11"/>
  <c r="N109" i="11"/>
  <c r="R106" i="11"/>
  <c r="O109" i="11"/>
  <c r="P109" i="11"/>
  <c r="R105" i="11"/>
  <c r="Q109" i="11"/>
  <c r="R108" i="11"/>
  <c r="U127" i="11"/>
  <c r="N127" i="11"/>
  <c r="O127" i="11"/>
  <c r="P127" i="11"/>
  <c r="Q127" i="11"/>
  <c r="S135" i="11"/>
  <c r="R135" i="11"/>
  <c r="S134" i="11"/>
  <c r="U86" i="11"/>
  <c r="U92" i="11"/>
  <c r="U98" i="11"/>
  <c r="U104" i="11"/>
  <c r="U110" i="11"/>
  <c r="U116" i="11"/>
  <c r="U122" i="11"/>
  <c r="U128" i="11"/>
  <c r="U134" i="11"/>
  <c r="U115" i="11"/>
  <c r="R111" i="11"/>
  <c r="M115" i="11"/>
  <c r="N115" i="11"/>
  <c r="R112" i="11"/>
  <c r="S111" i="11"/>
  <c r="O115" i="11"/>
  <c r="P115" i="11"/>
  <c r="S112" i="11"/>
  <c r="M87" i="11"/>
  <c r="M105" i="11"/>
  <c r="M117" i="11"/>
  <c r="U121" i="11"/>
  <c r="M121" i="11"/>
  <c r="N121" i="11"/>
  <c r="O121" i="11"/>
  <c r="P121" i="11"/>
  <c r="M93" i="11"/>
  <c r="M99" i="11"/>
  <c r="M111" i="11"/>
  <c r="U87" i="11"/>
  <c r="U93" i="11"/>
  <c r="U99" i="11"/>
  <c r="U105" i="11"/>
  <c r="U111" i="11"/>
  <c r="U117" i="11"/>
  <c r="U123" i="11"/>
  <c r="U129" i="11"/>
  <c r="U135" i="11"/>
  <c r="U89" i="11"/>
  <c r="U95" i="11"/>
  <c r="U101" i="11"/>
  <c r="U107" i="11"/>
  <c r="U113" i="11"/>
  <c r="U119" i="11"/>
  <c r="U125" i="11"/>
  <c r="U131" i="11"/>
  <c r="T135" i="11"/>
  <c r="T134" i="11"/>
  <c r="U90" i="11"/>
  <c r="U96" i="11"/>
  <c r="U102" i="11"/>
  <c r="U108" i="11"/>
  <c r="U114" i="11"/>
  <c r="U120" i="11"/>
  <c r="U126" i="11"/>
  <c r="U132" i="11"/>
  <c r="T133" i="11"/>
  <c r="Q135" i="11"/>
  <c r="Q134" i="11"/>
  <c r="Q132" i="11"/>
  <c r="Q131" i="11"/>
  <c r="Q130" i="11"/>
  <c r="Q129" i="11"/>
  <c r="Q128" i="11"/>
  <c r="Q126" i="11"/>
  <c r="Q125" i="11"/>
  <c r="Q124" i="11"/>
  <c r="Q123" i="11"/>
  <c r="Q112" i="11"/>
  <c r="Q111" i="11"/>
  <c r="Q110" i="11"/>
  <c r="Q108" i="11"/>
  <c r="Q107" i="11"/>
  <c r="Q106" i="11"/>
  <c r="Q105" i="11"/>
  <c r="Q104" i="11"/>
  <c r="Q102" i="11"/>
  <c r="Q101" i="11"/>
  <c r="Q100" i="11"/>
  <c r="Q99" i="11"/>
  <c r="Q98" i="11"/>
  <c r="Q96" i="11"/>
  <c r="Q95" i="11"/>
  <c r="Q94" i="11"/>
  <c r="Q93" i="11"/>
  <c r="Q92" i="11"/>
  <c r="Q90" i="11"/>
  <c r="Q89" i="11"/>
  <c r="Q88" i="11"/>
  <c r="Q87" i="11"/>
  <c r="Q86" i="11"/>
  <c r="R110" i="11"/>
  <c r="P135" i="11"/>
  <c r="P134" i="11"/>
  <c r="P132" i="11"/>
  <c r="P131" i="11"/>
  <c r="P130" i="11"/>
  <c r="P129" i="11"/>
  <c r="P128" i="11"/>
  <c r="P126" i="11"/>
  <c r="P125" i="11"/>
  <c r="P124" i="11"/>
  <c r="P123" i="11"/>
  <c r="P122" i="11"/>
  <c r="P120" i="11"/>
  <c r="P119" i="11"/>
  <c r="P118" i="11"/>
  <c r="P117" i="11"/>
  <c r="P116" i="11"/>
  <c r="P114" i="11"/>
  <c r="P113" i="11"/>
  <c r="P112" i="11"/>
  <c r="P111" i="11"/>
  <c r="P110" i="11"/>
  <c r="P108" i="11"/>
  <c r="P107" i="11"/>
  <c r="P106" i="11"/>
  <c r="P105" i="11"/>
  <c r="P104" i="11"/>
  <c r="P102" i="11"/>
  <c r="P101" i="11"/>
  <c r="P100" i="11"/>
  <c r="P99" i="11"/>
  <c r="P98" i="11"/>
  <c r="P96" i="11"/>
  <c r="P95" i="11"/>
  <c r="P94" i="11"/>
  <c r="P93" i="11"/>
  <c r="P92" i="11"/>
  <c r="P90" i="11"/>
  <c r="P89" i="11"/>
  <c r="P88" i="11"/>
  <c r="P87" i="11"/>
  <c r="P86" i="11"/>
  <c r="R86" i="11"/>
  <c r="O135" i="11"/>
  <c r="O134" i="11"/>
  <c r="O132" i="11"/>
  <c r="O131" i="11"/>
  <c r="O130" i="11"/>
  <c r="O129" i="11"/>
  <c r="O128" i="11"/>
  <c r="O126" i="11"/>
  <c r="O125" i="11"/>
  <c r="O124" i="11"/>
  <c r="O123" i="11"/>
  <c r="O122" i="11"/>
  <c r="O120" i="11"/>
  <c r="O119" i="11"/>
  <c r="O118" i="11"/>
  <c r="O117" i="11"/>
  <c r="O116" i="11"/>
  <c r="O114" i="11"/>
  <c r="O113" i="11"/>
  <c r="O112" i="11"/>
  <c r="O111" i="11"/>
  <c r="O110" i="11"/>
  <c r="O108" i="11"/>
  <c r="O107" i="11"/>
  <c r="O106" i="11"/>
  <c r="O105" i="11"/>
  <c r="O104" i="11"/>
  <c r="O102" i="11"/>
  <c r="O101" i="11"/>
  <c r="O100" i="11"/>
  <c r="O99" i="11"/>
  <c r="O98" i="11"/>
  <c r="O96" i="11"/>
  <c r="O95" i="11"/>
  <c r="O94" i="11"/>
  <c r="O93" i="11"/>
  <c r="O92" i="11"/>
  <c r="O90" i="11"/>
  <c r="O89" i="11"/>
  <c r="O88" i="11"/>
  <c r="O87" i="11"/>
  <c r="O86" i="11"/>
  <c r="N132" i="11"/>
  <c r="N131" i="11"/>
  <c r="N130" i="11"/>
  <c r="N129" i="11"/>
  <c r="N128" i="11"/>
  <c r="N126" i="11"/>
  <c r="N125" i="11"/>
  <c r="N124" i="11"/>
  <c r="N123" i="11"/>
  <c r="N122" i="11"/>
  <c r="N120" i="11"/>
  <c r="N119" i="11"/>
  <c r="N118" i="11"/>
  <c r="N117" i="11"/>
  <c r="N116" i="11"/>
  <c r="N114" i="11"/>
  <c r="N113" i="11"/>
  <c r="N112" i="11"/>
  <c r="N111" i="11"/>
  <c r="N110" i="11"/>
  <c r="N108" i="11"/>
  <c r="N107" i="11"/>
  <c r="N106" i="11"/>
  <c r="N105" i="11"/>
  <c r="N104" i="11"/>
  <c r="N102" i="11"/>
  <c r="N101" i="11"/>
  <c r="N100" i="11"/>
  <c r="N99" i="11"/>
  <c r="N98" i="11"/>
  <c r="N96" i="11"/>
  <c r="N95" i="11"/>
  <c r="N94" i="11"/>
  <c r="N93" i="11"/>
  <c r="N92" i="11"/>
  <c r="N90" i="11"/>
  <c r="N89" i="11"/>
  <c r="N88" i="11"/>
  <c r="N87" i="11"/>
  <c r="M120" i="11"/>
  <c r="M119" i="11"/>
  <c r="M118" i="11"/>
  <c r="M116" i="11"/>
  <c r="M114" i="11"/>
  <c r="M113" i="11"/>
  <c r="M112" i="11"/>
  <c r="M110" i="11"/>
  <c r="M108" i="11"/>
  <c r="M107" i="11"/>
  <c r="M106" i="11"/>
  <c r="M104" i="11"/>
  <c r="M102" i="11"/>
  <c r="M101" i="11"/>
  <c r="M100" i="11"/>
  <c r="M98" i="11"/>
  <c r="M96" i="11"/>
  <c r="M95" i="11"/>
  <c r="M94" i="11"/>
  <c r="M92" i="11"/>
  <c r="M90" i="11"/>
  <c r="M89" i="11"/>
  <c r="M88" i="11"/>
  <c r="M86" i="11"/>
  <c r="L108" i="11"/>
  <c r="L107" i="11"/>
  <c r="L106" i="11"/>
  <c r="L105" i="11"/>
  <c r="L104" i="11"/>
  <c r="L102" i="11"/>
  <c r="L101" i="11"/>
  <c r="L100" i="11"/>
  <c r="L99" i="11"/>
  <c r="L98" i="11"/>
  <c r="L96" i="11"/>
  <c r="L95" i="11"/>
  <c r="L94" i="11"/>
  <c r="L93" i="11"/>
  <c r="L92" i="11"/>
  <c r="L90" i="11"/>
  <c r="L89" i="11"/>
  <c r="L88" i="11"/>
  <c r="L87" i="11"/>
  <c r="L86" i="11"/>
  <c r="R104" i="11"/>
  <c r="K96" i="11"/>
  <c r="K95" i="11"/>
  <c r="K94" i="11"/>
  <c r="K93" i="11"/>
  <c r="K92" i="11"/>
  <c r="K90" i="11"/>
  <c r="K89" i="11"/>
  <c r="K88" i="11"/>
  <c r="K87" i="11"/>
  <c r="K86" i="11"/>
  <c r="R134" i="11"/>
  <c r="R92" i="11"/>
  <c r="U130" i="11"/>
  <c r="U124" i="11"/>
  <c r="U118" i="11"/>
  <c r="U112" i="11"/>
  <c r="U106" i="11"/>
  <c r="U100" i="11"/>
  <c r="U94" i="11"/>
  <c r="U88" i="11"/>
  <c r="AB134" i="11"/>
  <c r="AA86" i="11"/>
  <c r="AA87" i="11" s="1"/>
  <c r="AA88" i="11" s="1"/>
  <c r="AA89" i="11" s="1"/>
  <c r="AA90" i="11" s="1"/>
  <c r="AA91" i="11" s="1"/>
  <c r="AA92" i="11" s="1"/>
  <c r="AA93" i="11" s="1"/>
  <c r="AA94" i="11" s="1"/>
  <c r="AA95" i="11" s="1"/>
  <c r="AA96" i="11" s="1"/>
  <c r="AA97" i="11" s="1"/>
  <c r="AB110" i="11"/>
  <c r="AB111" i="11" s="1"/>
  <c r="AB112" i="11" s="1"/>
  <c r="AB113" i="11" s="1"/>
  <c r="AB114" i="11" s="1"/>
  <c r="AB115" i="11" s="1"/>
  <c r="AB116" i="11" s="1"/>
  <c r="AB117" i="11" s="1"/>
  <c r="AB118" i="11" s="1"/>
  <c r="AB119" i="11" s="1"/>
  <c r="AB120" i="11" s="1"/>
  <c r="AB121" i="11" s="1"/>
  <c r="AA110" i="11"/>
  <c r="AA111" i="11" s="1"/>
  <c r="AA112" i="11" s="1"/>
  <c r="AA113" i="11" s="1"/>
  <c r="AA114" i="11" s="1"/>
  <c r="AA115" i="11" s="1"/>
  <c r="AA116" i="11" s="1"/>
  <c r="AA117" i="11" s="1"/>
  <c r="AA118" i="11" s="1"/>
  <c r="AA119" i="11" s="1"/>
  <c r="AA120" i="11" s="1"/>
  <c r="AA121" i="11" s="1"/>
  <c r="AA134" i="11"/>
  <c r="AC86" i="11"/>
  <c r="AB86" i="11"/>
  <c r="AB87" i="11" s="1"/>
  <c r="AB88" i="11" s="1"/>
  <c r="AB89" i="11" s="1"/>
  <c r="AB90" i="11" s="1"/>
  <c r="AB91" i="11" s="1"/>
  <c r="AB92" i="11" s="1"/>
  <c r="AB93" i="11" s="1"/>
  <c r="AB94" i="11" s="1"/>
  <c r="AB95" i="11" s="1"/>
  <c r="AB96" i="11" s="1"/>
  <c r="AB97" i="11" s="1"/>
  <c r="AA98" i="11"/>
  <c r="AA99" i="11" s="1"/>
  <c r="AA100" i="11" s="1"/>
  <c r="AA101" i="11" s="1"/>
  <c r="AA102" i="11" s="1"/>
  <c r="AA103" i="11" s="1"/>
  <c r="AA104" i="11" s="1"/>
  <c r="AA105" i="11" s="1"/>
  <c r="AA106" i="11" s="1"/>
  <c r="AA107" i="11" s="1"/>
  <c r="AA108" i="11" s="1"/>
  <c r="AA109" i="11" s="1"/>
  <c r="AC110" i="11"/>
  <c r="AB122" i="11"/>
  <c r="AB123" i="11" s="1"/>
  <c r="AB124" i="11" s="1"/>
  <c r="AB125" i="11" s="1"/>
  <c r="AB126" i="11" s="1"/>
  <c r="AB127" i="11" s="1"/>
  <c r="AB128" i="11" s="1"/>
  <c r="AB129" i="11" s="1"/>
  <c r="AB130" i="11" s="1"/>
  <c r="AB131" i="11" s="1"/>
  <c r="AB132" i="11" s="1"/>
  <c r="AB133" i="11" s="1"/>
  <c r="AC98" i="11"/>
  <c r="AC122" i="11"/>
  <c r="AB98" i="11"/>
  <c r="AB99" i="11" s="1"/>
  <c r="AB100" i="11" s="1"/>
  <c r="AB101" i="11" s="1"/>
  <c r="AB102" i="11" s="1"/>
  <c r="AB103" i="11" s="1"/>
  <c r="AB104" i="11" s="1"/>
  <c r="AB105" i="11" s="1"/>
  <c r="AB106" i="11" s="1"/>
  <c r="AB107" i="11" s="1"/>
  <c r="AB108" i="11" s="1"/>
  <c r="AB109" i="11" s="1"/>
  <c r="AA122" i="11"/>
  <c r="AA123" i="11" s="1"/>
  <c r="AA124" i="11" s="1"/>
  <c r="AA125" i="11" s="1"/>
  <c r="AA126" i="11" s="1"/>
  <c r="AA127" i="11" s="1"/>
  <c r="AA128" i="11" s="1"/>
  <c r="AA129" i="11" s="1"/>
  <c r="AA130" i="11" s="1"/>
  <c r="AA131" i="11" s="1"/>
  <c r="AA132" i="11" s="1"/>
  <c r="AA133" i="11" s="1"/>
  <c r="AC134" i="11"/>
  <c r="AC135" i="11" s="1"/>
  <c r="AC136" i="11" s="1"/>
  <c r="AC137" i="11" s="1"/>
  <c r="AC138" i="11" s="1"/>
  <c r="AC139" i="11" s="1"/>
  <c r="AC140" i="11" s="1"/>
  <c r="AC141" i="11" s="1"/>
  <c r="AQ117" i="11"/>
  <c r="AQ118" i="11"/>
  <c r="AI141" i="34" l="1"/>
  <c r="AG141" i="34"/>
  <c r="Y140" i="24"/>
  <c r="W140" i="25"/>
  <c r="W140" i="21"/>
  <c r="R94" i="23"/>
  <c r="AI140" i="31"/>
  <c r="Y140" i="19"/>
  <c r="Y140" i="22"/>
  <c r="W140" i="19"/>
  <c r="AJ141" i="34"/>
  <c r="AL141" i="34" s="1"/>
  <c r="AI141" i="36"/>
  <c r="AG141" i="36"/>
  <c r="X140" i="1"/>
  <c r="AH141" i="34"/>
  <c r="AI141" i="31"/>
  <c r="AG141" i="31"/>
  <c r="W141" i="11"/>
  <c r="X140" i="40"/>
  <c r="AF141" i="34"/>
  <c r="AI141" i="37"/>
  <c r="AG141" i="37"/>
  <c r="AI141" i="38"/>
  <c r="AG141" i="38"/>
  <c r="AI141" i="28"/>
  <c r="AG141" i="28"/>
  <c r="W140" i="49"/>
  <c r="X141" i="50"/>
  <c r="R96" i="36"/>
  <c r="W140" i="39"/>
  <c r="W140" i="23"/>
  <c r="X141" i="40"/>
  <c r="AI141" i="32"/>
  <c r="AG141" i="32"/>
  <c r="R96" i="21"/>
  <c r="AI141" i="29"/>
  <c r="AI141" i="30"/>
  <c r="AG141" i="30"/>
  <c r="Y140" i="39"/>
  <c r="Y140" i="43"/>
  <c r="AL141" i="30"/>
  <c r="AK141" i="30"/>
  <c r="X141" i="46"/>
  <c r="AL141" i="28"/>
  <c r="AK141" i="28"/>
  <c r="W141" i="25"/>
  <c r="Y141" i="25"/>
  <c r="Y141" i="21"/>
  <c r="W141" i="21"/>
  <c r="W141" i="15"/>
  <c r="Y141" i="15"/>
  <c r="Y140" i="15"/>
  <c r="W140" i="26"/>
  <c r="Y140" i="20"/>
  <c r="Y140" i="11"/>
  <c r="W141" i="39"/>
  <c r="Y141" i="39"/>
  <c r="AL141" i="32"/>
  <c r="AK141" i="32"/>
  <c r="AL141" i="33"/>
  <c r="AK141" i="33"/>
  <c r="AI141" i="35"/>
  <c r="W141" i="49"/>
  <c r="Y141" i="49"/>
  <c r="AL141" i="37"/>
  <c r="AK141" i="37"/>
  <c r="Y141" i="45"/>
  <c r="W141" i="45"/>
  <c r="W141" i="26"/>
  <c r="Y141" i="26"/>
  <c r="W141" i="22"/>
  <c r="Y141" i="22"/>
  <c r="W141" i="18"/>
  <c r="Y141" i="18"/>
  <c r="W140" i="47"/>
  <c r="W141" i="12"/>
  <c r="Y141" i="12"/>
  <c r="Y141" i="43"/>
  <c r="W141" i="43"/>
  <c r="AL141" i="31"/>
  <c r="AK141" i="31"/>
  <c r="Y141" i="23"/>
  <c r="W141" i="23"/>
  <c r="W141" i="19"/>
  <c r="Y141" i="19"/>
  <c r="AJ141" i="27"/>
  <c r="Y141" i="47"/>
  <c r="W141" i="47"/>
  <c r="X141" i="42"/>
  <c r="AI141" i="27"/>
  <c r="Y140" i="25"/>
  <c r="Y140" i="21"/>
  <c r="AJ141" i="35"/>
  <c r="AL141" i="29"/>
  <c r="AK141" i="29"/>
  <c r="Y141" i="41"/>
  <c r="W141" i="41"/>
  <c r="AL141" i="38"/>
  <c r="AK141" i="38"/>
  <c r="AL141" i="36"/>
  <c r="AK141" i="36"/>
  <c r="W141" i="24"/>
  <c r="Y141" i="24"/>
  <c r="W141" i="20"/>
  <c r="Y141" i="20"/>
  <c r="W140" i="24"/>
  <c r="Y140" i="47"/>
  <c r="Y140" i="41"/>
  <c r="W140" i="41"/>
  <c r="X140" i="50"/>
  <c r="AE134" i="20"/>
  <c r="AJ140" i="36"/>
  <c r="AJ140" i="34"/>
  <c r="AK140" i="34" s="1"/>
  <c r="W140" i="43"/>
  <c r="X140" i="42"/>
  <c r="AH86" i="1"/>
  <c r="X141" i="1"/>
  <c r="AI140" i="36"/>
  <c r="AI140" i="34"/>
  <c r="X140" i="46"/>
  <c r="W140" i="18"/>
  <c r="Y140" i="12"/>
  <c r="W140" i="11"/>
  <c r="AJ140" i="33"/>
  <c r="AL140" i="33" s="1"/>
  <c r="Y140" i="45"/>
  <c r="W140" i="20"/>
  <c r="AI140" i="30"/>
  <c r="Y140" i="49"/>
  <c r="W140" i="22"/>
  <c r="Y140" i="26"/>
  <c r="AK140" i="37"/>
  <c r="AL140" i="37"/>
  <c r="AK140" i="32"/>
  <c r="AL140" i="32"/>
  <c r="AK140" i="28"/>
  <c r="AL140" i="28"/>
  <c r="AK140" i="30"/>
  <c r="AL140" i="30"/>
  <c r="AK140" i="35"/>
  <c r="AL140" i="35"/>
  <c r="AK140" i="29"/>
  <c r="AL140" i="29"/>
  <c r="AK140" i="38"/>
  <c r="AL140" i="38"/>
  <c r="AK140" i="36"/>
  <c r="AL140" i="36"/>
  <c r="AK140" i="31"/>
  <c r="AL140" i="31"/>
  <c r="AK140" i="27"/>
  <c r="AL140" i="27"/>
  <c r="AK140" i="33"/>
  <c r="S114" i="49"/>
  <c r="S114" i="50"/>
  <c r="S94" i="49"/>
  <c r="S94" i="50"/>
  <c r="S123" i="49"/>
  <c r="S123" i="50"/>
  <c r="R119" i="49"/>
  <c r="Y119" i="49" s="1"/>
  <c r="R119" i="50"/>
  <c r="S130" i="49"/>
  <c r="S130" i="50"/>
  <c r="Y130" i="50" s="1"/>
  <c r="S107" i="49"/>
  <c r="S107" i="50"/>
  <c r="R120" i="49"/>
  <c r="Y120" i="49" s="1"/>
  <c r="R120" i="50"/>
  <c r="S105" i="49"/>
  <c r="S105" i="50"/>
  <c r="S108" i="49"/>
  <c r="S108" i="50"/>
  <c r="R86" i="49"/>
  <c r="R86" i="50"/>
  <c r="R117" i="49"/>
  <c r="R117" i="50"/>
  <c r="S124" i="49"/>
  <c r="Y124" i="49" s="1"/>
  <c r="S124" i="50"/>
  <c r="S96" i="49"/>
  <c r="S96" i="50"/>
  <c r="S103" i="49"/>
  <c r="S103" i="50"/>
  <c r="S100" i="49"/>
  <c r="S100" i="50"/>
  <c r="R90" i="49"/>
  <c r="R90" i="50"/>
  <c r="R122" i="49"/>
  <c r="R122" i="50"/>
  <c r="S125" i="49"/>
  <c r="S125" i="50"/>
  <c r="R97" i="49"/>
  <c r="R97" i="50"/>
  <c r="S106" i="49"/>
  <c r="S106" i="50"/>
  <c r="S126" i="49"/>
  <c r="S126" i="50"/>
  <c r="Y126" i="50" s="1"/>
  <c r="X91" i="1"/>
  <c r="X93" i="1"/>
  <c r="R95" i="49"/>
  <c r="R95" i="50"/>
  <c r="R121" i="49"/>
  <c r="Y121" i="49" s="1"/>
  <c r="R121" i="50"/>
  <c r="S101" i="49"/>
  <c r="S101" i="50"/>
  <c r="R93" i="49"/>
  <c r="R93" i="50"/>
  <c r="R88" i="49"/>
  <c r="R88" i="50"/>
  <c r="S127" i="49"/>
  <c r="S127" i="50"/>
  <c r="S110" i="49"/>
  <c r="S110" i="50"/>
  <c r="S102" i="49"/>
  <c r="S102" i="50"/>
  <c r="R89" i="49"/>
  <c r="R89" i="50"/>
  <c r="R94" i="49"/>
  <c r="R94" i="50"/>
  <c r="T111" i="49"/>
  <c r="T111" i="50"/>
  <c r="R115" i="49"/>
  <c r="R115" i="50"/>
  <c r="S104" i="49"/>
  <c r="S104" i="50"/>
  <c r="R91" i="49"/>
  <c r="R91" i="50"/>
  <c r="R116" i="49"/>
  <c r="R116" i="50"/>
  <c r="Y116" i="50" s="1"/>
  <c r="S88" i="49"/>
  <c r="S88" i="50"/>
  <c r="S92" i="1"/>
  <c r="S92" i="50" s="1"/>
  <c r="R98" i="49"/>
  <c r="R98" i="50"/>
  <c r="S128" i="49"/>
  <c r="Y128" i="49" s="1"/>
  <c r="S128" i="50"/>
  <c r="S129" i="49"/>
  <c r="Y129" i="49" s="1"/>
  <c r="S129" i="50"/>
  <c r="X124" i="1"/>
  <c r="X106" i="1"/>
  <c r="T112" i="49"/>
  <c r="T112" i="50"/>
  <c r="S99" i="49"/>
  <c r="S99" i="50"/>
  <c r="R114" i="49"/>
  <c r="R114" i="50"/>
  <c r="S118" i="49"/>
  <c r="S118" i="50"/>
  <c r="R118" i="49"/>
  <c r="R118" i="50"/>
  <c r="R113" i="49"/>
  <c r="R113" i="50"/>
  <c r="R87" i="49"/>
  <c r="R87" i="50"/>
  <c r="S131" i="48"/>
  <c r="S131" i="49"/>
  <c r="Y131" i="49" s="1"/>
  <c r="R94" i="30"/>
  <c r="R94" i="12"/>
  <c r="R94" i="38"/>
  <c r="S109" i="48"/>
  <c r="S109" i="49"/>
  <c r="S132" i="48"/>
  <c r="S132" i="49"/>
  <c r="R94" i="29"/>
  <c r="R94" i="19"/>
  <c r="R92" i="48"/>
  <c r="R92" i="49"/>
  <c r="R94" i="20"/>
  <c r="S94" i="11"/>
  <c r="R94" i="32"/>
  <c r="R96" i="48"/>
  <c r="R96" i="49"/>
  <c r="S92" i="49"/>
  <c r="Y86" i="40"/>
  <c r="R94" i="31"/>
  <c r="R94" i="35"/>
  <c r="R119" i="47"/>
  <c r="Y119" i="47" s="1"/>
  <c r="R119" i="48"/>
  <c r="S130" i="47"/>
  <c r="S130" i="48"/>
  <c r="S125" i="47"/>
  <c r="S125" i="48"/>
  <c r="S96" i="47"/>
  <c r="S96" i="48"/>
  <c r="S100" i="47"/>
  <c r="S100" i="48"/>
  <c r="S124" i="47"/>
  <c r="S124" i="48"/>
  <c r="S103" i="47"/>
  <c r="S103" i="48"/>
  <c r="S126" i="47"/>
  <c r="Y126" i="47" s="1"/>
  <c r="S126" i="48"/>
  <c r="R97" i="47"/>
  <c r="R97" i="48"/>
  <c r="S106" i="47"/>
  <c r="S106" i="48"/>
  <c r="R90" i="47"/>
  <c r="R90" i="48"/>
  <c r="R122" i="47"/>
  <c r="R122" i="48"/>
  <c r="R88" i="47"/>
  <c r="R88" i="48"/>
  <c r="R121" i="47"/>
  <c r="R121" i="48"/>
  <c r="S128" i="47"/>
  <c r="S128" i="48"/>
  <c r="S110" i="47"/>
  <c r="S110" i="48"/>
  <c r="S102" i="47"/>
  <c r="S102" i="48"/>
  <c r="R89" i="47"/>
  <c r="R89" i="48"/>
  <c r="R115" i="47"/>
  <c r="R115" i="48"/>
  <c r="S104" i="47"/>
  <c r="S104" i="48"/>
  <c r="R91" i="47"/>
  <c r="R91" i="48"/>
  <c r="R116" i="47"/>
  <c r="R116" i="48"/>
  <c r="S88" i="47"/>
  <c r="S88" i="48"/>
  <c r="R98" i="47"/>
  <c r="R98" i="48"/>
  <c r="R95" i="47"/>
  <c r="R95" i="48"/>
  <c r="S101" i="47"/>
  <c r="S101" i="48"/>
  <c r="T112" i="47"/>
  <c r="T112" i="48"/>
  <c r="S99" i="47"/>
  <c r="S99" i="48"/>
  <c r="R114" i="47"/>
  <c r="Y114" i="47" s="1"/>
  <c r="R114" i="48"/>
  <c r="S118" i="47"/>
  <c r="S118" i="48"/>
  <c r="R118" i="47"/>
  <c r="R118" i="48"/>
  <c r="S127" i="47"/>
  <c r="S127" i="48"/>
  <c r="R93" i="47"/>
  <c r="R93" i="48"/>
  <c r="S129" i="47"/>
  <c r="S129" i="48"/>
  <c r="T111" i="47"/>
  <c r="T111" i="48"/>
  <c r="S123" i="47"/>
  <c r="Y123" i="47" s="1"/>
  <c r="S123" i="48"/>
  <c r="R113" i="47"/>
  <c r="Y113" i="47" s="1"/>
  <c r="R113" i="48"/>
  <c r="S114" i="47"/>
  <c r="S114" i="48"/>
  <c r="S94" i="47"/>
  <c r="S94" i="48"/>
  <c r="R87" i="47"/>
  <c r="R87" i="48"/>
  <c r="S107" i="47"/>
  <c r="S107" i="48"/>
  <c r="R120" i="47"/>
  <c r="R120" i="48"/>
  <c r="S105" i="47"/>
  <c r="S105" i="48"/>
  <c r="S108" i="47"/>
  <c r="S108" i="48"/>
  <c r="R86" i="47"/>
  <c r="R86" i="48"/>
  <c r="R117" i="47"/>
  <c r="R117" i="48"/>
  <c r="R94" i="47"/>
  <c r="R94" i="48"/>
  <c r="R118" i="27"/>
  <c r="S131" i="46"/>
  <c r="S131" i="47"/>
  <c r="Y131" i="47" s="1"/>
  <c r="Y86" i="46"/>
  <c r="S132" i="46"/>
  <c r="S132" i="47"/>
  <c r="S109" i="46"/>
  <c r="S109" i="47"/>
  <c r="R92" i="46"/>
  <c r="R92" i="47"/>
  <c r="S92" i="46"/>
  <c r="S92" i="47"/>
  <c r="R96" i="46"/>
  <c r="R96" i="47"/>
  <c r="R95" i="45"/>
  <c r="R95" i="46"/>
  <c r="R121" i="45"/>
  <c r="Y121" i="45" s="1"/>
  <c r="R121" i="46"/>
  <c r="S101" i="45"/>
  <c r="S101" i="46"/>
  <c r="R93" i="45"/>
  <c r="R93" i="46"/>
  <c r="S103" i="45"/>
  <c r="S103" i="46"/>
  <c r="S100" i="45"/>
  <c r="S100" i="46"/>
  <c r="S127" i="45"/>
  <c r="Y127" i="45" s="1"/>
  <c r="S127" i="46"/>
  <c r="Y127" i="46" s="1"/>
  <c r="R89" i="45"/>
  <c r="R89" i="46"/>
  <c r="R122" i="45"/>
  <c r="R122" i="46"/>
  <c r="S128" i="45"/>
  <c r="Y128" i="45" s="1"/>
  <c r="S128" i="46"/>
  <c r="S129" i="45"/>
  <c r="Y129" i="45" s="1"/>
  <c r="S129" i="46"/>
  <c r="Y129" i="46" s="1"/>
  <c r="T111" i="45"/>
  <c r="T111" i="46"/>
  <c r="R115" i="45"/>
  <c r="R115" i="46"/>
  <c r="S104" i="45"/>
  <c r="S104" i="46"/>
  <c r="R91" i="45"/>
  <c r="R91" i="46"/>
  <c r="R116" i="45"/>
  <c r="R116" i="46"/>
  <c r="Y116" i="46" s="1"/>
  <c r="S88" i="45"/>
  <c r="S88" i="46"/>
  <c r="R98" i="45"/>
  <c r="R98" i="46"/>
  <c r="R88" i="45"/>
  <c r="R88" i="46"/>
  <c r="R94" i="45"/>
  <c r="R94" i="46"/>
  <c r="AI134" i="50"/>
  <c r="S110" i="45"/>
  <c r="S110" i="46"/>
  <c r="S102" i="45"/>
  <c r="S102" i="46"/>
  <c r="T112" i="45"/>
  <c r="T112" i="46"/>
  <c r="S99" i="45"/>
  <c r="S99" i="46"/>
  <c r="S123" i="45"/>
  <c r="S123" i="46"/>
  <c r="R113" i="45"/>
  <c r="R113" i="46"/>
  <c r="Y113" i="46" s="1"/>
  <c r="S114" i="45"/>
  <c r="S114" i="46"/>
  <c r="S94" i="45"/>
  <c r="S94" i="46"/>
  <c r="R87" i="45"/>
  <c r="R87" i="46"/>
  <c r="R114" i="45"/>
  <c r="R114" i="46"/>
  <c r="Y114" i="46" s="1"/>
  <c r="S124" i="45"/>
  <c r="Y124" i="45" s="1"/>
  <c r="S124" i="46"/>
  <c r="R119" i="45"/>
  <c r="Y119" i="45" s="1"/>
  <c r="R119" i="46"/>
  <c r="S130" i="45"/>
  <c r="S130" i="46"/>
  <c r="Y130" i="46" s="1"/>
  <c r="S107" i="45"/>
  <c r="S107" i="46"/>
  <c r="S118" i="45"/>
  <c r="S118" i="46"/>
  <c r="R118" i="45"/>
  <c r="Y118" i="45" s="1"/>
  <c r="R118" i="46"/>
  <c r="S125" i="45"/>
  <c r="S125" i="46"/>
  <c r="Y125" i="46" s="1"/>
  <c r="S96" i="45"/>
  <c r="S96" i="46"/>
  <c r="R120" i="45"/>
  <c r="Y120" i="45" s="1"/>
  <c r="R120" i="46"/>
  <c r="S126" i="45"/>
  <c r="Y126" i="45" s="1"/>
  <c r="S126" i="46"/>
  <c r="R97" i="45"/>
  <c r="R97" i="46"/>
  <c r="S106" i="45"/>
  <c r="S106" i="46"/>
  <c r="R90" i="45"/>
  <c r="R90" i="46"/>
  <c r="S105" i="45"/>
  <c r="S105" i="46"/>
  <c r="S108" i="45"/>
  <c r="S108" i="46"/>
  <c r="R86" i="45"/>
  <c r="R86" i="46"/>
  <c r="R117" i="45"/>
  <c r="Y117" i="45" s="1"/>
  <c r="R117" i="46"/>
  <c r="S92" i="44"/>
  <c r="S92" i="45"/>
  <c r="R96" i="44"/>
  <c r="R96" i="45"/>
  <c r="S131" i="44"/>
  <c r="S131" i="45"/>
  <c r="Y131" i="45" s="1"/>
  <c r="S132" i="44"/>
  <c r="Y132" i="44" s="1"/>
  <c r="S132" i="45"/>
  <c r="S109" i="44"/>
  <c r="S109" i="45"/>
  <c r="AJ134" i="44"/>
  <c r="R92" i="44"/>
  <c r="R92" i="45"/>
  <c r="S125" i="43"/>
  <c r="Y125" i="43" s="1"/>
  <c r="S125" i="44"/>
  <c r="Y125" i="44" s="1"/>
  <c r="S96" i="43"/>
  <c r="S96" i="44"/>
  <c r="R120" i="43"/>
  <c r="R120" i="44"/>
  <c r="AI98" i="46"/>
  <c r="S106" i="43"/>
  <c r="S106" i="44"/>
  <c r="R90" i="43"/>
  <c r="R90" i="44"/>
  <c r="S105" i="43"/>
  <c r="S105" i="44"/>
  <c r="S108" i="43"/>
  <c r="S108" i="44"/>
  <c r="R86" i="43"/>
  <c r="R86" i="44"/>
  <c r="R117" i="43"/>
  <c r="Y117" i="43" s="1"/>
  <c r="R117" i="44"/>
  <c r="S127" i="43"/>
  <c r="S127" i="44"/>
  <c r="R95" i="43"/>
  <c r="R95" i="44"/>
  <c r="R121" i="43"/>
  <c r="R121" i="44"/>
  <c r="Y121" i="44" s="1"/>
  <c r="S101" i="43"/>
  <c r="S101" i="44"/>
  <c r="R93" i="43"/>
  <c r="R93" i="44"/>
  <c r="S103" i="43"/>
  <c r="S103" i="44"/>
  <c r="S100" i="43"/>
  <c r="S100" i="44"/>
  <c r="AG110" i="42"/>
  <c r="S126" i="43"/>
  <c r="S126" i="44"/>
  <c r="Y126" i="44" s="1"/>
  <c r="R97" i="43"/>
  <c r="R97" i="44"/>
  <c r="S128" i="43"/>
  <c r="Y128" i="43" s="1"/>
  <c r="S128" i="44"/>
  <c r="S110" i="43"/>
  <c r="S110" i="44"/>
  <c r="S102" i="43"/>
  <c r="S102" i="44"/>
  <c r="R89" i="43"/>
  <c r="R89" i="44"/>
  <c r="R122" i="43"/>
  <c r="R122" i="44"/>
  <c r="S129" i="43"/>
  <c r="Y129" i="43" s="1"/>
  <c r="S129" i="44"/>
  <c r="Y129" i="44" s="1"/>
  <c r="T111" i="43"/>
  <c r="T111" i="44"/>
  <c r="R115" i="43"/>
  <c r="R115" i="44"/>
  <c r="S104" i="43"/>
  <c r="S104" i="44"/>
  <c r="R91" i="43"/>
  <c r="R91" i="44"/>
  <c r="R116" i="43"/>
  <c r="R116" i="44"/>
  <c r="Y116" i="44" s="1"/>
  <c r="S88" i="43"/>
  <c r="S88" i="44"/>
  <c r="R98" i="43"/>
  <c r="R98" i="44"/>
  <c r="R88" i="43"/>
  <c r="R88" i="44"/>
  <c r="T112" i="43"/>
  <c r="T112" i="44"/>
  <c r="S99" i="43"/>
  <c r="S99" i="44"/>
  <c r="S123" i="43"/>
  <c r="Y123" i="43" s="1"/>
  <c r="S123" i="44"/>
  <c r="R113" i="43"/>
  <c r="Y113" i="43" s="1"/>
  <c r="R113" i="44"/>
  <c r="Y113" i="44" s="1"/>
  <c r="S114" i="43"/>
  <c r="S114" i="44"/>
  <c r="S94" i="43"/>
  <c r="S94" i="44"/>
  <c r="R87" i="43"/>
  <c r="R87" i="44"/>
  <c r="R114" i="43"/>
  <c r="Y114" i="43" s="1"/>
  <c r="R114" i="44"/>
  <c r="Y114" i="44" s="1"/>
  <c r="AE134" i="43"/>
  <c r="S124" i="43"/>
  <c r="Y124" i="43" s="1"/>
  <c r="S124" i="44"/>
  <c r="R119" i="43"/>
  <c r="R119" i="44"/>
  <c r="Y119" i="44" s="1"/>
  <c r="S130" i="43"/>
  <c r="S130" i="44"/>
  <c r="Y130" i="44" s="1"/>
  <c r="S107" i="43"/>
  <c r="S107" i="44"/>
  <c r="S118" i="43"/>
  <c r="S118" i="44"/>
  <c r="R118" i="43"/>
  <c r="R118" i="44"/>
  <c r="Y118" i="44" s="1"/>
  <c r="R94" i="43"/>
  <c r="R94" i="44"/>
  <c r="S92" i="42"/>
  <c r="S92" i="43"/>
  <c r="R96" i="42"/>
  <c r="R96" i="43"/>
  <c r="S131" i="42"/>
  <c r="S131" i="43"/>
  <c r="Y131" i="43" s="1"/>
  <c r="S132" i="42"/>
  <c r="S132" i="43"/>
  <c r="Y132" i="43" s="1"/>
  <c r="S109" i="42"/>
  <c r="S109" i="43"/>
  <c r="R92" i="42"/>
  <c r="R92" i="43"/>
  <c r="S129" i="41"/>
  <c r="S129" i="42"/>
  <c r="Y129" i="42" s="1"/>
  <c r="T111" i="41"/>
  <c r="T111" i="42"/>
  <c r="T112" i="41"/>
  <c r="T112" i="42"/>
  <c r="S99" i="41"/>
  <c r="S99" i="42"/>
  <c r="S94" i="41"/>
  <c r="S94" i="42"/>
  <c r="R87" i="41"/>
  <c r="R87" i="42"/>
  <c r="R114" i="41"/>
  <c r="Y114" i="41" s="1"/>
  <c r="R114" i="42"/>
  <c r="Y114" i="42" s="1"/>
  <c r="R119" i="41"/>
  <c r="Y119" i="41" s="1"/>
  <c r="R119" i="42"/>
  <c r="S130" i="41"/>
  <c r="S130" i="42"/>
  <c r="S107" i="41"/>
  <c r="S107" i="42"/>
  <c r="S118" i="41"/>
  <c r="S118" i="42"/>
  <c r="R118" i="41"/>
  <c r="R118" i="42"/>
  <c r="S124" i="41"/>
  <c r="S124" i="42"/>
  <c r="S125" i="41"/>
  <c r="S125" i="42"/>
  <c r="Y125" i="42" s="1"/>
  <c r="S96" i="41"/>
  <c r="S96" i="42"/>
  <c r="R120" i="41"/>
  <c r="Y120" i="41" s="1"/>
  <c r="R120" i="42"/>
  <c r="S123" i="41"/>
  <c r="S123" i="42"/>
  <c r="Y123" i="42" s="1"/>
  <c r="S114" i="41"/>
  <c r="S114" i="42"/>
  <c r="S126" i="41"/>
  <c r="S126" i="42"/>
  <c r="Y126" i="42" s="1"/>
  <c r="R90" i="41"/>
  <c r="R90" i="42"/>
  <c r="S105" i="41"/>
  <c r="S105" i="42"/>
  <c r="S108" i="41"/>
  <c r="S108" i="42"/>
  <c r="R86" i="41"/>
  <c r="R86" i="42"/>
  <c r="R117" i="41"/>
  <c r="Y117" i="41" s="1"/>
  <c r="R117" i="42"/>
  <c r="R94" i="41"/>
  <c r="R94" i="42"/>
  <c r="S127" i="41"/>
  <c r="S127" i="42"/>
  <c r="Y127" i="42" s="1"/>
  <c r="R95" i="41"/>
  <c r="R95" i="42"/>
  <c r="R121" i="41"/>
  <c r="R121" i="42"/>
  <c r="S101" i="41"/>
  <c r="S101" i="42"/>
  <c r="R93" i="41"/>
  <c r="R93" i="42"/>
  <c r="S103" i="41"/>
  <c r="S103" i="42"/>
  <c r="S100" i="41"/>
  <c r="S100" i="42"/>
  <c r="R113" i="41"/>
  <c r="R113" i="42"/>
  <c r="Y113" i="42" s="1"/>
  <c r="S106" i="41"/>
  <c r="S106" i="42"/>
  <c r="S128" i="41"/>
  <c r="S128" i="42"/>
  <c r="Y128" i="42" s="1"/>
  <c r="S110" i="41"/>
  <c r="S110" i="42"/>
  <c r="S102" i="41"/>
  <c r="S102" i="42"/>
  <c r="R89" i="41"/>
  <c r="R89" i="42"/>
  <c r="R122" i="41"/>
  <c r="R122" i="42"/>
  <c r="R97" i="41"/>
  <c r="R97" i="42"/>
  <c r="R115" i="41"/>
  <c r="R115" i="42"/>
  <c r="Y115" i="42" s="1"/>
  <c r="S104" i="41"/>
  <c r="S104" i="42"/>
  <c r="R91" i="41"/>
  <c r="R91" i="42"/>
  <c r="R116" i="41"/>
  <c r="Y116" i="41" s="1"/>
  <c r="R116" i="42"/>
  <c r="S88" i="41"/>
  <c r="S88" i="42"/>
  <c r="R98" i="41"/>
  <c r="R98" i="42"/>
  <c r="R88" i="41"/>
  <c r="R88" i="42"/>
  <c r="R92" i="40"/>
  <c r="R92" i="41"/>
  <c r="S92" i="40"/>
  <c r="S92" i="41"/>
  <c r="AE111" i="40"/>
  <c r="R96" i="40"/>
  <c r="R96" i="41"/>
  <c r="S131" i="40"/>
  <c r="Y131" i="40" s="1"/>
  <c r="S131" i="41"/>
  <c r="Y131" i="41" s="1"/>
  <c r="S109" i="40"/>
  <c r="S109" i="41"/>
  <c r="S132" i="40"/>
  <c r="S132" i="41"/>
  <c r="S96" i="39"/>
  <c r="S96" i="40"/>
  <c r="AQ123" i="24"/>
  <c r="S103" i="39"/>
  <c r="S103" i="40"/>
  <c r="S100" i="39"/>
  <c r="S100" i="40"/>
  <c r="AD87" i="39"/>
  <c r="AD99" i="41"/>
  <c r="AE99" i="41" s="1"/>
  <c r="AG134" i="46"/>
  <c r="S110" i="39"/>
  <c r="S110" i="40"/>
  <c r="R115" i="39"/>
  <c r="R115" i="40"/>
  <c r="S126" i="39"/>
  <c r="S126" i="40"/>
  <c r="S127" i="39"/>
  <c r="Y127" i="39" s="1"/>
  <c r="S127" i="40"/>
  <c r="R97" i="39"/>
  <c r="R97" i="40"/>
  <c r="AQ123" i="26"/>
  <c r="R89" i="39"/>
  <c r="R89" i="40"/>
  <c r="R122" i="39"/>
  <c r="R122" i="40"/>
  <c r="AH134" i="46"/>
  <c r="S128" i="39"/>
  <c r="S128" i="40"/>
  <c r="Y128" i="40" s="1"/>
  <c r="R95" i="39"/>
  <c r="R95" i="40"/>
  <c r="R121" i="39"/>
  <c r="Y121" i="39" s="1"/>
  <c r="R121" i="40"/>
  <c r="S101" i="39"/>
  <c r="S101" i="40"/>
  <c r="R93" i="39"/>
  <c r="R93" i="40"/>
  <c r="S104" i="39"/>
  <c r="S104" i="40"/>
  <c r="R91" i="39"/>
  <c r="R91" i="40"/>
  <c r="R116" i="39"/>
  <c r="Y116" i="39" s="1"/>
  <c r="R116" i="40"/>
  <c r="S88" i="39"/>
  <c r="S88" i="40"/>
  <c r="R98" i="39"/>
  <c r="R98" i="40"/>
  <c r="R88" i="39"/>
  <c r="R88" i="40"/>
  <c r="S102" i="39"/>
  <c r="S102" i="40"/>
  <c r="S94" i="39"/>
  <c r="S94" i="40"/>
  <c r="R87" i="39"/>
  <c r="R87" i="40"/>
  <c r="R114" i="39"/>
  <c r="R114" i="40"/>
  <c r="S123" i="39"/>
  <c r="Y123" i="39" s="1"/>
  <c r="S123" i="40"/>
  <c r="AQ123" i="18"/>
  <c r="T112" i="39"/>
  <c r="T112" i="40"/>
  <c r="AQ123" i="19"/>
  <c r="AQ123" i="21"/>
  <c r="S107" i="39"/>
  <c r="S107" i="40"/>
  <c r="S118" i="39"/>
  <c r="S118" i="40"/>
  <c r="R118" i="39"/>
  <c r="Y118" i="39" s="1"/>
  <c r="R118" i="40"/>
  <c r="R94" i="39"/>
  <c r="R94" i="40"/>
  <c r="S99" i="39"/>
  <c r="S99" i="40"/>
  <c r="S124" i="39"/>
  <c r="S124" i="40"/>
  <c r="Y124" i="40" s="1"/>
  <c r="R113" i="39"/>
  <c r="R113" i="40"/>
  <c r="S114" i="39"/>
  <c r="S114" i="40"/>
  <c r="AQ123" i="22"/>
  <c r="R120" i="39"/>
  <c r="Y120" i="39" s="1"/>
  <c r="R120" i="40"/>
  <c r="Y120" i="40" s="1"/>
  <c r="AD124" i="46"/>
  <c r="AD125" i="46" s="1"/>
  <c r="S129" i="39"/>
  <c r="Y129" i="39" s="1"/>
  <c r="S129" i="40"/>
  <c r="T111" i="39"/>
  <c r="T111" i="40"/>
  <c r="S125" i="39"/>
  <c r="S125" i="40"/>
  <c r="Y125" i="40" s="1"/>
  <c r="R119" i="39"/>
  <c r="R119" i="40"/>
  <c r="Y119" i="40" s="1"/>
  <c r="S130" i="39"/>
  <c r="Y130" i="39" s="1"/>
  <c r="S130" i="40"/>
  <c r="S106" i="39"/>
  <c r="S106" i="40"/>
  <c r="R90" i="39"/>
  <c r="R90" i="40"/>
  <c r="S105" i="39"/>
  <c r="S105" i="40"/>
  <c r="S108" i="39"/>
  <c r="S108" i="40"/>
  <c r="R86" i="39"/>
  <c r="R86" i="40"/>
  <c r="R117" i="39"/>
  <c r="R117" i="40"/>
  <c r="Y117" i="40" s="1"/>
  <c r="R96" i="39"/>
  <c r="AD137" i="50"/>
  <c r="AD138" i="50" s="1"/>
  <c r="AH136" i="50"/>
  <c r="Y131" i="50"/>
  <c r="S131" i="39"/>
  <c r="S109" i="39"/>
  <c r="AJ136" i="50"/>
  <c r="AK136" i="50" s="1"/>
  <c r="AE135" i="50"/>
  <c r="AF135" i="50" s="1"/>
  <c r="AJ110" i="40"/>
  <c r="AL110" i="40" s="1"/>
  <c r="AF136" i="50"/>
  <c r="Y132" i="50"/>
  <c r="S132" i="39"/>
  <c r="AF110" i="50"/>
  <c r="AH110" i="50"/>
  <c r="AI134" i="46"/>
  <c r="AI122" i="50"/>
  <c r="S92" i="39"/>
  <c r="R92" i="39"/>
  <c r="AF110" i="40"/>
  <c r="W139" i="49"/>
  <c r="R92" i="27"/>
  <c r="AD88" i="50"/>
  <c r="AE87" i="50"/>
  <c r="AJ87" i="50" s="1"/>
  <c r="AI134" i="44"/>
  <c r="W139" i="45"/>
  <c r="AI136" i="50"/>
  <c r="AQ115" i="49"/>
  <c r="AQ115" i="50"/>
  <c r="AQ130" i="49"/>
  <c r="AQ130" i="50"/>
  <c r="AQ114" i="24"/>
  <c r="AQ114" i="50"/>
  <c r="AQ118" i="49"/>
  <c r="AQ118" i="50"/>
  <c r="AQ117" i="49"/>
  <c r="AQ117" i="50"/>
  <c r="AP122" i="49"/>
  <c r="AP122" i="50"/>
  <c r="Y124" i="50"/>
  <c r="AQ121" i="49"/>
  <c r="AQ121" i="50"/>
  <c r="AQ123" i="49"/>
  <c r="AQ123" i="50"/>
  <c r="R94" i="21"/>
  <c r="R94" i="26"/>
  <c r="R94" i="22"/>
  <c r="Y123" i="49"/>
  <c r="Y123" i="50"/>
  <c r="AQ119" i="49"/>
  <c r="AQ119" i="50"/>
  <c r="AQ124" i="49"/>
  <c r="AQ124" i="50"/>
  <c r="Y113" i="49"/>
  <c r="Y113" i="50"/>
  <c r="Y125" i="49"/>
  <c r="Y125" i="50"/>
  <c r="Y119" i="50"/>
  <c r="Y130" i="49"/>
  <c r="AQ128" i="49"/>
  <c r="AQ128" i="50"/>
  <c r="AQ132" i="49"/>
  <c r="AQ132" i="50"/>
  <c r="Y114" i="49"/>
  <c r="Y114" i="50"/>
  <c r="R94" i="18"/>
  <c r="R94" i="37"/>
  <c r="AQ113" i="49"/>
  <c r="AQ113" i="50"/>
  <c r="AQ129" i="49"/>
  <c r="AQ129" i="50"/>
  <c r="Y115" i="50"/>
  <c r="AQ120" i="49"/>
  <c r="AQ120" i="50"/>
  <c r="AQ126" i="49"/>
  <c r="AQ126" i="50"/>
  <c r="Y126" i="49"/>
  <c r="AQ125" i="49"/>
  <c r="AQ125" i="50"/>
  <c r="AP122" i="24"/>
  <c r="AQ116" i="49"/>
  <c r="AQ116" i="50"/>
  <c r="AP86" i="49"/>
  <c r="AP86" i="50"/>
  <c r="Y118" i="49"/>
  <c r="Y118" i="50"/>
  <c r="R94" i="28"/>
  <c r="R94" i="25"/>
  <c r="AJ134" i="46"/>
  <c r="AK134" i="46" s="1"/>
  <c r="Y127" i="49"/>
  <c r="Y127" i="50"/>
  <c r="AQ127" i="49"/>
  <c r="AQ127" i="50"/>
  <c r="Y120" i="50"/>
  <c r="Y139" i="45"/>
  <c r="Y128" i="50"/>
  <c r="AQ131" i="49"/>
  <c r="AQ131" i="50"/>
  <c r="Y117" i="50"/>
  <c r="W137" i="39"/>
  <c r="Y121" i="50"/>
  <c r="Y129" i="50"/>
  <c r="Y116" i="49"/>
  <c r="R88" i="27"/>
  <c r="R94" i="34"/>
  <c r="R94" i="24"/>
  <c r="AK134" i="50"/>
  <c r="AL134" i="50"/>
  <c r="AG98" i="50"/>
  <c r="AI98" i="50"/>
  <c r="AJ98" i="50"/>
  <c r="AH98" i="50"/>
  <c r="AF98" i="50"/>
  <c r="AD101" i="50"/>
  <c r="AE100" i="50"/>
  <c r="AE112" i="50"/>
  <c r="AD113" i="50"/>
  <c r="AF99" i="50"/>
  <c r="AJ99" i="50"/>
  <c r="AH99" i="50"/>
  <c r="AI99" i="50"/>
  <c r="AG99" i="50"/>
  <c r="AA89" i="50"/>
  <c r="AA90" i="50" s="1"/>
  <c r="AA91" i="50" s="1"/>
  <c r="AA92" i="50" s="1"/>
  <c r="AA93" i="50" s="1"/>
  <c r="AA94" i="50" s="1"/>
  <c r="AA95" i="50" s="1"/>
  <c r="AA96" i="50" s="1"/>
  <c r="AA97" i="50" s="1"/>
  <c r="AJ110" i="50"/>
  <c r="AI110" i="50"/>
  <c r="AJ111" i="50"/>
  <c r="AH111" i="50"/>
  <c r="AF111" i="50"/>
  <c r="AI111" i="50"/>
  <c r="AG111" i="50"/>
  <c r="AE123" i="50"/>
  <c r="AD124" i="50"/>
  <c r="AE137" i="50"/>
  <c r="AL122" i="50"/>
  <c r="AK122" i="50"/>
  <c r="X130" i="50"/>
  <c r="X122" i="50"/>
  <c r="X108" i="50"/>
  <c r="X136" i="50"/>
  <c r="X131" i="50"/>
  <c r="X123" i="50"/>
  <c r="X107" i="50"/>
  <c r="X99" i="50"/>
  <c r="X132" i="50"/>
  <c r="X124" i="50"/>
  <c r="X137" i="50"/>
  <c r="X133" i="50"/>
  <c r="X125" i="50"/>
  <c r="X138" i="50"/>
  <c r="X134" i="50"/>
  <c r="X127" i="50"/>
  <c r="X103" i="50"/>
  <c r="X139" i="50"/>
  <c r="X135" i="50"/>
  <c r="X129" i="50"/>
  <c r="X121" i="50"/>
  <c r="X120" i="50"/>
  <c r="X119" i="50"/>
  <c r="X118" i="50"/>
  <c r="X117" i="50"/>
  <c r="X116" i="50"/>
  <c r="X115" i="50"/>
  <c r="X114" i="50"/>
  <c r="X113" i="50"/>
  <c r="X112" i="50"/>
  <c r="X111" i="50"/>
  <c r="X110" i="50"/>
  <c r="X109" i="50"/>
  <c r="X101" i="50"/>
  <c r="X128" i="50"/>
  <c r="X98" i="50"/>
  <c r="X95" i="50"/>
  <c r="X91" i="50"/>
  <c r="X87" i="50"/>
  <c r="X102" i="50"/>
  <c r="X105" i="50"/>
  <c r="X100" i="50"/>
  <c r="X94" i="50"/>
  <c r="X90" i="50"/>
  <c r="X86" i="50"/>
  <c r="X93" i="50"/>
  <c r="X89" i="50"/>
  <c r="X126" i="50"/>
  <c r="X104" i="50"/>
  <c r="X97" i="50"/>
  <c r="X92" i="50"/>
  <c r="X96" i="50"/>
  <c r="X88" i="50"/>
  <c r="X106" i="50"/>
  <c r="AJ86" i="50"/>
  <c r="AB89" i="50"/>
  <c r="AB90" i="50" s="1"/>
  <c r="AB91" i="50" s="1"/>
  <c r="AB92" i="50" s="1"/>
  <c r="AB93" i="50" s="1"/>
  <c r="AB94" i="50" s="1"/>
  <c r="AB95" i="50" s="1"/>
  <c r="AB96" i="50" s="1"/>
  <c r="AB97" i="50" s="1"/>
  <c r="AQ114" i="49"/>
  <c r="AQ131" i="15"/>
  <c r="Y134" i="47"/>
  <c r="Y99" i="45"/>
  <c r="AG110" i="48"/>
  <c r="S92" i="11"/>
  <c r="AI123" i="46"/>
  <c r="AH123" i="46"/>
  <c r="AH110" i="48"/>
  <c r="Y131" i="48"/>
  <c r="AF123" i="46"/>
  <c r="AI110" i="48"/>
  <c r="AJ110" i="48"/>
  <c r="AL110" i="48" s="1"/>
  <c r="Y132" i="48"/>
  <c r="Y132" i="49"/>
  <c r="W108" i="41"/>
  <c r="AG86" i="48"/>
  <c r="Y139" i="49"/>
  <c r="Y134" i="49"/>
  <c r="W134" i="49"/>
  <c r="Y112" i="49"/>
  <c r="W112" i="49"/>
  <c r="W123" i="49"/>
  <c r="Y98" i="49"/>
  <c r="W98" i="49"/>
  <c r="W126" i="49"/>
  <c r="W128" i="49"/>
  <c r="W122" i="49"/>
  <c r="W124" i="49"/>
  <c r="W131" i="49"/>
  <c r="Y94" i="49"/>
  <c r="W94" i="49"/>
  <c r="AD135" i="49"/>
  <c r="AE134" i="49"/>
  <c r="W121" i="49"/>
  <c r="W113" i="49"/>
  <c r="AE98" i="49"/>
  <c r="AD99" i="49"/>
  <c r="Y93" i="49"/>
  <c r="W93" i="49"/>
  <c r="Y103" i="49"/>
  <c r="W103" i="49"/>
  <c r="W127" i="49"/>
  <c r="AD87" i="49"/>
  <c r="AE86" i="49"/>
  <c r="W99" i="49"/>
  <c r="Y99" i="49"/>
  <c r="W120" i="49"/>
  <c r="W109" i="49"/>
  <c r="Y109" i="49"/>
  <c r="W91" i="49"/>
  <c r="Y91" i="49"/>
  <c r="W89" i="49"/>
  <c r="Y89" i="49"/>
  <c r="W119" i="49"/>
  <c r="W132" i="49"/>
  <c r="W110" i="49"/>
  <c r="Y110" i="49"/>
  <c r="W114" i="49"/>
  <c r="Y86" i="49"/>
  <c r="W86" i="49"/>
  <c r="Y137" i="49"/>
  <c r="W137" i="49"/>
  <c r="Y97" i="49"/>
  <c r="W97" i="49"/>
  <c r="Y136" i="49"/>
  <c r="W136" i="49"/>
  <c r="W130" i="49"/>
  <c r="W118" i="49"/>
  <c r="Y133" i="49"/>
  <c r="W133" i="49"/>
  <c r="AD111" i="49"/>
  <c r="AE110" i="49"/>
  <c r="Y95" i="49"/>
  <c r="W95" i="49"/>
  <c r="W104" i="49"/>
  <c r="Y104" i="49"/>
  <c r="Y100" i="49"/>
  <c r="W100" i="49"/>
  <c r="Y138" i="49"/>
  <c r="W138" i="49"/>
  <c r="Y102" i="49"/>
  <c r="W102" i="49"/>
  <c r="Y117" i="49"/>
  <c r="W117" i="49"/>
  <c r="Y111" i="49"/>
  <c r="W111" i="49"/>
  <c r="W115" i="49"/>
  <c r="Y115" i="49"/>
  <c r="W108" i="49"/>
  <c r="Y108" i="49"/>
  <c r="W96" i="49"/>
  <c r="Y96" i="49"/>
  <c r="W87" i="49"/>
  <c r="Y87" i="49"/>
  <c r="W88" i="49"/>
  <c r="Y88" i="49"/>
  <c r="W129" i="49"/>
  <c r="AE122" i="49"/>
  <c r="AD123" i="49"/>
  <c r="W116" i="49"/>
  <c r="Y106" i="49"/>
  <c r="W106" i="49"/>
  <c r="W125" i="49"/>
  <c r="Y90" i="49"/>
  <c r="W90" i="49"/>
  <c r="W135" i="49"/>
  <c r="Y135" i="49"/>
  <c r="W107" i="49"/>
  <c r="Y107" i="49"/>
  <c r="Y105" i="49"/>
  <c r="W105" i="49"/>
  <c r="Y101" i="49"/>
  <c r="W101" i="49"/>
  <c r="W92" i="49"/>
  <c r="Y92" i="49"/>
  <c r="Y125" i="47"/>
  <c r="Y125" i="48"/>
  <c r="AQ114" i="25"/>
  <c r="Y116" i="47"/>
  <c r="Y116" i="48"/>
  <c r="R96" i="18"/>
  <c r="Y120" i="47"/>
  <c r="Y120" i="48"/>
  <c r="Y118" i="47"/>
  <c r="Y118" i="48"/>
  <c r="AD135" i="41"/>
  <c r="AE135" i="41" s="1"/>
  <c r="Y128" i="47"/>
  <c r="Y128" i="48"/>
  <c r="AQ125" i="47"/>
  <c r="AQ125" i="48"/>
  <c r="Y126" i="48"/>
  <c r="AQ114" i="15"/>
  <c r="AQ129" i="47"/>
  <c r="AQ129" i="48"/>
  <c r="AQ115" i="47"/>
  <c r="AQ115" i="48"/>
  <c r="Y115" i="48"/>
  <c r="AQ114" i="20"/>
  <c r="AQ114" i="23"/>
  <c r="R96" i="15"/>
  <c r="AQ131" i="47"/>
  <c r="AQ131" i="48"/>
  <c r="AQ120" i="47"/>
  <c r="AQ120" i="48"/>
  <c r="AQ117" i="47"/>
  <c r="AQ117" i="48"/>
  <c r="Y117" i="47"/>
  <c r="Y117" i="48"/>
  <c r="Y127" i="47"/>
  <c r="Y127" i="48"/>
  <c r="AQ126" i="47"/>
  <c r="AQ126" i="48"/>
  <c r="AQ130" i="47"/>
  <c r="AQ130" i="48"/>
  <c r="AQ114" i="47"/>
  <c r="AQ114" i="48"/>
  <c r="AQ118" i="47"/>
  <c r="AQ118" i="48"/>
  <c r="Y129" i="47"/>
  <c r="Y129" i="48"/>
  <c r="Y119" i="48"/>
  <c r="Y130" i="47"/>
  <c r="Y130" i="48"/>
  <c r="AQ128" i="47"/>
  <c r="AQ128" i="48"/>
  <c r="AQ114" i="26"/>
  <c r="AQ132" i="47"/>
  <c r="AQ132" i="48"/>
  <c r="AP122" i="47"/>
  <c r="AP122" i="48"/>
  <c r="R96" i="28"/>
  <c r="AD87" i="43"/>
  <c r="AD88" i="43" s="1"/>
  <c r="W138" i="47"/>
  <c r="Y103" i="47"/>
  <c r="AQ113" i="47"/>
  <c r="AQ113" i="48"/>
  <c r="AQ123" i="47"/>
  <c r="AQ123" i="48"/>
  <c r="AJ110" i="44"/>
  <c r="AK110" i="44" s="1"/>
  <c r="Y123" i="48"/>
  <c r="AQ119" i="47"/>
  <c r="AQ119" i="48"/>
  <c r="AQ114" i="18"/>
  <c r="AQ127" i="47"/>
  <c r="AQ127" i="48"/>
  <c r="AQ114" i="21"/>
  <c r="Y114" i="48"/>
  <c r="Y86" i="45"/>
  <c r="AH86" i="48"/>
  <c r="AQ124" i="47"/>
  <c r="AQ124" i="48"/>
  <c r="Y113" i="48"/>
  <c r="S107" i="11"/>
  <c r="Y124" i="47"/>
  <c r="Y124" i="48"/>
  <c r="AQ121" i="47"/>
  <c r="AQ121" i="48"/>
  <c r="AQ118" i="18"/>
  <c r="Y121" i="47"/>
  <c r="Y121" i="48"/>
  <c r="AQ117" i="19"/>
  <c r="AQ118" i="22"/>
  <c r="AQ116" i="47"/>
  <c r="AQ116" i="48"/>
  <c r="AP86" i="47"/>
  <c r="AP86" i="48"/>
  <c r="Y86" i="48"/>
  <c r="W86" i="48"/>
  <c r="X141" i="48" s="1"/>
  <c r="AJ122" i="48"/>
  <c r="AL122" i="48" s="1"/>
  <c r="AI88" i="48"/>
  <c r="AH88" i="48"/>
  <c r="AG88" i="48"/>
  <c r="AJ88" i="48"/>
  <c r="AF88" i="48"/>
  <c r="AE123" i="48"/>
  <c r="AD124" i="48"/>
  <c r="AJ98" i="48"/>
  <c r="AI98" i="48"/>
  <c r="AH98" i="48"/>
  <c r="AG98" i="48"/>
  <c r="AF98" i="48"/>
  <c r="AD90" i="48"/>
  <c r="AE89" i="48"/>
  <c r="X106" i="48"/>
  <c r="AE99" i="48"/>
  <c r="AD100" i="48"/>
  <c r="AJ134" i="48"/>
  <c r="AI134" i="48"/>
  <c r="AH134" i="48"/>
  <c r="AG134" i="48"/>
  <c r="AF134" i="48"/>
  <c r="AE135" i="48"/>
  <c r="AD136" i="48"/>
  <c r="AJ87" i="48"/>
  <c r="AI87" i="48"/>
  <c r="AH87" i="48"/>
  <c r="AG87" i="48"/>
  <c r="AF87" i="48"/>
  <c r="AJ112" i="48"/>
  <c r="AI112" i="48"/>
  <c r="AH112" i="48"/>
  <c r="AG112" i="48"/>
  <c r="AF112" i="48"/>
  <c r="AE115" i="48"/>
  <c r="AD116" i="48"/>
  <c r="AJ113" i="48"/>
  <c r="AI113" i="48"/>
  <c r="AH113" i="48"/>
  <c r="AG113" i="48"/>
  <c r="AF113" i="48"/>
  <c r="AJ114" i="48"/>
  <c r="AI114" i="48"/>
  <c r="AH114" i="48"/>
  <c r="AG114" i="48"/>
  <c r="AF114" i="48"/>
  <c r="AJ111" i="48"/>
  <c r="AI111" i="48"/>
  <c r="AH111" i="48"/>
  <c r="AG111" i="48"/>
  <c r="AF111" i="48"/>
  <c r="W99" i="43"/>
  <c r="Y131" i="46"/>
  <c r="Y138" i="41"/>
  <c r="AJ86" i="42"/>
  <c r="S109" i="11"/>
  <c r="Y132" i="1"/>
  <c r="Y132" i="47"/>
  <c r="R92" i="25"/>
  <c r="AI110" i="44"/>
  <c r="AE87" i="44"/>
  <c r="AE88" i="44"/>
  <c r="AI88" i="44" s="1"/>
  <c r="AD89" i="42"/>
  <c r="AD90" i="42" s="1"/>
  <c r="AJ110" i="46"/>
  <c r="AK110" i="46" s="1"/>
  <c r="W93" i="43"/>
  <c r="W130" i="47"/>
  <c r="W104" i="47"/>
  <c r="Y104" i="47"/>
  <c r="W115" i="47"/>
  <c r="Y115" i="47"/>
  <c r="W135" i="47"/>
  <c r="Y135" i="47"/>
  <c r="W110" i="47"/>
  <c r="Y110" i="47"/>
  <c r="W122" i="47"/>
  <c r="W92" i="47"/>
  <c r="Y92" i="47"/>
  <c r="Y91" i="47"/>
  <c r="W91" i="47"/>
  <c r="W86" i="47"/>
  <c r="Y86" i="47"/>
  <c r="W129" i="47"/>
  <c r="Y108" i="47"/>
  <c r="W108" i="47"/>
  <c r="AE110" i="47"/>
  <c r="AD111" i="47"/>
  <c r="W127" i="47"/>
  <c r="Y106" i="47"/>
  <c r="W106" i="47"/>
  <c r="Y100" i="47"/>
  <c r="W100" i="47"/>
  <c r="W132" i="47"/>
  <c r="AD135" i="47"/>
  <c r="AE134" i="47"/>
  <c r="Y138" i="47"/>
  <c r="AD87" i="47"/>
  <c r="AE86" i="47"/>
  <c r="Y93" i="47"/>
  <c r="W93" i="47"/>
  <c r="Y137" i="47"/>
  <c r="W137" i="47"/>
  <c r="W125" i="47"/>
  <c r="Y111" i="47"/>
  <c r="W111" i="47"/>
  <c r="Y96" i="47"/>
  <c r="W96" i="47"/>
  <c r="W131" i="47"/>
  <c r="Y89" i="47"/>
  <c r="W89" i="47"/>
  <c r="Y136" i="47"/>
  <c r="W136" i="47"/>
  <c r="W139" i="47"/>
  <c r="Y139" i="47"/>
  <c r="W116" i="47"/>
  <c r="W121" i="47"/>
  <c r="Y97" i="47"/>
  <c r="W97" i="47"/>
  <c r="W99" i="47"/>
  <c r="Y99" i="47"/>
  <c r="W114" i="47"/>
  <c r="Y88" i="47"/>
  <c r="W88" i="47"/>
  <c r="Y102" i="47"/>
  <c r="W102" i="47"/>
  <c r="Y133" i="47"/>
  <c r="W133" i="47"/>
  <c r="W95" i="47"/>
  <c r="Y95" i="47"/>
  <c r="W94" i="47"/>
  <c r="Y94" i="47"/>
  <c r="W101" i="47"/>
  <c r="Y101" i="47"/>
  <c r="Y109" i="47"/>
  <c r="W109" i="47"/>
  <c r="Y98" i="47"/>
  <c r="W98" i="47"/>
  <c r="AE98" i="47"/>
  <c r="AD99" i="47"/>
  <c r="W113" i="47"/>
  <c r="W120" i="47"/>
  <c r="W123" i="47"/>
  <c r="W124" i="47"/>
  <c r="Y112" i="47"/>
  <c r="W112" i="47"/>
  <c r="W90" i="47"/>
  <c r="Y90" i="47"/>
  <c r="W134" i="47"/>
  <c r="W103" i="47"/>
  <c r="W128" i="47"/>
  <c r="W118" i="47"/>
  <c r="W119" i="47"/>
  <c r="AE122" i="47"/>
  <c r="AD123" i="47"/>
  <c r="Y105" i="47"/>
  <c r="W105" i="47"/>
  <c r="W126" i="47"/>
  <c r="W87" i="47"/>
  <c r="Y87" i="47"/>
  <c r="W107" i="47"/>
  <c r="Y107" i="47"/>
  <c r="W117" i="47"/>
  <c r="Y123" i="45"/>
  <c r="Y123" i="46"/>
  <c r="Y128" i="46"/>
  <c r="Y113" i="45"/>
  <c r="AQ124" i="45"/>
  <c r="AQ124" i="46"/>
  <c r="AQ120" i="44"/>
  <c r="AQ120" i="46"/>
  <c r="W97" i="15"/>
  <c r="AQ131" i="45"/>
  <c r="AQ131" i="46"/>
  <c r="AE87" i="42"/>
  <c r="AJ87" i="42" s="1"/>
  <c r="AE134" i="45"/>
  <c r="AF134" i="45" s="1"/>
  <c r="Y121" i="46"/>
  <c r="Y119" i="46"/>
  <c r="AQ126" i="45"/>
  <c r="AQ126" i="46"/>
  <c r="AQ117" i="45"/>
  <c r="AQ117" i="46"/>
  <c r="Y117" i="46"/>
  <c r="AJ110" i="42"/>
  <c r="AL110" i="42" s="1"/>
  <c r="AQ113" i="45"/>
  <c r="AQ113" i="46"/>
  <c r="AQ125" i="45"/>
  <c r="AQ125" i="46"/>
  <c r="Y130" i="45"/>
  <c r="AQ128" i="45"/>
  <c r="AQ128" i="46"/>
  <c r="AQ130" i="45"/>
  <c r="AQ130" i="46"/>
  <c r="AQ114" i="45"/>
  <c r="AQ114" i="46"/>
  <c r="AQ118" i="45"/>
  <c r="AQ118" i="46"/>
  <c r="Y86" i="42"/>
  <c r="Y105" i="43"/>
  <c r="AQ127" i="45"/>
  <c r="AQ127" i="46"/>
  <c r="AQ132" i="45"/>
  <c r="AQ132" i="46"/>
  <c r="AP122" i="45"/>
  <c r="AP122" i="46"/>
  <c r="Y90" i="43"/>
  <c r="Y92" i="45"/>
  <c r="AF110" i="46"/>
  <c r="AQ119" i="45"/>
  <c r="AQ119" i="46"/>
  <c r="Y124" i="46"/>
  <c r="AQ121" i="45"/>
  <c r="AQ121" i="46"/>
  <c r="AQ123" i="45"/>
  <c r="AQ123" i="46"/>
  <c r="W135" i="43"/>
  <c r="AD136" i="45"/>
  <c r="AD137" i="45" s="1"/>
  <c r="Y132" i="45"/>
  <c r="Y132" i="46"/>
  <c r="Y114" i="45"/>
  <c r="Y88" i="45"/>
  <c r="Y126" i="46"/>
  <c r="AQ116" i="45"/>
  <c r="AQ116" i="46"/>
  <c r="AP86" i="45"/>
  <c r="AP86" i="46"/>
  <c r="W94" i="43"/>
  <c r="AQ129" i="45"/>
  <c r="AQ129" i="46"/>
  <c r="AQ115" i="45"/>
  <c r="AQ115" i="46"/>
  <c r="Y115" i="45"/>
  <c r="Y115" i="46"/>
  <c r="Y116" i="45"/>
  <c r="Y120" i="46"/>
  <c r="Y118" i="46"/>
  <c r="AH110" i="46"/>
  <c r="AI110" i="46"/>
  <c r="AL122" i="46"/>
  <c r="AK122" i="46"/>
  <c r="AI122" i="46"/>
  <c r="X130" i="46"/>
  <c r="X122" i="46"/>
  <c r="X136" i="46"/>
  <c r="X131" i="46"/>
  <c r="X123" i="46"/>
  <c r="X107" i="46"/>
  <c r="X132" i="46"/>
  <c r="X124" i="46"/>
  <c r="X106" i="46"/>
  <c r="X137" i="46"/>
  <c r="X133" i="46"/>
  <c r="X125" i="46"/>
  <c r="X105" i="46"/>
  <c r="X126" i="46"/>
  <c r="X104" i="46"/>
  <c r="X138" i="46"/>
  <c r="X134" i="46"/>
  <c r="X127" i="46"/>
  <c r="X103" i="46"/>
  <c r="X139" i="46"/>
  <c r="X135" i="46"/>
  <c r="X129" i="46"/>
  <c r="X121" i="46"/>
  <c r="X120" i="46"/>
  <c r="X119" i="46"/>
  <c r="X118" i="46"/>
  <c r="X117" i="46"/>
  <c r="X116" i="46"/>
  <c r="X115" i="46"/>
  <c r="X114" i="46"/>
  <c r="X113" i="46"/>
  <c r="X112" i="46"/>
  <c r="X111" i="46"/>
  <c r="X110" i="46"/>
  <c r="X109" i="46"/>
  <c r="X101" i="46"/>
  <c r="X100" i="46"/>
  <c r="X93" i="46"/>
  <c r="X102" i="46"/>
  <c r="X95" i="46"/>
  <c r="X91" i="46"/>
  <c r="X87" i="46"/>
  <c r="X108" i="46"/>
  <c r="X97" i="46"/>
  <c r="X94" i="46"/>
  <c r="X90" i="46"/>
  <c r="X86" i="46"/>
  <c r="X128" i="46"/>
  <c r="X89" i="46"/>
  <c r="X99" i="46"/>
  <c r="X98" i="46"/>
  <c r="X96" i="46"/>
  <c r="X92" i="46"/>
  <c r="X88" i="46"/>
  <c r="AE99" i="46"/>
  <c r="AD100" i="46"/>
  <c r="AG87" i="46"/>
  <c r="AF87" i="46"/>
  <c r="AI87" i="46"/>
  <c r="AJ87" i="46"/>
  <c r="AH87" i="46"/>
  <c r="AE112" i="46"/>
  <c r="AD113" i="46"/>
  <c r="AE88" i="46"/>
  <c r="AD89" i="46"/>
  <c r="AJ111" i="46"/>
  <c r="AI111" i="46"/>
  <c r="AH111" i="46"/>
  <c r="AF111" i="46"/>
  <c r="AG111" i="46"/>
  <c r="AJ123" i="46"/>
  <c r="AE136" i="46"/>
  <c r="AD137" i="46"/>
  <c r="AJ135" i="46"/>
  <c r="AI135" i="46"/>
  <c r="AH135" i="46"/>
  <c r="AF135" i="46"/>
  <c r="AG135" i="46"/>
  <c r="AK98" i="46"/>
  <c r="AL98" i="46"/>
  <c r="AI86" i="46"/>
  <c r="AH86" i="46"/>
  <c r="AG86" i="46"/>
  <c r="AF86" i="46"/>
  <c r="AJ86" i="46"/>
  <c r="R96" i="20"/>
  <c r="R96" i="24"/>
  <c r="AH110" i="42"/>
  <c r="W128" i="41"/>
  <c r="R96" i="23"/>
  <c r="R96" i="27"/>
  <c r="R96" i="30"/>
  <c r="AI110" i="42"/>
  <c r="Y120" i="1"/>
  <c r="AE134" i="21"/>
  <c r="R96" i="19"/>
  <c r="R96" i="31"/>
  <c r="W133" i="41"/>
  <c r="Y111" i="41"/>
  <c r="S116" i="1"/>
  <c r="R96" i="12"/>
  <c r="R96" i="33"/>
  <c r="W86" i="44"/>
  <c r="S131" i="11"/>
  <c r="Y116" i="1"/>
  <c r="R96" i="25"/>
  <c r="R96" i="35"/>
  <c r="AQ120" i="45"/>
  <c r="AE99" i="44"/>
  <c r="AJ99" i="44" s="1"/>
  <c r="AD100" i="44"/>
  <c r="AQ131" i="25"/>
  <c r="R96" i="26"/>
  <c r="R96" i="37"/>
  <c r="Y93" i="43"/>
  <c r="W105" i="43"/>
  <c r="W132" i="45"/>
  <c r="W113" i="45"/>
  <c r="W118" i="45"/>
  <c r="W127" i="45"/>
  <c r="AD111" i="45"/>
  <c r="AE110" i="45"/>
  <c r="Y98" i="45"/>
  <c r="W98" i="45"/>
  <c r="W103" i="45"/>
  <c r="Y103" i="45"/>
  <c r="W90" i="45"/>
  <c r="Y90" i="45"/>
  <c r="W104" i="45"/>
  <c r="Y104" i="45"/>
  <c r="AE86" i="45"/>
  <c r="AD87" i="45"/>
  <c r="W126" i="45"/>
  <c r="W112" i="45"/>
  <c r="Y112" i="45"/>
  <c r="AF135" i="45"/>
  <c r="AG135" i="45"/>
  <c r="AH135" i="45"/>
  <c r="W119" i="45"/>
  <c r="Y106" i="45"/>
  <c r="W106" i="45"/>
  <c r="Y89" i="45"/>
  <c r="W89" i="45"/>
  <c r="AE98" i="45"/>
  <c r="AD99" i="45"/>
  <c r="W86" i="45"/>
  <c r="Y136" i="45"/>
  <c r="W136" i="45"/>
  <c r="Y138" i="45"/>
  <c r="W138" i="45"/>
  <c r="W131" i="45"/>
  <c r="W120" i="45"/>
  <c r="Y107" i="45"/>
  <c r="W107" i="45"/>
  <c r="Y108" i="45"/>
  <c r="W108" i="45"/>
  <c r="W94" i="45"/>
  <c r="Y94" i="45"/>
  <c r="W93" i="45"/>
  <c r="Y93" i="45"/>
  <c r="W111" i="45"/>
  <c r="Y111" i="45"/>
  <c r="Y135" i="45"/>
  <c r="W92" i="45"/>
  <c r="W88" i="45"/>
  <c r="W129" i="45"/>
  <c r="W124" i="45"/>
  <c r="W121" i="45"/>
  <c r="W109" i="45"/>
  <c r="Y109" i="45"/>
  <c r="W99" i="45"/>
  <c r="W117" i="45"/>
  <c r="W116" i="45"/>
  <c r="W97" i="45"/>
  <c r="Y97" i="45"/>
  <c r="Y101" i="45"/>
  <c r="W101" i="45"/>
  <c r="W123" i="45"/>
  <c r="Y137" i="45"/>
  <c r="W137" i="45"/>
  <c r="W134" i="45"/>
  <c r="W130" i="45"/>
  <c r="W115" i="45"/>
  <c r="Y134" i="45"/>
  <c r="W122" i="45"/>
  <c r="Y105" i="45"/>
  <c r="W105" i="45"/>
  <c r="W110" i="45"/>
  <c r="Y110" i="45"/>
  <c r="W102" i="45"/>
  <c r="Y102" i="45"/>
  <c r="W128" i="45"/>
  <c r="Y100" i="45"/>
  <c r="W100" i="45"/>
  <c r="W96" i="45"/>
  <c r="Y96" i="45"/>
  <c r="Y95" i="45"/>
  <c r="W95" i="45"/>
  <c r="AE122" i="45"/>
  <c r="AD123" i="45"/>
  <c r="Y133" i="45"/>
  <c r="W133" i="45"/>
  <c r="W114" i="45"/>
  <c r="Y125" i="45"/>
  <c r="W125" i="45"/>
  <c r="W135" i="45"/>
  <c r="AJ135" i="45" s="1"/>
  <c r="Y91" i="45"/>
  <c r="W91" i="45"/>
  <c r="Y87" i="45"/>
  <c r="W87" i="45"/>
  <c r="Y119" i="43"/>
  <c r="Y116" i="43"/>
  <c r="Y120" i="43"/>
  <c r="Y120" i="44"/>
  <c r="Y118" i="43"/>
  <c r="Y91" i="39"/>
  <c r="W132" i="39"/>
  <c r="Y121" i="43"/>
  <c r="AQ131" i="43"/>
  <c r="AQ131" i="44"/>
  <c r="Y126" i="43"/>
  <c r="AQ117" i="43"/>
  <c r="AQ117" i="44"/>
  <c r="Y117" i="44"/>
  <c r="W139" i="41"/>
  <c r="W100" i="41"/>
  <c r="Y135" i="43"/>
  <c r="AE98" i="43"/>
  <c r="AF98" i="43" s="1"/>
  <c r="Y94" i="43"/>
  <c r="Y138" i="43"/>
  <c r="AG110" i="44"/>
  <c r="AH110" i="44"/>
  <c r="Y127" i="43"/>
  <c r="Y127" i="44"/>
  <c r="Y128" i="44"/>
  <c r="Y91" i="19"/>
  <c r="AQ130" i="43"/>
  <c r="AQ130" i="44"/>
  <c r="AQ114" i="42"/>
  <c r="AQ114" i="44"/>
  <c r="AQ118" i="43"/>
  <c r="AQ118" i="44"/>
  <c r="R96" i="32"/>
  <c r="R96" i="38"/>
  <c r="R92" i="18"/>
  <c r="AH110" i="40"/>
  <c r="AQ129" i="43"/>
  <c r="AQ129" i="44"/>
  <c r="AQ115" i="43"/>
  <c r="AQ115" i="44"/>
  <c r="Y115" i="43"/>
  <c r="Y115" i="44"/>
  <c r="AQ132" i="43"/>
  <c r="AQ132" i="44"/>
  <c r="AP122" i="43"/>
  <c r="AP122" i="44"/>
  <c r="AQ123" i="43"/>
  <c r="AQ123" i="44"/>
  <c r="Y134" i="41"/>
  <c r="AQ124" i="43"/>
  <c r="AQ124" i="44"/>
  <c r="AQ113" i="43"/>
  <c r="AQ113" i="44"/>
  <c r="AQ125" i="43"/>
  <c r="AQ125" i="44"/>
  <c r="Y131" i="44"/>
  <c r="AQ126" i="43"/>
  <c r="AQ126" i="44"/>
  <c r="Y123" i="44"/>
  <c r="Y124" i="44"/>
  <c r="AQ121" i="43"/>
  <c r="AQ121" i="44"/>
  <c r="AQ119" i="43"/>
  <c r="AQ119" i="44"/>
  <c r="AQ127" i="12"/>
  <c r="AQ127" i="44"/>
  <c r="Y130" i="43"/>
  <c r="AQ128" i="43"/>
  <c r="AQ128" i="44"/>
  <c r="AQ116" i="43"/>
  <c r="AQ116" i="44"/>
  <c r="AP86" i="43"/>
  <c r="AP86" i="44"/>
  <c r="R96" i="34"/>
  <c r="W89" i="43"/>
  <c r="W91" i="43"/>
  <c r="Y110" i="43"/>
  <c r="W139" i="43"/>
  <c r="Y87" i="43"/>
  <c r="Y86" i="43"/>
  <c r="W101" i="43"/>
  <c r="Y133" i="43"/>
  <c r="W122" i="44"/>
  <c r="AI98" i="44"/>
  <c r="AJ114" i="44"/>
  <c r="AI114" i="44"/>
  <c r="AG114" i="44"/>
  <c r="AF114" i="44"/>
  <c r="AH114" i="44"/>
  <c r="AE123" i="44"/>
  <c r="AD124" i="44"/>
  <c r="AJ113" i="44"/>
  <c r="AI113" i="44"/>
  <c r="AG113" i="44"/>
  <c r="AF113" i="44"/>
  <c r="AH113" i="44"/>
  <c r="AD90" i="44"/>
  <c r="AE89" i="44"/>
  <c r="AJ112" i="44"/>
  <c r="AI112" i="44"/>
  <c r="AG112" i="44"/>
  <c r="AF112" i="44"/>
  <c r="AH112" i="44"/>
  <c r="AE136" i="44"/>
  <c r="AD137" i="44"/>
  <c r="AJ119" i="44"/>
  <c r="AI119" i="44"/>
  <c r="AG119" i="44"/>
  <c r="AF119" i="44"/>
  <c r="AH119" i="44"/>
  <c r="AJ111" i="44"/>
  <c r="AI111" i="44"/>
  <c r="AG111" i="44"/>
  <c r="AF111" i="44"/>
  <c r="AH111" i="44"/>
  <c r="AL98" i="44"/>
  <c r="AK98" i="44"/>
  <c r="AJ135" i="44"/>
  <c r="AI135" i="44"/>
  <c r="AH135" i="44"/>
  <c r="AG135" i="44"/>
  <c r="AF135" i="44"/>
  <c r="AJ118" i="44"/>
  <c r="AI118" i="44"/>
  <c r="AG118" i="44"/>
  <c r="AF118" i="44"/>
  <c r="AH118" i="44"/>
  <c r="AJ121" i="44"/>
  <c r="AI121" i="44"/>
  <c r="AH121" i="44"/>
  <c r="AG121" i="44"/>
  <c r="AF121" i="44"/>
  <c r="AJ87" i="44"/>
  <c r="AF87" i="44"/>
  <c r="AI87" i="44"/>
  <c r="AH87" i="44"/>
  <c r="AG87" i="44"/>
  <c r="AJ117" i="44"/>
  <c r="AI117" i="44"/>
  <c r="AG117" i="44"/>
  <c r="AF117" i="44"/>
  <c r="AH117" i="44"/>
  <c r="AJ120" i="44"/>
  <c r="AI120" i="44"/>
  <c r="AH120" i="44"/>
  <c r="AG120" i="44"/>
  <c r="AF120" i="44"/>
  <c r="AJ116" i="44"/>
  <c r="AI116" i="44"/>
  <c r="AG116" i="44"/>
  <c r="AF116" i="44"/>
  <c r="AH116" i="44"/>
  <c r="AK134" i="44"/>
  <c r="AL134" i="44"/>
  <c r="AJ115" i="44"/>
  <c r="AI115" i="44"/>
  <c r="AG115" i="44"/>
  <c r="AF115" i="44"/>
  <c r="AH115" i="44"/>
  <c r="AQ120" i="42"/>
  <c r="AQ120" i="43"/>
  <c r="R92" i="20"/>
  <c r="R92" i="36"/>
  <c r="AI134" i="40"/>
  <c r="AG134" i="40"/>
  <c r="Y101" i="43"/>
  <c r="AQ114" i="43"/>
  <c r="Y89" i="43"/>
  <c r="W86" i="43"/>
  <c r="W129" i="43"/>
  <c r="R92" i="24"/>
  <c r="Y105" i="39"/>
  <c r="AH134" i="40"/>
  <c r="W133" i="43"/>
  <c r="AG86" i="43"/>
  <c r="R92" i="15"/>
  <c r="R92" i="21"/>
  <c r="R92" i="34"/>
  <c r="AE110" i="43"/>
  <c r="AF110" i="43" s="1"/>
  <c r="AD111" i="43"/>
  <c r="R92" i="33"/>
  <c r="R92" i="32"/>
  <c r="R92" i="29"/>
  <c r="AQ127" i="43"/>
  <c r="R92" i="28"/>
  <c r="R92" i="22"/>
  <c r="R92" i="38"/>
  <c r="Y139" i="43"/>
  <c r="W128" i="43"/>
  <c r="R92" i="30"/>
  <c r="R92" i="35"/>
  <c r="R92" i="26"/>
  <c r="R92" i="12"/>
  <c r="R92" i="31"/>
  <c r="R92" i="37"/>
  <c r="Y112" i="41"/>
  <c r="W130" i="43"/>
  <c r="W120" i="43"/>
  <c r="W131" i="43"/>
  <c r="W117" i="43"/>
  <c r="AF86" i="43"/>
  <c r="Y137" i="43"/>
  <c r="W137" i="43"/>
  <c r="Y134" i="43"/>
  <c r="W134" i="43"/>
  <c r="AJ134" i="43" s="1"/>
  <c r="W138" i="43"/>
  <c r="W116" i="43"/>
  <c r="Y103" i="43"/>
  <c r="W103" i="43"/>
  <c r="W107" i="43"/>
  <c r="Y107" i="43"/>
  <c r="W98" i="43"/>
  <c r="Y98" i="43"/>
  <c r="W90" i="43"/>
  <c r="Y112" i="43"/>
  <c r="W112" i="43"/>
  <c r="W118" i="43"/>
  <c r="Y92" i="43"/>
  <c r="W92" i="43"/>
  <c r="Y88" i="43"/>
  <c r="W88" i="43"/>
  <c r="W115" i="43"/>
  <c r="W123" i="43"/>
  <c r="Y108" i="43"/>
  <c r="W108" i="43"/>
  <c r="Y111" i="43"/>
  <c r="W111" i="43"/>
  <c r="AE99" i="43"/>
  <c r="AD100" i="43"/>
  <c r="Y91" i="43"/>
  <c r="W122" i="43"/>
  <c r="AE122" i="43"/>
  <c r="AD123" i="43"/>
  <c r="AH134" i="43"/>
  <c r="AG134" i="43"/>
  <c r="AF134" i="43"/>
  <c r="W119" i="43"/>
  <c r="W113" i="43"/>
  <c r="W110" i="43"/>
  <c r="W102" i="43"/>
  <c r="Y102" i="43"/>
  <c r="Y99" i="43"/>
  <c r="W95" i="43"/>
  <c r="Y95" i="43"/>
  <c r="Y136" i="43"/>
  <c r="W136" i="43"/>
  <c r="W125" i="43"/>
  <c r="W126" i="43"/>
  <c r="AE135" i="43"/>
  <c r="AD136" i="43"/>
  <c r="Y104" i="43"/>
  <c r="W104" i="43"/>
  <c r="W87" i="43"/>
  <c r="W121" i="43"/>
  <c r="W124" i="43"/>
  <c r="W109" i="43"/>
  <c r="Y109" i="43"/>
  <c r="W114" i="43"/>
  <c r="AH86" i="43"/>
  <c r="W132" i="43"/>
  <c r="W106" i="43"/>
  <c r="Y106" i="43"/>
  <c r="W127" i="43"/>
  <c r="Y97" i="43"/>
  <c r="W97" i="43"/>
  <c r="W100" i="43"/>
  <c r="Y100" i="43"/>
  <c r="Y96" i="43"/>
  <c r="W96" i="43"/>
  <c r="AQ113" i="41"/>
  <c r="AQ113" i="42"/>
  <c r="Y124" i="41"/>
  <c r="Y124" i="42"/>
  <c r="AQ121" i="41"/>
  <c r="AQ121" i="42"/>
  <c r="AQ119" i="41"/>
  <c r="AQ119" i="42"/>
  <c r="AQ127" i="41"/>
  <c r="AQ127" i="42"/>
  <c r="Y130" i="41"/>
  <c r="Y130" i="42"/>
  <c r="AQ128" i="41"/>
  <c r="AQ128" i="42"/>
  <c r="Y125" i="41"/>
  <c r="Y132" i="42"/>
  <c r="AQ116" i="27"/>
  <c r="AQ116" i="42"/>
  <c r="AP86" i="41"/>
  <c r="AP86" i="42"/>
  <c r="Y121" i="41"/>
  <c r="Y121" i="42"/>
  <c r="Y116" i="42"/>
  <c r="Y120" i="42"/>
  <c r="Y118" i="41"/>
  <c r="Y118" i="42"/>
  <c r="Y127" i="41"/>
  <c r="AQ131" i="41"/>
  <c r="AQ131" i="42"/>
  <c r="Y128" i="41"/>
  <c r="AQ117" i="23"/>
  <c r="AQ117" i="42"/>
  <c r="Y135" i="20"/>
  <c r="Y117" i="42"/>
  <c r="AJ122" i="40"/>
  <c r="AK122" i="40" s="1"/>
  <c r="AQ114" i="41"/>
  <c r="Y113" i="41"/>
  <c r="AQ129" i="41"/>
  <c r="AQ129" i="42"/>
  <c r="AQ115" i="12"/>
  <c r="AQ115" i="42"/>
  <c r="Y115" i="41"/>
  <c r="W88" i="19"/>
  <c r="W99" i="24"/>
  <c r="AQ130" i="26"/>
  <c r="AQ130" i="42"/>
  <c r="AQ118" i="41"/>
  <c r="AQ118" i="42"/>
  <c r="R92" i="23"/>
  <c r="Y102" i="41"/>
  <c r="Y119" i="42"/>
  <c r="AQ124" i="15"/>
  <c r="AQ124" i="42"/>
  <c r="AQ132" i="41"/>
  <c r="AQ132" i="42"/>
  <c r="Y91" i="15"/>
  <c r="AP122" i="41"/>
  <c r="AP122" i="42"/>
  <c r="Y137" i="39"/>
  <c r="Y133" i="41"/>
  <c r="W106" i="41"/>
  <c r="AQ125" i="41"/>
  <c r="AQ125" i="42"/>
  <c r="Y131" i="42"/>
  <c r="AQ126" i="41"/>
  <c r="AQ126" i="42"/>
  <c r="AQ123" i="41"/>
  <c r="AQ123" i="42"/>
  <c r="Y109" i="41"/>
  <c r="Y100" i="41"/>
  <c r="W135" i="41"/>
  <c r="AJ122" i="42"/>
  <c r="AL122" i="42" s="1"/>
  <c r="X137" i="42"/>
  <c r="X130" i="42"/>
  <c r="AE123" i="42"/>
  <c r="AD124" i="42"/>
  <c r="AE135" i="42"/>
  <c r="AD136" i="42"/>
  <c r="AD100" i="42"/>
  <c r="AE99" i="42"/>
  <c r="X100" i="42"/>
  <c r="X88" i="42"/>
  <c r="X119" i="42"/>
  <c r="X129" i="42"/>
  <c r="X134" i="42"/>
  <c r="X124" i="42"/>
  <c r="X101" i="42"/>
  <c r="X115" i="42"/>
  <c r="X92" i="42"/>
  <c r="X135" i="42"/>
  <c r="X111" i="42"/>
  <c r="X138" i="42"/>
  <c r="X132" i="42"/>
  <c r="X106" i="42"/>
  <c r="X94" i="42"/>
  <c r="X96" i="42"/>
  <c r="X139" i="42"/>
  <c r="X112" i="42"/>
  <c r="X126" i="42"/>
  <c r="X123" i="42"/>
  <c r="AL86" i="42"/>
  <c r="AK86" i="42"/>
  <c r="X117" i="42"/>
  <c r="X98" i="42"/>
  <c r="X108" i="42"/>
  <c r="X89" i="42"/>
  <c r="X113" i="42"/>
  <c r="X97" i="42"/>
  <c r="X131" i="42"/>
  <c r="X121" i="42"/>
  <c r="X99" i="42"/>
  <c r="X90" i="42"/>
  <c r="X93" i="42"/>
  <c r="X120" i="42"/>
  <c r="X105" i="42"/>
  <c r="X136" i="42"/>
  <c r="AE112" i="42"/>
  <c r="AD113" i="42"/>
  <c r="X87" i="42"/>
  <c r="X107" i="42"/>
  <c r="X104" i="42"/>
  <c r="X102" i="42"/>
  <c r="X128" i="42"/>
  <c r="X125" i="42"/>
  <c r="X122" i="42"/>
  <c r="AJ111" i="42"/>
  <c r="AI111" i="42"/>
  <c r="AH111" i="42"/>
  <c r="AG111" i="42"/>
  <c r="AF111" i="42"/>
  <c r="AI87" i="42"/>
  <c r="AF87" i="42"/>
  <c r="X91" i="42"/>
  <c r="X118" i="42"/>
  <c r="X109" i="42"/>
  <c r="X114" i="42"/>
  <c r="X103" i="42"/>
  <c r="X133" i="42"/>
  <c r="AI88" i="42"/>
  <c r="AH88" i="42"/>
  <c r="AG88" i="42"/>
  <c r="AF88" i="42"/>
  <c r="AJ88" i="42"/>
  <c r="AJ134" i="42"/>
  <c r="AI134" i="42"/>
  <c r="AH134" i="42"/>
  <c r="AG134" i="42"/>
  <c r="AF134" i="42"/>
  <c r="AJ98" i="42"/>
  <c r="AI98" i="42"/>
  <c r="AH98" i="42"/>
  <c r="AG98" i="42"/>
  <c r="AF98" i="42"/>
  <c r="X95" i="42"/>
  <c r="X86" i="42"/>
  <c r="X110" i="42"/>
  <c r="X116" i="42"/>
  <c r="X127" i="42"/>
  <c r="AQ130" i="41"/>
  <c r="AQ115" i="41"/>
  <c r="AQ132" i="25"/>
  <c r="AQ117" i="41"/>
  <c r="AQ120" i="15"/>
  <c r="AQ120" i="41"/>
  <c r="AQ117" i="18"/>
  <c r="AP86" i="23"/>
  <c r="AP86" i="24"/>
  <c r="S86" i="1"/>
  <c r="AQ116" i="22"/>
  <c r="AJ134" i="40"/>
  <c r="AK134" i="40" s="1"/>
  <c r="AQ116" i="41"/>
  <c r="AQ132" i="24"/>
  <c r="AQ132" i="11"/>
  <c r="AQ130" i="15"/>
  <c r="AQ132" i="18"/>
  <c r="AQ132" i="26"/>
  <c r="AP86" i="26"/>
  <c r="W136" i="22"/>
  <c r="AQ116" i="26"/>
  <c r="Y138" i="20"/>
  <c r="W104" i="21"/>
  <c r="W97" i="21"/>
  <c r="Y133" i="22"/>
  <c r="AI110" i="40"/>
  <c r="S106" i="11"/>
  <c r="S103" i="11"/>
  <c r="AQ117" i="12"/>
  <c r="W115" i="19"/>
  <c r="S105" i="11"/>
  <c r="S99" i="11"/>
  <c r="AQ130" i="12"/>
  <c r="AQ130" i="21"/>
  <c r="AQ117" i="21"/>
  <c r="W104" i="24"/>
  <c r="AQ124" i="41"/>
  <c r="Y106" i="41"/>
  <c r="AQ130" i="20"/>
  <c r="W104" i="26"/>
  <c r="AQ132" i="15"/>
  <c r="W118" i="41"/>
  <c r="AE122" i="41"/>
  <c r="AD123" i="41"/>
  <c r="Y137" i="41"/>
  <c r="W137" i="41"/>
  <c r="Y132" i="41"/>
  <c r="W132" i="41"/>
  <c r="AH134" i="41"/>
  <c r="AG134" i="41"/>
  <c r="AF134" i="41"/>
  <c r="W117" i="41"/>
  <c r="W113" i="41"/>
  <c r="Y110" i="41"/>
  <c r="W110" i="41"/>
  <c r="Y104" i="41"/>
  <c r="W104" i="41"/>
  <c r="Y87" i="41"/>
  <c r="W87" i="41"/>
  <c r="Y86" i="41"/>
  <c r="W86" i="41"/>
  <c r="W122" i="41"/>
  <c r="Y126" i="41"/>
  <c r="W126" i="41"/>
  <c r="Y139" i="41"/>
  <c r="Y108" i="41"/>
  <c r="W102" i="41"/>
  <c r="W112" i="41"/>
  <c r="W116" i="41"/>
  <c r="W109" i="41"/>
  <c r="W105" i="41"/>
  <c r="Y105" i="41"/>
  <c r="Y89" i="41"/>
  <c r="W89" i="41"/>
  <c r="W129" i="41"/>
  <c r="Y129" i="41"/>
  <c r="W121" i="41"/>
  <c r="W115" i="41"/>
  <c r="W134" i="41"/>
  <c r="AJ134" i="41" s="1"/>
  <c r="Y91" i="41"/>
  <c r="W91" i="41"/>
  <c r="Y94" i="41"/>
  <c r="W94" i="41"/>
  <c r="Y136" i="41"/>
  <c r="W136" i="41"/>
  <c r="W125" i="41"/>
  <c r="W114" i="41"/>
  <c r="W103" i="41"/>
  <c r="Y103" i="41"/>
  <c r="Y107" i="41"/>
  <c r="W107" i="41"/>
  <c r="W96" i="41"/>
  <c r="Y96" i="41"/>
  <c r="Y90" i="41"/>
  <c r="W90" i="41"/>
  <c r="Y101" i="41"/>
  <c r="W101" i="41"/>
  <c r="W120" i="41"/>
  <c r="W124" i="41"/>
  <c r="Y135" i="41"/>
  <c r="Y98" i="41"/>
  <c r="W98" i="41"/>
  <c r="AJ98" i="41" s="1"/>
  <c r="W138" i="41"/>
  <c r="Y88" i="41"/>
  <c r="W88" i="41"/>
  <c r="W99" i="41"/>
  <c r="Y99" i="41"/>
  <c r="W111" i="41"/>
  <c r="AG98" i="41"/>
  <c r="AF98" i="41"/>
  <c r="AH98" i="41"/>
  <c r="Y95" i="41"/>
  <c r="W95" i="41"/>
  <c r="W130" i="41"/>
  <c r="W119" i="41"/>
  <c r="W131" i="41"/>
  <c r="W127" i="41"/>
  <c r="Y123" i="41"/>
  <c r="W123" i="41"/>
  <c r="AD111" i="41"/>
  <c r="AE110" i="41"/>
  <c r="W92" i="41"/>
  <c r="Y92" i="41"/>
  <c r="AD87" i="41"/>
  <c r="AE86" i="41"/>
  <c r="Y97" i="41"/>
  <c r="W97" i="41"/>
  <c r="Y93" i="41"/>
  <c r="W93" i="41"/>
  <c r="Y132" i="39"/>
  <c r="Y132" i="40"/>
  <c r="Y129" i="40"/>
  <c r="Y113" i="40"/>
  <c r="AQ129" i="39"/>
  <c r="AQ129" i="40"/>
  <c r="AQ115" i="26"/>
  <c r="AQ115" i="40"/>
  <c r="Y115" i="39"/>
  <c r="Y115" i="40"/>
  <c r="AQ114" i="39"/>
  <c r="AQ114" i="40"/>
  <c r="AQ118" i="39"/>
  <c r="AQ118" i="40"/>
  <c r="Y123" i="40"/>
  <c r="AQ113" i="23"/>
  <c r="AQ113" i="40"/>
  <c r="AQ125" i="39"/>
  <c r="AQ125" i="40"/>
  <c r="AQ126" i="39"/>
  <c r="AQ126" i="40"/>
  <c r="AQ115" i="19"/>
  <c r="W108" i="21"/>
  <c r="Y116" i="40"/>
  <c r="AQ123" i="39"/>
  <c r="AQ123" i="40"/>
  <c r="AQ118" i="19"/>
  <c r="AP122" i="39"/>
  <c r="AP122" i="40"/>
  <c r="AQ124" i="11"/>
  <c r="Y124" i="39"/>
  <c r="AQ121" i="21"/>
  <c r="AQ121" i="40"/>
  <c r="Y119" i="1"/>
  <c r="AQ127" i="15"/>
  <c r="AQ127" i="40"/>
  <c r="Y130" i="40"/>
  <c r="AQ128" i="39"/>
  <c r="AQ128" i="40"/>
  <c r="W106" i="24"/>
  <c r="Y114" i="40"/>
  <c r="AQ131" i="39"/>
  <c r="AQ131" i="40"/>
  <c r="Y126" i="40"/>
  <c r="Y121" i="40"/>
  <c r="AQ117" i="26"/>
  <c r="AQ117" i="40"/>
  <c r="AQ116" i="39"/>
  <c r="AQ116" i="40"/>
  <c r="AP86" i="39"/>
  <c r="AP86" i="40"/>
  <c r="AQ120" i="20"/>
  <c r="AQ120" i="40"/>
  <c r="Y125" i="39"/>
  <c r="Y127" i="40"/>
  <c r="AQ132" i="39"/>
  <c r="AQ132" i="40"/>
  <c r="AQ130" i="39"/>
  <c r="AQ130" i="40"/>
  <c r="Y118" i="40"/>
  <c r="AQ124" i="24"/>
  <c r="AQ124" i="40"/>
  <c r="AQ119" i="39"/>
  <c r="AQ119" i="40"/>
  <c r="AQ120" i="12"/>
  <c r="Y128" i="39"/>
  <c r="AK110" i="40"/>
  <c r="AG86" i="40"/>
  <c r="AF86" i="40"/>
  <c r="AI86" i="40"/>
  <c r="AJ86" i="40"/>
  <c r="AH86" i="40"/>
  <c r="X130" i="40"/>
  <c r="X122" i="40"/>
  <c r="X108" i="40"/>
  <c r="X100" i="40"/>
  <c r="X136" i="40"/>
  <c r="X131" i="40"/>
  <c r="X123" i="40"/>
  <c r="X107" i="40"/>
  <c r="X99" i="40"/>
  <c r="X132" i="40"/>
  <c r="X124" i="40"/>
  <c r="X106" i="40"/>
  <c r="X98" i="40"/>
  <c r="X137" i="40"/>
  <c r="X133" i="40"/>
  <c r="X125" i="40"/>
  <c r="X105" i="40"/>
  <c r="X97" i="40"/>
  <c r="X126" i="40"/>
  <c r="X104" i="40"/>
  <c r="X138" i="40"/>
  <c r="X134" i="40"/>
  <c r="X127" i="40"/>
  <c r="X103" i="40"/>
  <c r="X128" i="40"/>
  <c r="X102" i="40"/>
  <c r="X139" i="40"/>
  <c r="X135" i="40"/>
  <c r="X129" i="40"/>
  <c r="X121" i="40"/>
  <c r="X120" i="40"/>
  <c r="X119" i="40"/>
  <c r="X118" i="40"/>
  <c r="X117" i="40"/>
  <c r="X116" i="40"/>
  <c r="X115" i="40"/>
  <c r="X114" i="40"/>
  <c r="X113" i="40"/>
  <c r="X112" i="40"/>
  <c r="X111" i="40"/>
  <c r="X110" i="40"/>
  <c r="X109" i="40"/>
  <c r="X101" i="40"/>
  <c r="X94" i="40"/>
  <c r="X90" i="40"/>
  <c r="X86" i="40"/>
  <c r="X95" i="40"/>
  <c r="X93" i="40"/>
  <c r="X89" i="40"/>
  <c r="X92" i="40"/>
  <c r="X88" i="40"/>
  <c r="X96" i="40"/>
  <c r="X91" i="40"/>
  <c r="X87" i="40"/>
  <c r="AE123" i="40"/>
  <c r="AD124" i="40"/>
  <c r="AE136" i="40"/>
  <c r="AD137" i="40"/>
  <c r="AJ135" i="40"/>
  <c r="AI135" i="40"/>
  <c r="AH135" i="40"/>
  <c r="AG135" i="40"/>
  <c r="AF135" i="40"/>
  <c r="AH98" i="40"/>
  <c r="AG98" i="40"/>
  <c r="AF98" i="40"/>
  <c r="AJ98" i="40"/>
  <c r="AI98" i="40"/>
  <c r="AE112" i="40"/>
  <c r="AD113" i="40"/>
  <c r="AG99" i="40"/>
  <c r="AF99" i="40"/>
  <c r="AJ99" i="40"/>
  <c r="AI99" i="40"/>
  <c r="AH99" i="40"/>
  <c r="AJ111" i="40"/>
  <c r="AI111" i="40"/>
  <c r="AH111" i="40"/>
  <c r="AG111" i="40"/>
  <c r="AF111" i="40"/>
  <c r="AD101" i="40"/>
  <c r="AE100" i="40"/>
  <c r="AD89" i="40"/>
  <c r="AE88" i="40"/>
  <c r="AJ87" i="40"/>
  <c r="AG87" i="40"/>
  <c r="AI87" i="40"/>
  <c r="AH87" i="40"/>
  <c r="AF87" i="40"/>
  <c r="W116" i="20"/>
  <c r="R92" i="19"/>
  <c r="AQ124" i="39"/>
  <c r="AQ127" i="39"/>
  <c r="AQ115" i="20"/>
  <c r="AQ115" i="39"/>
  <c r="AQ113" i="22"/>
  <c r="AQ113" i="39"/>
  <c r="AQ120" i="39"/>
  <c r="AQ117" i="39"/>
  <c r="AQ121" i="39"/>
  <c r="R96" i="29"/>
  <c r="AQ129" i="18"/>
  <c r="W100" i="26"/>
  <c r="W129" i="39"/>
  <c r="AE98" i="39"/>
  <c r="AD99" i="39"/>
  <c r="W94" i="39"/>
  <c r="Y94" i="39"/>
  <c r="W139" i="39"/>
  <c r="Y139" i="39"/>
  <c r="Y104" i="39"/>
  <c r="W104" i="39"/>
  <c r="W120" i="39"/>
  <c r="Y114" i="39"/>
  <c r="W114" i="39"/>
  <c r="Y103" i="39"/>
  <c r="W103" i="39"/>
  <c r="W86" i="39"/>
  <c r="Y86" i="39"/>
  <c r="W123" i="39"/>
  <c r="W126" i="39"/>
  <c r="Y126" i="39"/>
  <c r="W121" i="39"/>
  <c r="AD111" i="39"/>
  <c r="AE110" i="39"/>
  <c r="AE122" i="39"/>
  <c r="AD123" i="39"/>
  <c r="W100" i="39"/>
  <c r="Y100" i="39"/>
  <c r="W101" i="39"/>
  <c r="Y101" i="39"/>
  <c r="Y98" i="39"/>
  <c r="W98" i="39"/>
  <c r="Y89" i="39"/>
  <c r="W89" i="39"/>
  <c r="Y136" i="39"/>
  <c r="W136" i="39"/>
  <c r="W118" i="39"/>
  <c r="W92" i="39"/>
  <c r="Y92" i="39"/>
  <c r="Y93" i="39"/>
  <c r="W93" i="39"/>
  <c r="Y97" i="39"/>
  <c r="W97" i="39"/>
  <c r="W105" i="39"/>
  <c r="W122" i="39"/>
  <c r="W99" i="39"/>
  <c r="Y99" i="39"/>
  <c r="Y88" i="39"/>
  <c r="W88" i="39"/>
  <c r="W130" i="39"/>
  <c r="W127" i="39"/>
  <c r="Y106" i="39"/>
  <c r="W106" i="39"/>
  <c r="W124" i="39"/>
  <c r="Y112" i="39"/>
  <c r="W112" i="39"/>
  <c r="W116" i="39"/>
  <c r="Y109" i="39"/>
  <c r="W109" i="39"/>
  <c r="W115" i="39"/>
  <c r="Y134" i="39"/>
  <c r="W134" i="39"/>
  <c r="W125" i="39"/>
  <c r="W128" i="39"/>
  <c r="Y96" i="39"/>
  <c r="W96" i="39"/>
  <c r="W91" i="39"/>
  <c r="Y111" i="39"/>
  <c r="W111" i="39"/>
  <c r="W135" i="39"/>
  <c r="Y135" i="39"/>
  <c r="Y131" i="39"/>
  <c r="W131" i="39"/>
  <c r="Y117" i="39"/>
  <c r="W117" i="39"/>
  <c r="Y113" i="39"/>
  <c r="W113" i="39"/>
  <c r="W95" i="39"/>
  <c r="Y95" i="39"/>
  <c r="Y119" i="39"/>
  <c r="W119" i="39"/>
  <c r="Y102" i="39"/>
  <c r="W102" i="39"/>
  <c r="AH86" i="39"/>
  <c r="AF86" i="39"/>
  <c r="AG86" i="39"/>
  <c r="Y108" i="39"/>
  <c r="W108" i="39"/>
  <c r="Y133" i="39"/>
  <c r="W133" i="39"/>
  <c r="Y138" i="39"/>
  <c r="W138" i="39"/>
  <c r="AD135" i="39"/>
  <c r="AE134" i="39"/>
  <c r="W107" i="39"/>
  <c r="Y107" i="39"/>
  <c r="Y110" i="39"/>
  <c r="W110" i="39"/>
  <c r="Y87" i="39"/>
  <c r="W87" i="39"/>
  <c r="Y90" i="39"/>
  <c r="W90" i="39"/>
  <c r="AD88" i="39"/>
  <c r="AE87" i="39"/>
  <c r="AQ120" i="18"/>
  <c r="R113" i="27"/>
  <c r="R113" i="37"/>
  <c r="Y113" i="37" s="1"/>
  <c r="R113" i="26"/>
  <c r="R113" i="38"/>
  <c r="Y113" i="38" s="1"/>
  <c r="R113" i="24"/>
  <c r="R113" i="36"/>
  <c r="Y113" i="36" s="1"/>
  <c r="R113" i="25"/>
  <c r="R113" i="28"/>
  <c r="Y113" i="28" s="1"/>
  <c r="R113" i="31"/>
  <c r="Y113" i="31" s="1"/>
  <c r="R113" i="35"/>
  <c r="Y113" i="35" s="1"/>
  <c r="R113" i="23"/>
  <c r="R113" i="21"/>
  <c r="R113" i="20"/>
  <c r="R113" i="34"/>
  <c r="Y113" i="34" s="1"/>
  <c r="R113" i="15"/>
  <c r="R113" i="30"/>
  <c r="Y113" i="30" s="1"/>
  <c r="R113" i="18"/>
  <c r="R113" i="22"/>
  <c r="Y113" i="22" s="1"/>
  <c r="R113" i="32"/>
  <c r="Y113" i="32" s="1"/>
  <c r="R113" i="12"/>
  <c r="Y113" i="12" s="1"/>
  <c r="R113" i="19"/>
  <c r="R113" i="29"/>
  <c r="Y113" i="29" s="1"/>
  <c r="R113" i="33"/>
  <c r="R115" i="27"/>
  <c r="R115" i="36"/>
  <c r="Y115" i="36" s="1"/>
  <c r="R115" i="25"/>
  <c r="Y115" i="25" s="1"/>
  <c r="R115" i="37"/>
  <c r="Y115" i="37" s="1"/>
  <c r="R115" i="26"/>
  <c r="Y115" i="26" s="1"/>
  <c r="R115" i="38"/>
  <c r="Y115" i="38" s="1"/>
  <c r="R115" i="24"/>
  <c r="R115" i="35"/>
  <c r="R115" i="22"/>
  <c r="R115" i="33"/>
  <c r="Y115" i="33" s="1"/>
  <c r="R115" i="32"/>
  <c r="R115" i="19"/>
  <c r="R115" i="21"/>
  <c r="Y115" i="21" s="1"/>
  <c r="R115" i="28"/>
  <c r="R115" i="23"/>
  <c r="R115" i="15"/>
  <c r="R115" i="34"/>
  <c r="Y115" i="34" s="1"/>
  <c r="R115" i="30"/>
  <c r="Y115" i="30" s="1"/>
  <c r="R115" i="20"/>
  <c r="R115" i="18"/>
  <c r="R115" i="12"/>
  <c r="R115" i="29"/>
  <c r="R115" i="31"/>
  <c r="Y115" i="31" s="1"/>
  <c r="AQ120" i="23"/>
  <c r="S104" i="11"/>
  <c r="S104" i="36"/>
  <c r="S104" i="25"/>
  <c r="S104" i="37"/>
  <c r="S104" i="26"/>
  <c r="S104" i="38"/>
  <c r="S104" i="24"/>
  <c r="S104" i="35"/>
  <c r="S104" i="32"/>
  <c r="S104" i="20"/>
  <c r="S104" i="31"/>
  <c r="S104" i="19"/>
  <c r="S104" i="18"/>
  <c r="S104" i="22"/>
  <c r="S104" i="33"/>
  <c r="S104" i="28"/>
  <c r="S104" i="23"/>
  <c r="S104" i="30"/>
  <c r="S104" i="34"/>
  <c r="S104" i="21"/>
  <c r="S104" i="12"/>
  <c r="S104" i="29"/>
  <c r="S104" i="15"/>
  <c r="R91" i="11"/>
  <c r="R91" i="25"/>
  <c r="R91" i="37"/>
  <c r="R91" i="26"/>
  <c r="R91" i="38"/>
  <c r="R91" i="36"/>
  <c r="R91" i="18"/>
  <c r="R91" i="34"/>
  <c r="R91" i="22"/>
  <c r="R91" i="21"/>
  <c r="R91" i="31"/>
  <c r="R91" i="32"/>
  <c r="R91" i="19"/>
  <c r="R91" i="33"/>
  <c r="R91" i="28"/>
  <c r="R91" i="23"/>
  <c r="R91" i="20"/>
  <c r="R91" i="30"/>
  <c r="R91" i="24"/>
  <c r="R91" i="35"/>
  <c r="R91" i="12"/>
  <c r="R91" i="29"/>
  <c r="R91" i="15"/>
  <c r="R89" i="11"/>
  <c r="R89" i="36"/>
  <c r="R89" i="25"/>
  <c r="R89" i="37"/>
  <c r="R89" i="26"/>
  <c r="R89" i="38"/>
  <c r="R89" i="24"/>
  <c r="R89" i="23"/>
  <c r="R89" i="31"/>
  <c r="R89" i="19"/>
  <c r="R89" i="32"/>
  <c r="R89" i="21"/>
  <c r="R89" i="34"/>
  <c r="R89" i="33"/>
  <c r="R89" i="20"/>
  <c r="R89" i="28"/>
  <c r="R89" i="18"/>
  <c r="R89" i="22"/>
  <c r="R89" i="30"/>
  <c r="R89" i="35"/>
  <c r="R89" i="12"/>
  <c r="R89" i="29"/>
  <c r="R89" i="15"/>
  <c r="Y135" i="24"/>
  <c r="W139" i="22"/>
  <c r="Y136" i="20"/>
  <c r="W98" i="21"/>
  <c r="Y90" i="19"/>
  <c r="Y102" i="24"/>
  <c r="Y90" i="21"/>
  <c r="Y97" i="15"/>
  <c r="W139" i="15"/>
  <c r="R87" i="11"/>
  <c r="R87" i="36"/>
  <c r="R87" i="25"/>
  <c r="R87" i="37"/>
  <c r="R87" i="26"/>
  <c r="R87" i="38"/>
  <c r="R87" i="20"/>
  <c r="R87" i="22"/>
  <c r="R87" i="31"/>
  <c r="R87" i="35"/>
  <c r="R87" i="32"/>
  <c r="R87" i="19"/>
  <c r="R87" i="23"/>
  <c r="R87" i="24"/>
  <c r="R87" i="34"/>
  <c r="R87" i="21"/>
  <c r="R87" i="28"/>
  <c r="R87" i="33"/>
  <c r="R87" i="18"/>
  <c r="R87" i="29"/>
  <c r="R87" i="30"/>
  <c r="R87" i="15"/>
  <c r="R87" i="12"/>
  <c r="Y110" i="26"/>
  <c r="R119" i="38"/>
  <c r="Y119" i="38" s="1"/>
  <c r="R119" i="24"/>
  <c r="R119" i="36"/>
  <c r="Y119" i="36" s="1"/>
  <c r="R119" i="25"/>
  <c r="R119" i="37"/>
  <c r="Y119" i="37" s="1"/>
  <c r="R119" i="26"/>
  <c r="R119" i="31"/>
  <c r="Y119" i="31" s="1"/>
  <c r="R119" i="33"/>
  <c r="R119" i="35"/>
  <c r="Y119" i="35" s="1"/>
  <c r="R119" i="23"/>
  <c r="R119" i="32"/>
  <c r="Y119" i="32" s="1"/>
  <c r="R119" i="21"/>
  <c r="R119" i="19"/>
  <c r="R119" i="28"/>
  <c r="Y119" i="28" s="1"/>
  <c r="R119" i="20"/>
  <c r="Y119" i="20" s="1"/>
  <c r="R119" i="34"/>
  <c r="R119" i="12"/>
  <c r="R119" i="22"/>
  <c r="R119" i="29"/>
  <c r="Y119" i="29" s="1"/>
  <c r="R119" i="30"/>
  <c r="R119" i="18"/>
  <c r="R119" i="15"/>
  <c r="S116" i="37"/>
  <c r="S116" i="33"/>
  <c r="S116" i="18"/>
  <c r="S116" i="23"/>
  <c r="S116" i="12"/>
  <c r="S116" i="15"/>
  <c r="AQ121" i="20"/>
  <c r="W134" i="21"/>
  <c r="R116" i="27"/>
  <c r="Y116" i="27" s="1"/>
  <c r="R116" i="26"/>
  <c r="R116" i="38"/>
  <c r="Y116" i="38" s="1"/>
  <c r="R116" i="24"/>
  <c r="R116" i="36"/>
  <c r="Y116" i="36" s="1"/>
  <c r="R116" i="25"/>
  <c r="R116" i="37"/>
  <c r="Y116" i="37" s="1"/>
  <c r="R116" i="19"/>
  <c r="R116" i="31"/>
  <c r="Y116" i="31" s="1"/>
  <c r="R116" i="35"/>
  <c r="Y116" i="35" s="1"/>
  <c r="R116" i="23"/>
  <c r="R116" i="32"/>
  <c r="Y116" i="32" s="1"/>
  <c r="R116" i="21"/>
  <c r="R116" i="28"/>
  <c r="R116" i="30"/>
  <c r="Y116" i="30" s="1"/>
  <c r="R116" i="20"/>
  <c r="R116" i="34"/>
  <c r="Y116" i="34" s="1"/>
  <c r="R116" i="18"/>
  <c r="R116" i="12"/>
  <c r="R116" i="22"/>
  <c r="R116" i="29"/>
  <c r="R116" i="33"/>
  <c r="Y116" i="33" s="1"/>
  <c r="R116" i="15"/>
  <c r="R117" i="27"/>
  <c r="R117" i="24"/>
  <c r="Y117" i="24" s="1"/>
  <c r="R117" i="36"/>
  <c r="R117" i="25"/>
  <c r="R117" i="37"/>
  <c r="Y117" i="37" s="1"/>
  <c r="R117" i="26"/>
  <c r="R117" i="38"/>
  <c r="Y117" i="38" s="1"/>
  <c r="R117" i="32"/>
  <c r="R117" i="34"/>
  <c r="Y117" i="34" s="1"/>
  <c r="R117" i="28"/>
  <c r="R117" i="20"/>
  <c r="R117" i="31"/>
  <c r="Y117" i="31" s="1"/>
  <c r="R117" i="18"/>
  <c r="R117" i="35"/>
  <c r="Y117" i="35" s="1"/>
  <c r="R117" i="22"/>
  <c r="R117" i="33"/>
  <c r="R117" i="15"/>
  <c r="R117" i="19"/>
  <c r="R117" i="23"/>
  <c r="Y117" i="23" s="1"/>
  <c r="R117" i="21"/>
  <c r="R117" i="30"/>
  <c r="Y117" i="30" s="1"/>
  <c r="R117" i="12"/>
  <c r="R117" i="29"/>
  <c r="S114" i="27"/>
  <c r="S114" i="24"/>
  <c r="S114" i="36"/>
  <c r="S114" i="25"/>
  <c r="S114" i="37"/>
  <c r="S114" i="26"/>
  <c r="S114" i="38"/>
  <c r="S114" i="32"/>
  <c r="S114" i="34"/>
  <c r="S114" i="20"/>
  <c r="S114" i="31"/>
  <c r="S114" i="18"/>
  <c r="S114" i="35"/>
  <c r="S114" i="22"/>
  <c r="S114" i="33"/>
  <c r="S114" i="19"/>
  <c r="S114" i="23"/>
  <c r="S114" i="21"/>
  <c r="S114" i="28"/>
  <c r="S114" i="30"/>
  <c r="S114" i="15"/>
  <c r="S114" i="12"/>
  <c r="S114" i="29"/>
  <c r="S88" i="11"/>
  <c r="S88" i="26"/>
  <c r="S88" i="38"/>
  <c r="S88" i="36"/>
  <c r="S88" i="25"/>
  <c r="S88" i="37"/>
  <c r="S88" i="19"/>
  <c r="S88" i="28"/>
  <c r="S88" i="18"/>
  <c r="S88" i="22"/>
  <c r="S88" i="35"/>
  <c r="S88" i="30"/>
  <c r="S88" i="31"/>
  <c r="S88" i="32"/>
  <c r="S88" i="23"/>
  <c r="S88" i="24"/>
  <c r="S88" i="12"/>
  <c r="S88" i="33"/>
  <c r="S88" i="29"/>
  <c r="S88" i="20"/>
  <c r="S88" i="15"/>
  <c r="S88" i="34"/>
  <c r="S88" i="21"/>
  <c r="Y88" i="21"/>
  <c r="W124" i="21"/>
  <c r="W130" i="20"/>
  <c r="R114" i="27"/>
  <c r="R114" i="24"/>
  <c r="Y114" i="24" s="1"/>
  <c r="R114" i="36"/>
  <c r="Y114" i="36" s="1"/>
  <c r="R114" i="25"/>
  <c r="R114" i="37"/>
  <c r="Y114" i="37" s="1"/>
  <c r="R114" i="26"/>
  <c r="R114" i="38"/>
  <c r="Y114" i="38" s="1"/>
  <c r="R114" i="20"/>
  <c r="R114" i="22"/>
  <c r="Y114" i="22" s="1"/>
  <c r="R114" i="31"/>
  <c r="Y114" i="31" s="1"/>
  <c r="R114" i="18"/>
  <c r="R114" i="35"/>
  <c r="Y114" i="35" s="1"/>
  <c r="R114" i="33"/>
  <c r="Y114" i="33" s="1"/>
  <c r="R114" i="32"/>
  <c r="Y114" i="32" s="1"/>
  <c r="R114" i="29"/>
  <c r="R114" i="19"/>
  <c r="R114" i="23"/>
  <c r="R114" i="28"/>
  <c r="R114" i="34"/>
  <c r="Y114" i="34" s="1"/>
  <c r="R114" i="30"/>
  <c r="Y114" i="30" s="1"/>
  <c r="R114" i="21"/>
  <c r="R114" i="15"/>
  <c r="Y114" i="15" s="1"/>
  <c r="R114" i="12"/>
  <c r="AM122" i="1"/>
  <c r="AQ122" i="50" s="1"/>
  <c r="R122" i="24"/>
  <c r="R122" i="36"/>
  <c r="R122" i="25"/>
  <c r="R122" i="37"/>
  <c r="R122" i="26"/>
  <c r="R122" i="38"/>
  <c r="R122" i="20"/>
  <c r="R122" i="22"/>
  <c r="R122" i="32"/>
  <c r="R122" i="35"/>
  <c r="R122" i="23"/>
  <c r="R122" i="21"/>
  <c r="R122" i="33"/>
  <c r="R122" i="19"/>
  <c r="R122" i="28"/>
  <c r="R122" i="34"/>
  <c r="R122" i="29"/>
  <c r="R122" i="15"/>
  <c r="R122" i="31"/>
  <c r="R122" i="18"/>
  <c r="R122" i="30"/>
  <c r="R122" i="12"/>
  <c r="Y88" i="22"/>
  <c r="Y92" i="24"/>
  <c r="W107" i="26"/>
  <c r="S99" i="25"/>
  <c r="S99" i="37"/>
  <c r="S99" i="26"/>
  <c r="S99" i="38"/>
  <c r="S99" i="24"/>
  <c r="S99" i="36"/>
  <c r="S99" i="18"/>
  <c r="S99" i="21"/>
  <c r="S99" i="28"/>
  <c r="S99" i="23"/>
  <c r="S99" i="34"/>
  <c r="S99" i="20"/>
  <c r="S99" i="31"/>
  <c r="S99" i="22"/>
  <c r="S99" i="30"/>
  <c r="S99" i="35"/>
  <c r="S99" i="32"/>
  <c r="S99" i="19"/>
  <c r="S99" i="12"/>
  <c r="S99" i="29"/>
  <c r="S99" i="15"/>
  <c r="S99" i="33"/>
  <c r="R90" i="38"/>
  <c r="R90" i="36"/>
  <c r="R90" i="25"/>
  <c r="R90" i="37"/>
  <c r="R90" i="26"/>
  <c r="R90" i="31"/>
  <c r="R90" i="24"/>
  <c r="R90" i="20"/>
  <c r="R90" i="18"/>
  <c r="R90" i="22"/>
  <c r="R90" i="35"/>
  <c r="R90" i="32"/>
  <c r="R90" i="19"/>
  <c r="R90" i="23"/>
  <c r="R90" i="30"/>
  <c r="R90" i="12"/>
  <c r="R90" i="29"/>
  <c r="R90" i="15"/>
  <c r="R90" i="28"/>
  <c r="R90" i="34"/>
  <c r="R90" i="33"/>
  <c r="R90" i="21"/>
  <c r="S118" i="37"/>
  <c r="S118" i="26"/>
  <c r="S118" i="38"/>
  <c r="S118" i="24"/>
  <c r="S118" i="36"/>
  <c r="S118" i="25"/>
  <c r="S118" i="28"/>
  <c r="S118" i="33"/>
  <c r="S118" i="18"/>
  <c r="S118" i="22"/>
  <c r="S118" i="35"/>
  <c r="S118" i="15"/>
  <c r="S118" i="32"/>
  <c r="S118" i="19"/>
  <c r="S118" i="21"/>
  <c r="S118" i="30"/>
  <c r="S118" i="23"/>
  <c r="S118" i="34"/>
  <c r="S118" i="20"/>
  <c r="S118" i="12"/>
  <c r="S118" i="29"/>
  <c r="S118" i="31"/>
  <c r="S117" i="1"/>
  <c r="R95" i="36"/>
  <c r="R95" i="25"/>
  <c r="R95" i="37"/>
  <c r="R95" i="26"/>
  <c r="R95" i="38"/>
  <c r="R95" i="24"/>
  <c r="R95" i="23"/>
  <c r="R95" i="28"/>
  <c r="R95" i="34"/>
  <c r="R95" i="20"/>
  <c r="R95" i="18"/>
  <c r="R95" i="31"/>
  <c r="R95" i="35"/>
  <c r="R95" i="22"/>
  <c r="R95" i="21"/>
  <c r="R95" i="33"/>
  <c r="R95" i="32"/>
  <c r="R95" i="19"/>
  <c r="R95" i="30"/>
  <c r="R95" i="12"/>
  <c r="R95" i="29"/>
  <c r="R95" i="15"/>
  <c r="AQ115" i="25"/>
  <c r="S109" i="24"/>
  <c r="S109" i="36"/>
  <c r="S109" i="25"/>
  <c r="S109" i="37"/>
  <c r="S109" i="26"/>
  <c r="S109" i="38"/>
  <c r="S109" i="23"/>
  <c r="S109" i="32"/>
  <c r="S109" i="19"/>
  <c r="S109" i="28"/>
  <c r="S109" i="34"/>
  <c r="S109" i="21"/>
  <c r="S109" i="20"/>
  <c r="S109" i="18"/>
  <c r="S109" i="31"/>
  <c r="S109" i="35"/>
  <c r="S109" i="22"/>
  <c r="S109" i="33"/>
  <c r="S109" i="30"/>
  <c r="S109" i="12"/>
  <c r="S109" i="29"/>
  <c r="S109" i="15"/>
  <c r="S107" i="25"/>
  <c r="S107" i="37"/>
  <c r="S107" i="26"/>
  <c r="S107" i="38"/>
  <c r="S107" i="24"/>
  <c r="S107" i="36"/>
  <c r="S107" i="18"/>
  <c r="S107" i="32"/>
  <c r="S107" i="20"/>
  <c r="S107" i="31"/>
  <c r="S107" i="19"/>
  <c r="S107" i="21"/>
  <c r="S107" i="22"/>
  <c r="S107" i="35"/>
  <c r="S107" i="33"/>
  <c r="S107" i="30"/>
  <c r="S107" i="34"/>
  <c r="S107" i="12"/>
  <c r="S107" i="29"/>
  <c r="S107" i="15"/>
  <c r="S107" i="23"/>
  <c r="S107" i="28"/>
  <c r="S92" i="36"/>
  <c r="S92" i="25"/>
  <c r="S92" i="37"/>
  <c r="S92" i="26"/>
  <c r="S92" i="38"/>
  <c r="S92" i="24"/>
  <c r="S92" i="23"/>
  <c r="S92" i="20"/>
  <c r="S92" i="18"/>
  <c r="S92" i="31"/>
  <c r="S92" i="35"/>
  <c r="S92" i="22"/>
  <c r="S92" i="33"/>
  <c r="S92" i="21"/>
  <c r="S92" i="32"/>
  <c r="S92" i="19"/>
  <c r="S92" i="34"/>
  <c r="S92" i="30"/>
  <c r="S92" i="12"/>
  <c r="S92" i="29"/>
  <c r="S92" i="28"/>
  <c r="S92" i="15"/>
  <c r="R120" i="24"/>
  <c r="R120" i="36"/>
  <c r="Y120" i="36" s="1"/>
  <c r="R120" i="25"/>
  <c r="Y120" i="25" s="1"/>
  <c r="R120" i="37"/>
  <c r="Y120" i="37" s="1"/>
  <c r="R120" i="26"/>
  <c r="R120" i="38"/>
  <c r="Y120" i="38" s="1"/>
  <c r="R120" i="23"/>
  <c r="R120" i="32"/>
  <c r="R120" i="19"/>
  <c r="R120" i="28"/>
  <c r="R120" i="34"/>
  <c r="Y120" i="34" s="1"/>
  <c r="R120" i="20"/>
  <c r="R120" i="31"/>
  <c r="Y120" i="31" s="1"/>
  <c r="R120" i="18"/>
  <c r="R120" i="35"/>
  <c r="Y120" i="35" s="1"/>
  <c r="R120" i="22"/>
  <c r="R120" i="15"/>
  <c r="Y120" i="15" s="1"/>
  <c r="R120" i="33"/>
  <c r="Y120" i="33" s="1"/>
  <c r="R120" i="21"/>
  <c r="Y120" i="21" s="1"/>
  <c r="R120" i="30"/>
  <c r="Y120" i="30" s="1"/>
  <c r="R120" i="12"/>
  <c r="Y120" i="12" s="1"/>
  <c r="R120" i="29"/>
  <c r="R88" i="37"/>
  <c r="R88" i="26"/>
  <c r="R88" i="38"/>
  <c r="R88" i="36"/>
  <c r="R88" i="25"/>
  <c r="R88" i="28"/>
  <c r="R88" i="31"/>
  <c r="R88" i="33"/>
  <c r="R88" i="20"/>
  <c r="R88" i="18"/>
  <c r="R88" i="22"/>
  <c r="R88" i="35"/>
  <c r="R88" i="30"/>
  <c r="R88" i="19"/>
  <c r="R88" i="32"/>
  <c r="R88" i="34"/>
  <c r="R88" i="21"/>
  <c r="R88" i="23"/>
  <c r="R88" i="12"/>
  <c r="R88" i="29"/>
  <c r="R88" i="15"/>
  <c r="R88" i="24"/>
  <c r="S110" i="27"/>
  <c r="S110" i="37"/>
  <c r="S110" i="26"/>
  <c r="S110" i="38"/>
  <c r="S110" i="24"/>
  <c r="S110" i="36"/>
  <c r="S110" i="25"/>
  <c r="S110" i="28"/>
  <c r="S110" i="32"/>
  <c r="S110" i="20"/>
  <c r="S110" i="31"/>
  <c r="S110" i="19"/>
  <c r="S110" i="18"/>
  <c r="S110" i="34"/>
  <c r="S110" i="21"/>
  <c r="S110" i="22"/>
  <c r="S110" i="30"/>
  <c r="S110" i="35"/>
  <c r="S110" i="33"/>
  <c r="S110" i="12"/>
  <c r="S110" i="29"/>
  <c r="S110" i="15"/>
  <c r="S110" i="23"/>
  <c r="R121" i="27"/>
  <c r="R121" i="37"/>
  <c r="Y121" i="37" s="1"/>
  <c r="R121" i="26"/>
  <c r="R121" i="38"/>
  <c r="Y121" i="38" s="1"/>
  <c r="R121" i="24"/>
  <c r="R121" i="36"/>
  <c r="Y121" i="36" s="1"/>
  <c r="R121" i="25"/>
  <c r="R121" i="28"/>
  <c r="R121" i="20"/>
  <c r="R121" i="31"/>
  <c r="Y121" i="31" s="1"/>
  <c r="R121" i="18"/>
  <c r="R121" i="22"/>
  <c r="R121" i="15"/>
  <c r="R121" i="35"/>
  <c r="Y121" i="35" s="1"/>
  <c r="R121" i="33"/>
  <c r="Y121" i="33" s="1"/>
  <c r="R121" i="30"/>
  <c r="Y121" i="30" s="1"/>
  <c r="R121" i="21"/>
  <c r="R121" i="19"/>
  <c r="Y121" i="19" s="1"/>
  <c r="R121" i="32"/>
  <c r="Y121" i="32" s="1"/>
  <c r="R121" i="12"/>
  <c r="R121" i="29"/>
  <c r="R121" i="23"/>
  <c r="R121" i="34"/>
  <c r="Y121" i="34" s="1"/>
  <c r="R97" i="11"/>
  <c r="R97" i="37"/>
  <c r="R97" i="26"/>
  <c r="R97" i="38"/>
  <c r="R97" i="36"/>
  <c r="R97" i="25"/>
  <c r="R97" i="28"/>
  <c r="R97" i="31"/>
  <c r="R97" i="18"/>
  <c r="R97" i="22"/>
  <c r="R97" i="24"/>
  <c r="R97" i="35"/>
  <c r="R97" i="33"/>
  <c r="R97" i="21"/>
  <c r="R97" i="30"/>
  <c r="R97" i="32"/>
  <c r="R97" i="19"/>
  <c r="R97" i="23"/>
  <c r="R97" i="20"/>
  <c r="R97" i="12"/>
  <c r="R97" i="29"/>
  <c r="R97" i="15"/>
  <c r="R97" i="34"/>
  <c r="W138" i="21"/>
  <c r="S105" i="26"/>
  <c r="S105" i="38"/>
  <c r="S105" i="24"/>
  <c r="S105" i="36"/>
  <c r="S105" i="25"/>
  <c r="S105" i="37"/>
  <c r="S105" i="19"/>
  <c r="S105" i="33"/>
  <c r="S105" i="32"/>
  <c r="S105" i="23"/>
  <c r="S105" i="30"/>
  <c r="S105" i="28"/>
  <c r="S105" i="34"/>
  <c r="S105" i="20"/>
  <c r="S105" i="21"/>
  <c r="S105" i="31"/>
  <c r="S105" i="35"/>
  <c r="S105" i="22"/>
  <c r="S105" i="12"/>
  <c r="S105" i="29"/>
  <c r="S105" i="15"/>
  <c r="S105" i="18"/>
  <c r="S108" i="11"/>
  <c r="S108" i="38"/>
  <c r="S108" i="24"/>
  <c r="S108" i="36"/>
  <c r="S108" i="25"/>
  <c r="S108" i="37"/>
  <c r="S108" i="26"/>
  <c r="S108" i="31"/>
  <c r="S108" i="33"/>
  <c r="S108" i="35"/>
  <c r="S108" i="32"/>
  <c r="S108" i="19"/>
  <c r="S108" i="23"/>
  <c r="S108" i="28"/>
  <c r="S108" i="34"/>
  <c r="S108" i="20"/>
  <c r="S108" i="21"/>
  <c r="S108" i="12"/>
  <c r="S108" i="29"/>
  <c r="S108" i="15"/>
  <c r="S108" i="30"/>
  <c r="S108" i="18"/>
  <c r="S108" i="22"/>
  <c r="S123" i="27"/>
  <c r="S123" i="25"/>
  <c r="S123" i="37"/>
  <c r="Y123" i="37" s="1"/>
  <c r="S123" i="26"/>
  <c r="Y123" i="26" s="1"/>
  <c r="S123" i="38"/>
  <c r="Y123" i="38" s="1"/>
  <c r="S123" i="24"/>
  <c r="Y123" i="24" s="1"/>
  <c r="S123" i="36"/>
  <c r="Y123" i="36" s="1"/>
  <c r="S123" i="18"/>
  <c r="S123" i="32"/>
  <c r="S123" i="21"/>
  <c r="S123" i="19"/>
  <c r="S123" i="28"/>
  <c r="S123" i="23"/>
  <c r="S123" i="34"/>
  <c r="Y123" i="34" s="1"/>
  <c r="S123" i="20"/>
  <c r="S123" i="15"/>
  <c r="S123" i="31"/>
  <c r="S123" i="22"/>
  <c r="S123" i="30"/>
  <c r="Y123" i="30" s="1"/>
  <c r="S123" i="12"/>
  <c r="S123" i="35"/>
  <c r="Y123" i="35" s="1"/>
  <c r="S123" i="29"/>
  <c r="Y123" i="29" s="1"/>
  <c r="S123" i="33"/>
  <c r="Y123" i="33" s="1"/>
  <c r="AQ121" i="18"/>
  <c r="T111" i="27"/>
  <c r="T111" i="24"/>
  <c r="T111" i="36"/>
  <c r="T111" i="25"/>
  <c r="T111" i="37"/>
  <c r="T111" i="26"/>
  <c r="T111" i="38"/>
  <c r="T111" i="32"/>
  <c r="T111" i="34"/>
  <c r="T111" i="35"/>
  <c r="T111" i="22"/>
  <c r="T111" i="33"/>
  <c r="T111" i="19"/>
  <c r="T111" i="23"/>
  <c r="T111" i="28"/>
  <c r="T111" i="21"/>
  <c r="T111" i="20"/>
  <c r="T111" i="15"/>
  <c r="T111" i="31"/>
  <c r="T111" i="18"/>
  <c r="T111" i="30"/>
  <c r="T111" i="12"/>
  <c r="T111" i="29"/>
  <c r="S101" i="11"/>
  <c r="S101" i="24"/>
  <c r="S101" i="36"/>
  <c r="S101" i="25"/>
  <c r="S101" i="37"/>
  <c r="S101" i="26"/>
  <c r="S101" i="38"/>
  <c r="S101" i="23"/>
  <c r="S101" i="32"/>
  <c r="S101" i="20"/>
  <c r="S101" i="31"/>
  <c r="S101" i="19"/>
  <c r="S101" i="35"/>
  <c r="S101" i="22"/>
  <c r="S101" i="33"/>
  <c r="S101" i="28"/>
  <c r="S101" i="34"/>
  <c r="S101" i="18"/>
  <c r="S101" i="30"/>
  <c r="S101" i="12"/>
  <c r="S101" i="21"/>
  <c r="S101" i="29"/>
  <c r="S101" i="15"/>
  <c r="R93" i="11"/>
  <c r="R93" i="25"/>
  <c r="R93" i="37"/>
  <c r="R93" i="26"/>
  <c r="R93" i="38"/>
  <c r="R93" i="36"/>
  <c r="R93" i="18"/>
  <c r="R93" i="21"/>
  <c r="R93" i="24"/>
  <c r="R93" i="31"/>
  <c r="R93" i="22"/>
  <c r="R93" i="35"/>
  <c r="R93" i="33"/>
  <c r="R93" i="32"/>
  <c r="R93" i="19"/>
  <c r="R93" i="28"/>
  <c r="R93" i="23"/>
  <c r="R93" i="30"/>
  <c r="R93" i="34"/>
  <c r="R93" i="20"/>
  <c r="R93" i="12"/>
  <c r="R93" i="29"/>
  <c r="R93" i="15"/>
  <c r="S106" i="24"/>
  <c r="S106" i="36"/>
  <c r="S106" i="25"/>
  <c r="S106" i="37"/>
  <c r="S106" i="26"/>
  <c r="S106" i="38"/>
  <c r="S106" i="32"/>
  <c r="S106" i="34"/>
  <c r="S106" i="28"/>
  <c r="S106" i="20"/>
  <c r="S106" i="21"/>
  <c r="S106" i="18"/>
  <c r="S106" i="31"/>
  <c r="S106" i="35"/>
  <c r="S106" i="22"/>
  <c r="S106" i="15"/>
  <c r="S106" i="33"/>
  <c r="S106" i="30"/>
  <c r="S106" i="12"/>
  <c r="S106" i="19"/>
  <c r="S106" i="23"/>
  <c r="S106" i="29"/>
  <c r="S94" i="36"/>
  <c r="S94" i="25"/>
  <c r="S94" i="37"/>
  <c r="S94" i="26"/>
  <c r="S94" i="38"/>
  <c r="S94" i="20"/>
  <c r="S94" i="22"/>
  <c r="S94" i="31"/>
  <c r="S94" i="19"/>
  <c r="S94" i="32"/>
  <c r="S94" i="33"/>
  <c r="S94" i="23"/>
  <c r="S94" i="28"/>
  <c r="S94" i="34"/>
  <c r="S94" i="24"/>
  <c r="S94" i="18"/>
  <c r="S94" i="29"/>
  <c r="S94" i="15"/>
  <c r="S94" i="21"/>
  <c r="S94" i="35"/>
  <c r="S94" i="30"/>
  <c r="S94" i="12"/>
  <c r="R98" i="11"/>
  <c r="R98" i="36"/>
  <c r="R98" i="25"/>
  <c r="R98" i="37"/>
  <c r="R98" i="26"/>
  <c r="R98" i="38"/>
  <c r="R98" i="20"/>
  <c r="R98" i="22"/>
  <c r="R98" i="32"/>
  <c r="R98" i="28"/>
  <c r="R98" i="18"/>
  <c r="R98" i="35"/>
  <c r="R98" i="21"/>
  <c r="R98" i="19"/>
  <c r="R98" i="33"/>
  <c r="R98" i="23"/>
  <c r="R98" i="34"/>
  <c r="R98" i="29"/>
  <c r="R98" i="15"/>
  <c r="R98" i="24"/>
  <c r="R98" i="30"/>
  <c r="R98" i="31"/>
  <c r="R98" i="12"/>
  <c r="S103" i="24"/>
  <c r="S103" i="36"/>
  <c r="S103" i="25"/>
  <c r="S103" i="37"/>
  <c r="S103" i="26"/>
  <c r="S103" i="38"/>
  <c r="S103" i="20"/>
  <c r="S103" i="22"/>
  <c r="S103" i="34"/>
  <c r="S103" i="18"/>
  <c r="S103" i="21"/>
  <c r="S103" i="31"/>
  <c r="S103" i="35"/>
  <c r="S103" i="32"/>
  <c r="S103" i="33"/>
  <c r="S103" i="19"/>
  <c r="S103" i="23"/>
  <c r="S103" i="29"/>
  <c r="S103" i="15"/>
  <c r="S103" i="28"/>
  <c r="S103" i="30"/>
  <c r="S103" i="12"/>
  <c r="S124" i="27"/>
  <c r="S124" i="26"/>
  <c r="S124" i="38"/>
  <c r="Y124" i="38" s="1"/>
  <c r="S124" i="24"/>
  <c r="S124" i="36"/>
  <c r="Y124" i="36" s="1"/>
  <c r="S124" i="25"/>
  <c r="Y124" i="25" s="1"/>
  <c r="S124" i="37"/>
  <c r="Y124" i="37" s="1"/>
  <c r="S124" i="19"/>
  <c r="Y124" i="19" s="1"/>
  <c r="S124" i="32"/>
  <c r="S124" i="28"/>
  <c r="Y124" i="28" s="1"/>
  <c r="S124" i="34"/>
  <c r="Y124" i="34" s="1"/>
  <c r="S124" i="20"/>
  <c r="S124" i="31"/>
  <c r="Y124" i="31" s="1"/>
  <c r="S124" i="18"/>
  <c r="S124" i="22"/>
  <c r="S124" i="30"/>
  <c r="Y124" i="30" s="1"/>
  <c r="S124" i="35"/>
  <c r="S124" i="33"/>
  <c r="Y124" i="33" s="1"/>
  <c r="S124" i="21"/>
  <c r="S124" i="12"/>
  <c r="S124" i="29"/>
  <c r="Y124" i="29" s="1"/>
  <c r="S124" i="23"/>
  <c r="S124" i="15"/>
  <c r="T112" i="27"/>
  <c r="T112" i="25"/>
  <c r="T112" i="37"/>
  <c r="T112" i="26"/>
  <c r="T112" i="38"/>
  <c r="T112" i="24"/>
  <c r="T112" i="36"/>
  <c r="T112" i="18"/>
  <c r="T112" i="34"/>
  <c r="T112" i="22"/>
  <c r="T112" i="21"/>
  <c r="T112" i="32"/>
  <c r="T112" i="19"/>
  <c r="T112" i="28"/>
  <c r="T112" i="23"/>
  <c r="T112" i="20"/>
  <c r="T112" i="15"/>
  <c r="T112" i="31"/>
  <c r="T112" i="30"/>
  <c r="T112" i="35"/>
  <c r="T112" i="12"/>
  <c r="T112" i="29"/>
  <c r="T112" i="33"/>
  <c r="S102" i="37"/>
  <c r="S102" i="26"/>
  <c r="S102" i="38"/>
  <c r="S102" i="24"/>
  <c r="S102" i="36"/>
  <c r="S102" i="25"/>
  <c r="S102" i="28"/>
  <c r="S102" i="32"/>
  <c r="S102" i="19"/>
  <c r="S102" i="23"/>
  <c r="S102" i="34"/>
  <c r="S102" i="20"/>
  <c r="S102" i="30"/>
  <c r="S102" i="31"/>
  <c r="S102" i="18"/>
  <c r="S102" i="22"/>
  <c r="S102" i="21"/>
  <c r="S102" i="35"/>
  <c r="S102" i="12"/>
  <c r="S102" i="29"/>
  <c r="S102" i="15"/>
  <c r="S102" i="33"/>
  <c r="R86" i="27"/>
  <c r="R86" i="36"/>
  <c r="R86" i="25"/>
  <c r="R86" i="37"/>
  <c r="R86" i="26"/>
  <c r="R86" i="38"/>
  <c r="R86" i="35"/>
  <c r="R86" i="32"/>
  <c r="R86" i="20"/>
  <c r="R86" i="19"/>
  <c r="R86" i="28"/>
  <c r="R86" i="33"/>
  <c r="R86" i="18"/>
  <c r="R86" i="22"/>
  <c r="R86" i="31"/>
  <c r="R86" i="30"/>
  <c r="R86" i="24"/>
  <c r="R86" i="21"/>
  <c r="R86" i="23"/>
  <c r="R86" i="34"/>
  <c r="R86" i="12"/>
  <c r="R86" i="29"/>
  <c r="R86" i="15"/>
  <c r="R118" i="25"/>
  <c r="R118" i="37"/>
  <c r="Y118" i="37" s="1"/>
  <c r="R118" i="26"/>
  <c r="R118" i="38"/>
  <c r="Y118" i="38" s="1"/>
  <c r="R118" i="24"/>
  <c r="Y118" i="24" s="1"/>
  <c r="R118" i="36"/>
  <c r="Y118" i="36" s="1"/>
  <c r="R118" i="18"/>
  <c r="R118" i="21"/>
  <c r="R118" i="31"/>
  <c r="Y118" i="31" s="1"/>
  <c r="R118" i="22"/>
  <c r="R118" i="35"/>
  <c r="Y118" i="35" s="1"/>
  <c r="R118" i="33"/>
  <c r="Y118" i="33" s="1"/>
  <c r="R118" i="15"/>
  <c r="Y118" i="15" s="1"/>
  <c r="R118" i="32"/>
  <c r="Y118" i="32" s="1"/>
  <c r="R118" i="19"/>
  <c r="R118" i="30"/>
  <c r="R118" i="28"/>
  <c r="R118" i="23"/>
  <c r="R118" i="34"/>
  <c r="Y118" i="34" s="1"/>
  <c r="R118" i="20"/>
  <c r="R118" i="12"/>
  <c r="Y118" i="12" s="1"/>
  <c r="R118" i="29"/>
  <c r="S100" i="27"/>
  <c r="S100" i="38"/>
  <c r="S100" i="36"/>
  <c r="S100" i="25"/>
  <c r="S100" i="37"/>
  <c r="S100" i="26"/>
  <c r="S100" i="31"/>
  <c r="S100" i="33"/>
  <c r="S100" i="34"/>
  <c r="S100" i="22"/>
  <c r="S100" i="18"/>
  <c r="S100" i="35"/>
  <c r="S100" i="21"/>
  <c r="S100" i="32"/>
  <c r="S100" i="19"/>
  <c r="S100" i="23"/>
  <c r="S100" i="24"/>
  <c r="S100" i="30"/>
  <c r="S100" i="12"/>
  <c r="S100" i="29"/>
  <c r="S100" i="15"/>
  <c r="S100" i="28"/>
  <c r="S100" i="20"/>
  <c r="T100" i="1"/>
  <c r="W106" i="21"/>
  <c r="Y139" i="21"/>
  <c r="Y137" i="21"/>
  <c r="Y133" i="24"/>
  <c r="W125" i="24"/>
  <c r="Y138" i="21"/>
  <c r="W86" i="26"/>
  <c r="W108" i="24"/>
  <c r="W89" i="23"/>
  <c r="Y104" i="21"/>
  <c r="W87" i="21"/>
  <c r="AQ114" i="36"/>
  <c r="AQ114" i="35"/>
  <c r="AQ114" i="37"/>
  <c r="AQ114" i="38"/>
  <c r="AQ114" i="34"/>
  <c r="AQ114" i="33"/>
  <c r="AQ114" i="32"/>
  <c r="AQ114" i="30"/>
  <c r="AQ114" i="31"/>
  <c r="AQ114" i="29"/>
  <c r="S127" i="28"/>
  <c r="S127" i="38"/>
  <c r="Y127" i="38" s="1"/>
  <c r="S127" i="37"/>
  <c r="Y127" i="37" s="1"/>
  <c r="S127" i="34"/>
  <c r="Y127" i="34" s="1"/>
  <c r="S127" i="33"/>
  <c r="Y127" i="33" s="1"/>
  <c r="S127" i="36"/>
  <c r="Y127" i="36" s="1"/>
  <c r="S127" i="35"/>
  <c r="Y127" i="35" s="1"/>
  <c r="S127" i="32"/>
  <c r="Y127" i="32" s="1"/>
  <c r="S127" i="31"/>
  <c r="Y127" i="31" s="1"/>
  <c r="S127" i="30"/>
  <c r="Y127" i="30" s="1"/>
  <c r="S127" i="29"/>
  <c r="Y127" i="29" s="1"/>
  <c r="S128" i="28"/>
  <c r="Y128" i="28" s="1"/>
  <c r="S128" i="38"/>
  <c r="Y128" i="38" s="1"/>
  <c r="S128" i="37"/>
  <c r="Y128" i="37" s="1"/>
  <c r="S128" i="36"/>
  <c r="Y128" i="36" s="1"/>
  <c r="S128" i="35"/>
  <c r="Y128" i="35" s="1"/>
  <c r="S128" i="34"/>
  <c r="Y128" i="34" s="1"/>
  <c r="S128" i="32"/>
  <c r="Y128" i="32" s="1"/>
  <c r="S128" i="33"/>
  <c r="Y128" i="33" s="1"/>
  <c r="S128" i="31"/>
  <c r="Y128" i="31" s="1"/>
  <c r="S128" i="30"/>
  <c r="Y128" i="30" s="1"/>
  <c r="S128" i="29"/>
  <c r="Y128" i="29" s="1"/>
  <c r="S129" i="28"/>
  <c r="Y129" i="28" s="1"/>
  <c r="S129" i="37"/>
  <c r="Y129" i="37" s="1"/>
  <c r="S129" i="38"/>
  <c r="Y129" i="38" s="1"/>
  <c r="S129" i="36"/>
  <c r="Y129" i="36" s="1"/>
  <c r="S129" i="35"/>
  <c r="Y129" i="35" s="1"/>
  <c r="S129" i="33"/>
  <c r="Y129" i="33" s="1"/>
  <c r="S129" i="31"/>
  <c r="Y129" i="31" s="1"/>
  <c r="S129" i="32"/>
  <c r="Y129" i="32" s="1"/>
  <c r="S129" i="34"/>
  <c r="Y129" i="34" s="1"/>
  <c r="S129" i="30"/>
  <c r="S129" i="29"/>
  <c r="Y129" i="29" s="1"/>
  <c r="AQ129" i="37"/>
  <c r="AQ129" i="38"/>
  <c r="AQ129" i="36"/>
  <c r="AQ129" i="35"/>
  <c r="AQ129" i="34"/>
  <c r="AQ129" i="33"/>
  <c r="AQ129" i="32"/>
  <c r="AQ129" i="31"/>
  <c r="AQ129" i="29"/>
  <c r="AQ129" i="30"/>
  <c r="AQ115" i="37"/>
  <c r="AQ115" i="38"/>
  <c r="AQ115" i="36"/>
  <c r="AQ115" i="35"/>
  <c r="AQ115" i="31"/>
  <c r="AQ115" i="32"/>
  <c r="AQ115" i="33"/>
  <c r="AQ115" i="34"/>
  <c r="AQ115" i="30"/>
  <c r="AQ115" i="29"/>
  <c r="Y104" i="24"/>
  <c r="Y136" i="21"/>
  <c r="Y137" i="22"/>
  <c r="Y91" i="21"/>
  <c r="Y99" i="24"/>
  <c r="W134" i="20"/>
  <c r="AQ123" i="28"/>
  <c r="AQ123" i="38"/>
  <c r="AQ123" i="37"/>
  <c r="AQ123" i="36"/>
  <c r="AQ123" i="34"/>
  <c r="AQ123" i="32"/>
  <c r="AQ123" i="35"/>
  <c r="AQ123" i="33"/>
  <c r="AQ123" i="31"/>
  <c r="AQ123" i="30"/>
  <c r="AQ123" i="29"/>
  <c r="AQ121" i="19"/>
  <c r="Y98" i="21"/>
  <c r="AQ120" i="24"/>
  <c r="Y137" i="20"/>
  <c r="AQ118" i="28"/>
  <c r="AQ118" i="38"/>
  <c r="AQ118" i="36"/>
  <c r="AQ118" i="35"/>
  <c r="AQ118" i="34"/>
  <c r="AQ118" i="37"/>
  <c r="AQ118" i="33"/>
  <c r="AQ118" i="32"/>
  <c r="AQ118" i="31"/>
  <c r="AQ118" i="30"/>
  <c r="AQ118" i="29"/>
  <c r="AQ124" i="28"/>
  <c r="AQ124" i="38"/>
  <c r="AQ124" i="37"/>
  <c r="AQ124" i="34"/>
  <c r="AQ124" i="33"/>
  <c r="AQ124" i="36"/>
  <c r="AQ124" i="35"/>
  <c r="AQ124" i="32"/>
  <c r="AQ124" i="31"/>
  <c r="AQ124" i="30"/>
  <c r="AQ124" i="29"/>
  <c r="AQ120" i="36"/>
  <c r="AQ120" i="38"/>
  <c r="AQ120" i="37"/>
  <c r="AQ120" i="35"/>
  <c r="AQ120" i="34"/>
  <c r="AQ120" i="33"/>
  <c r="AQ120" i="32"/>
  <c r="AQ120" i="30"/>
  <c r="AQ120" i="31"/>
  <c r="AQ120" i="29"/>
  <c r="AQ113" i="28"/>
  <c r="AQ113" i="38"/>
  <c r="AQ113" i="37"/>
  <c r="AQ113" i="35"/>
  <c r="AQ113" i="36"/>
  <c r="AQ113" i="34"/>
  <c r="AQ113" i="32"/>
  <c r="AQ113" i="33"/>
  <c r="AQ113" i="31"/>
  <c r="AQ113" i="30"/>
  <c r="AQ113" i="29"/>
  <c r="AQ113" i="18"/>
  <c r="AQ125" i="38"/>
  <c r="AQ125" i="37"/>
  <c r="AQ125" i="36"/>
  <c r="AQ125" i="35"/>
  <c r="AQ125" i="34"/>
  <c r="AQ125" i="33"/>
  <c r="AQ125" i="32"/>
  <c r="AQ125" i="31"/>
  <c r="AQ125" i="30"/>
  <c r="AQ125" i="29"/>
  <c r="S131" i="28"/>
  <c r="Y131" i="28" s="1"/>
  <c r="S131" i="38"/>
  <c r="Y131" i="38" s="1"/>
  <c r="S131" i="37"/>
  <c r="Y131" i="37" s="1"/>
  <c r="S131" i="36"/>
  <c r="Y131" i="36" s="1"/>
  <c r="S131" i="35"/>
  <c r="Y131" i="35" s="1"/>
  <c r="S131" i="34"/>
  <c r="Y131" i="34" s="1"/>
  <c r="S131" i="32"/>
  <c r="Y131" i="32" s="1"/>
  <c r="S131" i="31"/>
  <c r="S131" i="30"/>
  <c r="Y131" i="30" s="1"/>
  <c r="S131" i="29"/>
  <c r="Y131" i="29" s="1"/>
  <c r="S131" i="33"/>
  <c r="Y131" i="33" s="1"/>
  <c r="AQ126" i="37"/>
  <c r="AQ126" i="38"/>
  <c r="AQ126" i="36"/>
  <c r="AQ126" i="35"/>
  <c r="AQ126" i="32"/>
  <c r="AQ126" i="34"/>
  <c r="AQ126" i="31"/>
  <c r="AQ126" i="33"/>
  <c r="AQ126" i="29"/>
  <c r="AQ126" i="30"/>
  <c r="AQ124" i="19"/>
  <c r="W94" i="21"/>
  <c r="W117" i="23"/>
  <c r="AQ131" i="38"/>
  <c r="AQ131" i="36"/>
  <c r="AQ131" i="37"/>
  <c r="AQ131" i="34"/>
  <c r="AQ131" i="33"/>
  <c r="AQ131" i="35"/>
  <c r="AQ131" i="32"/>
  <c r="AQ131" i="29"/>
  <c r="AQ131" i="30"/>
  <c r="AQ131" i="31"/>
  <c r="AP122" i="28"/>
  <c r="AP122" i="37"/>
  <c r="AP122" i="36"/>
  <c r="AP122" i="38"/>
  <c r="AP122" i="35"/>
  <c r="AP122" i="33"/>
  <c r="AP122" i="34"/>
  <c r="AP122" i="31"/>
  <c r="AP122" i="30"/>
  <c r="AP122" i="29"/>
  <c r="AP122" i="32"/>
  <c r="T111" i="11"/>
  <c r="AQ121" i="24"/>
  <c r="AQ121" i="38"/>
  <c r="AQ121" i="37"/>
  <c r="AQ121" i="35"/>
  <c r="AQ121" i="36"/>
  <c r="AQ121" i="33"/>
  <c r="AQ121" i="32"/>
  <c r="AQ121" i="34"/>
  <c r="AQ121" i="31"/>
  <c r="AQ121" i="30"/>
  <c r="AQ121" i="29"/>
  <c r="AQ121" i="15"/>
  <c r="AQ121" i="26"/>
  <c r="AQ117" i="28"/>
  <c r="AQ117" i="38"/>
  <c r="AQ117" i="37"/>
  <c r="AQ117" i="36"/>
  <c r="AQ117" i="34"/>
  <c r="AQ117" i="35"/>
  <c r="AQ117" i="32"/>
  <c r="AQ117" i="33"/>
  <c r="AQ117" i="31"/>
  <c r="AQ117" i="30"/>
  <c r="AQ117" i="29"/>
  <c r="Y106" i="24"/>
  <c r="Y133" i="21"/>
  <c r="Y134" i="20"/>
  <c r="Y137" i="15"/>
  <c r="AQ124" i="18"/>
  <c r="AQ127" i="28"/>
  <c r="AQ127" i="37"/>
  <c r="AQ127" i="38"/>
  <c r="AQ127" i="36"/>
  <c r="AQ127" i="35"/>
  <c r="AQ127" i="33"/>
  <c r="AQ127" i="31"/>
  <c r="AQ127" i="34"/>
  <c r="AQ127" i="32"/>
  <c r="AQ127" i="29"/>
  <c r="AQ127" i="30"/>
  <c r="S130" i="38"/>
  <c r="Y130" i="38" s="1"/>
  <c r="S130" i="36"/>
  <c r="Y130" i="36" s="1"/>
  <c r="S130" i="37"/>
  <c r="Y130" i="37" s="1"/>
  <c r="S130" i="35"/>
  <c r="Y130" i="35" s="1"/>
  <c r="S130" i="34"/>
  <c r="Y130" i="34" s="1"/>
  <c r="S130" i="33"/>
  <c r="Y130" i="33" s="1"/>
  <c r="S130" i="31"/>
  <c r="Y130" i="31" s="1"/>
  <c r="S130" i="32"/>
  <c r="Y130" i="32" s="1"/>
  <c r="S130" i="30"/>
  <c r="S130" i="29"/>
  <c r="Y130" i="29" s="1"/>
  <c r="AQ128" i="11"/>
  <c r="AQ128" i="38"/>
  <c r="AQ128" i="37"/>
  <c r="AQ128" i="35"/>
  <c r="AQ128" i="36"/>
  <c r="AQ128" i="34"/>
  <c r="AQ128" i="33"/>
  <c r="AQ128" i="31"/>
  <c r="AQ128" i="32"/>
  <c r="AQ128" i="30"/>
  <c r="AQ128" i="29"/>
  <c r="S96" i="28"/>
  <c r="S96" i="38"/>
  <c r="S96" i="37"/>
  <c r="S96" i="36"/>
  <c r="S96" i="35"/>
  <c r="S96" i="33"/>
  <c r="S96" i="32"/>
  <c r="S96" i="31"/>
  <c r="S96" i="30"/>
  <c r="S96" i="34"/>
  <c r="S96" i="29"/>
  <c r="S132" i="28"/>
  <c r="Y132" i="28" s="1"/>
  <c r="S132" i="37"/>
  <c r="Y132" i="37" s="1"/>
  <c r="S132" i="36"/>
  <c r="Y132" i="36" s="1"/>
  <c r="S132" i="38"/>
  <c r="Y132" i="38" s="1"/>
  <c r="S132" i="35"/>
  <c r="Y132" i="35" s="1"/>
  <c r="S132" i="34"/>
  <c r="Y132" i="34" s="1"/>
  <c r="S132" i="33"/>
  <c r="Y132" i="33" s="1"/>
  <c r="S132" i="32"/>
  <c r="Y132" i="32" s="1"/>
  <c r="S132" i="31"/>
  <c r="Y132" i="31" s="1"/>
  <c r="S132" i="29"/>
  <c r="Y132" i="29" s="1"/>
  <c r="S132" i="30"/>
  <c r="Y132" i="30" s="1"/>
  <c r="AQ117" i="15"/>
  <c r="AQ113" i="19"/>
  <c r="AQ117" i="24"/>
  <c r="AE102" i="24"/>
  <c r="AF102" i="24" s="1"/>
  <c r="AE99" i="24"/>
  <c r="AQ132" i="28"/>
  <c r="AQ132" i="38"/>
  <c r="AQ132" i="37"/>
  <c r="AQ132" i="35"/>
  <c r="AQ132" i="34"/>
  <c r="AQ132" i="33"/>
  <c r="AQ132" i="32"/>
  <c r="AQ132" i="36"/>
  <c r="AQ132" i="31"/>
  <c r="AQ132" i="30"/>
  <c r="AQ132" i="29"/>
  <c r="W86" i="18"/>
  <c r="AQ130" i="38"/>
  <c r="AQ130" i="35"/>
  <c r="AQ130" i="36"/>
  <c r="AQ130" i="34"/>
  <c r="AQ130" i="37"/>
  <c r="AQ130" i="33"/>
  <c r="AQ130" i="31"/>
  <c r="AQ130" i="30"/>
  <c r="AQ130" i="29"/>
  <c r="AQ130" i="32"/>
  <c r="S125" i="28"/>
  <c r="Y125" i="28" s="1"/>
  <c r="S125" i="38"/>
  <c r="Y125" i="38" s="1"/>
  <c r="S125" i="37"/>
  <c r="Y125" i="37" s="1"/>
  <c r="S125" i="35"/>
  <c r="Y125" i="35" s="1"/>
  <c r="S125" i="36"/>
  <c r="Y125" i="36" s="1"/>
  <c r="S125" i="34"/>
  <c r="S125" i="33"/>
  <c r="Y125" i="33" s="1"/>
  <c r="S125" i="32"/>
  <c r="Y125" i="32" s="1"/>
  <c r="S125" i="30"/>
  <c r="Y125" i="30" s="1"/>
  <c r="S125" i="31"/>
  <c r="Y125" i="31" s="1"/>
  <c r="S125" i="29"/>
  <c r="Y125" i="29" s="1"/>
  <c r="AQ119" i="12"/>
  <c r="AQ119" i="38"/>
  <c r="AQ119" i="37"/>
  <c r="AQ119" i="36"/>
  <c r="AQ119" i="34"/>
  <c r="AQ119" i="35"/>
  <c r="AQ119" i="33"/>
  <c r="AQ119" i="32"/>
  <c r="AQ119" i="31"/>
  <c r="AQ119" i="30"/>
  <c r="AQ119" i="29"/>
  <c r="S126" i="28"/>
  <c r="Y126" i="28" s="1"/>
  <c r="S126" i="38"/>
  <c r="Y126" i="38" s="1"/>
  <c r="S126" i="37"/>
  <c r="Y126" i="37" s="1"/>
  <c r="S126" i="36"/>
  <c r="Y126" i="36" s="1"/>
  <c r="S126" i="34"/>
  <c r="Y126" i="34" s="1"/>
  <c r="S126" i="35"/>
  <c r="Y126" i="35" s="1"/>
  <c r="S126" i="33"/>
  <c r="Y126" i="33" s="1"/>
  <c r="S126" i="32"/>
  <c r="Y126" i="32" s="1"/>
  <c r="S126" i="30"/>
  <c r="Y126" i="30" s="1"/>
  <c r="S126" i="29"/>
  <c r="Y126" i="29" s="1"/>
  <c r="S126" i="31"/>
  <c r="Y126" i="31" s="1"/>
  <c r="AQ124" i="20"/>
  <c r="AQ128" i="21"/>
  <c r="AQ124" i="23"/>
  <c r="AE98" i="24"/>
  <c r="AG98" i="24" s="1"/>
  <c r="AE100" i="24"/>
  <c r="AF100" i="24" s="1"/>
  <c r="AQ121" i="25"/>
  <c r="AQ113" i="25"/>
  <c r="W130" i="22"/>
  <c r="W125" i="20"/>
  <c r="W100" i="21"/>
  <c r="Y133" i="19"/>
  <c r="AQ116" i="28"/>
  <c r="AQ116" i="38"/>
  <c r="AQ116" i="37"/>
  <c r="AQ116" i="36"/>
  <c r="AQ116" i="35"/>
  <c r="AQ116" i="33"/>
  <c r="AQ116" i="31"/>
  <c r="AQ116" i="34"/>
  <c r="AQ116" i="32"/>
  <c r="AQ116" i="29"/>
  <c r="AQ116" i="30"/>
  <c r="AP86" i="38"/>
  <c r="AP86" i="37"/>
  <c r="AP86" i="36"/>
  <c r="AP86" i="35"/>
  <c r="AP86" i="34"/>
  <c r="AP86" i="33"/>
  <c r="AP86" i="30"/>
  <c r="AP86" i="32"/>
  <c r="AP86" i="31"/>
  <c r="AP86" i="29"/>
  <c r="W131" i="38"/>
  <c r="W130" i="38"/>
  <c r="W104" i="38"/>
  <c r="Y104" i="38"/>
  <c r="AE110" i="38"/>
  <c r="AE99" i="38"/>
  <c r="AE124" i="38"/>
  <c r="W92" i="38"/>
  <c r="Y92" i="38"/>
  <c r="W114" i="38"/>
  <c r="Y97" i="38"/>
  <c r="W97" i="38"/>
  <c r="W112" i="38"/>
  <c r="W124" i="38"/>
  <c r="Y91" i="38"/>
  <c r="W91" i="38"/>
  <c r="W125" i="38"/>
  <c r="W127" i="38"/>
  <c r="Y133" i="38"/>
  <c r="W133" i="38"/>
  <c r="Y138" i="38"/>
  <c r="W138" i="38"/>
  <c r="W116" i="38"/>
  <c r="W89" i="38"/>
  <c r="Y89" i="38"/>
  <c r="W90" i="38"/>
  <c r="Y90" i="38"/>
  <c r="W120" i="38"/>
  <c r="Y95" i="38"/>
  <c r="W129" i="38"/>
  <c r="W113" i="38"/>
  <c r="W119" i="38"/>
  <c r="Y101" i="38"/>
  <c r="W101" i="38"/>
  <c r="Y96" i="38"/>
  <c r="W96" i="38"/>
  <c r="AE135" i="38"/>
  <c r="W122" i="38"/>
  <c r="AI122" i="38" s="1"/>
  <c r="W100" i="38"/>
  <c r="Y100" i="38"/>
  <c r="Y136" i="38"/>
  <c r="W136" i="38"/>
  <c r="W132" i="38"/>
  <c r="W126" i="38"/>
  <c r="Y137" i="38"/>
  <c r="W137" i="38"/>
  <c r="W128" i="38"/>
  <c r="W135" i="38"/>
  <c r="Y135" i="38"/>
  <c r="W118" i="38"/>
  <c r="Y99" i="38"/>
  <c r="W99" i="38"/>
  <c r="W108" i="38"/>
  <c r="Y108" i="38"/>
  <c r="AE86" i="38"/>
  <c r="W94" i="38"/>
  <c r="Y94" i="38"/>
  <c r="Y88" i="38"/>
  <c r="W88" i="38"/>
  <c r="Y86" i="38"/>
  <c r="W86" i="38"/>
  <c r="Y102" i="38"/>
  <c r="W102" i="38"/>
  <c r="Y134" i="38"/>
  <c r="W134" i="38"/>
  <c r="AI134" i="38" s="1"/>
  <c r="Y106" i="38"/>
  <c r="W106" i="38"/>
  <c r="Y110" i="38"/>
  <c r="W110" i="38"/>
  <c r="Y87" i="38"/>
  <c r="W87" i="38"/>
  <c r="Y103" i="38"/>
  <c r="W103" i="38"/>
  <c r="Y109" i="38"/>
  <c r="W109" i="38"/>
  <c r="Y93" i="38"/>
  <c r="W93" i="38"/>
  <c r="W121" i="38"/>
  <c r="AH122" i="38"/>
  <c r="AG122" i="38"/>
  <c r="AF122" i="38"/>
  <c r="AJ123" i="38"/>
  <c r="AG123" i="38"/>
  <c r="AF123" i="38"/>
  <c r="AI123" i="38"/>
  <c r="AH123" i="38"/>
  <c r="W117" i="38"/>
  <c r="W111" i="38"/>
  <c r="Y111" i="38"/>
  <c r="AH98" i="38"/>
  <c r="AG98" i="38"/>
  <c r="AF98" i="38"/>
  <c r="AH134" i="38"/>
  <c r="AG134" i="38"/>
  <c r="AF134" i="38"/>
  <c r="W105" i="38"/>
  <c r="Y105" i="38"/>
  <c r="Y98" i="38"/>
  <c r="W98" i="38"/>
  <c r="AI98" i="38" s="1"/>
  <c r="Y107" i="38"/>
  <c r="W107" i="38"/>
  <c r="W128" i="37"/>
  <c r="W125" i="37"/>
  <c r="W123" i="37"/>
  <c r="AE123" i="37"/>
  <c r="W129" i="37"/>
  <c r="Y98" i="37"/>
  <c r="W98" i="37"/>
  <c r="AI98" i="37" s="1"/>
  <c r="W115" i="37"/>
  <c r="W96" i="37"/>
  <c r="Y96" i="37"/>
  <c r="Y106" i="37"/>
  <c r="W106" i="37"/>
  <c r="W107" i="37"/>
  <c r="Y107" i="37"/>
  <c r="W100" i="37"/>
  <c r="Y100" i="37"/>
  <c r="W131" i="37"/>
  <c r="W99" i="37"/>
  <c r="Y99" i="37"/>
  <c r="W116" i="37"/>
  <c r="Y86" i="37"/>
  <c r="W86" i="37"/>
  <c r="AE110" i="37"/>
  <c r="W119" i="37"/>
  <c r="AH98" i="37"/>
  <c r="AF98" i="37"/>
  <c r="AG98" i="37"/>
  <c r="W114" i="37"/>
  <c r="W117" i="37"/>
  <c r="Y136" i="37"/>
  <c r="W136" i="37"/>
  <c r="Y104" i="37"/>
  <c r="W104" i="37"/>
  <c r="Y108" i="37"/>
  <c r="W108" i="37"/>
  <c r="Y95" i="37"/>
  <c r="W95" i="37"/>
  <c r="Y88" i="37"/>
  <c r="W88" i="37"/>
  <c r="AE99" i="37"/>
  <c r="Y105" i="37"/>
  <c r="W105" i="37"/>
  <c r="W109" i="37"/>
  <c r="Y109" i="37"/>
  <c r="Y111" i="37"/>
  <c r="W120" i="37"/>
  <c r="W110" i="37"/>
  <c r="Y110" i="37"/>
  <c r="Y93" i="37"/>
  <c r="W93" i="37"/>
  <c r="W127" i="37"/>
  <c r="W130" i="37"/>
  <c r="W124" i="37"/>
  <c r="W102" i="37"/>
  <c r="Y102" i="37"/>
  <c r="W113" i="37"/>
  <c r="Y112" i="37"/>
  <c r="W112" i="37"/>
  <c r="W132" i="37"/>
  <c r="AE87" i="37"/>
  <c r="W134" i="37"/>
  <c r="Y134" i="37"/>
  <c r="Y138" i="37"/>
  <c r="AE134" i="37"/>
  <c r="Y89" i="37"/>
  <c r="W89" i="37"/>
  <c r="W92" i="37"/>
  <c r="Y92" i="37"/>
  <c r="W138" i="37"/>
  <c r="W126" i="37"/>
  <c r="Y97" i="37"/>
  <c r="W97" i="37"/>
  <c r="W122" i="37"/>
  <c r="AI122" i="37" s="1"/>
  <c r="W121" i="37"/>
  <c r="Y94" i="37"/>
  <c r="W94" i="37"/>
  <c r="Y90" i="37"/>
  <c r="W90" i="37"/>
  <c r="Y101" i="37"/>
  <c r="W101" i="37"/>
  <c r="Y87" i="37"/>
  <c r="W87" i="37"/>
  <c r="W103" i="37"/>
  <c r="Y103" i="37"/>
  <c r="Y91" i="37"/>
  <c r="W91" i="37"/>
  <c r="AH122" i="37"/>
  <c r="AG122" i="37"/>
  <c r="AF122" i="37"/>
  <c r="AH86" i="37"/>
  <c r="AG86" i="37"/>
  <c r="AF86" i="37"/>
  <c r="W126" i="36"/>
  <c r="Y112" i="36"/>
  <c r="W112" i="36"/>
  <c r="W115" i="36"/>
  <c r="W90" i="36"/>
  <c r="Y90" i="36"/>
  <c r="Y95" i="36"/>
  <c r="W95" i="36"/>
  <c r="Y92" i="36"/>
  <c r="W92" i="36"/>
  <c r="AE110" i="36"/>
  <c r="Y87" i="36"/>
  <c r="W87" i="36"/>
  <c r="Y138" i="36"/>
  <c r="W138" i="36"/>
  <c r="W120" i="36"/>
  <c r="W132" i="36"/>
  <c r="Y136" i="36"/>
  <c r="W136" i="36"/>
  <c r="W125" i="36"/>
  <c r="W101" i="36"/>
  <c r="Y101" i="36"/>
  <c r="Y104" i="36"/>
  <c r="W104" i="36"/>
  <c r="W128" i="36"/>
  <c r="W98" i="36"/>
  <c r="Y98" i="36"/>
  <c r="Y107" i="36"/>
  <c r="W107" i="36"/>
  <c r="Y100" i="36"/>
  <c r="W100" i="36"/>
  <c r="W94" i="36"/>
  <c r="Y94" i="36"/>
  <c r="AE86" i="36"/>
  <c r="W119" i="36"/>
  <c r="W122" i="36"/>
  <c r="AI122" i="36" s="1"/>
  <c r="Y91" i="36"/>
  <c r="W91" i="36"/>
  <c r="W99" i="36"/>
  <c r="Y99" i="36"/>
  <c r="W86" i="36"/>
  <c r="Y86" i="36"/>
  <c r="W118" i="36"/>
  <c r="AE123" i="36"/>
  <c r="W131" i="36"/>
  <c r="Y134" i="36"/>
  <c r="W134" i="36"/>
  <c r="Y133" i="36"/>
  <c r="W133" i="36"/>
  <c r="W121" i="36"/>
  <c r="Y110" i="36"/>
  <c r="W110" i="36"/>
  <c r="Y109" i="36"/>
  <c r="W109" i="36"/>
  <c r="Y105" i="36"/>
  <c r="W105" i="36"/>
  <c r="W96" i="36"/>
  <c r="Y96" i="36"/>
  <c r="W124" i="36"/>
  <c r="Y137" i="36"/>
  <c r="W137" i="36"/>
  <c r="Y93" i="36"/>
  <c r="W93" i="36"/>
  <c r="Y88" i="36"/>
  <c r="W88" i="36"/>
  <c r="W123" i="36"/>
  <c r="W129" i="36"/>
  <c r="W108" i="36"/>
  <c r="Y108" i="36"/>
  <c r="AE98" i="36"/>
  <c r="W114" i="36"/>
  <c r="AH122" i="36"/>
  <c r="AG122" i="36"/>
  <c r="AF122" i="36"/>
  <c r="Y117" i="36"/>
  <c r="W117" i="36"/>
  <c r="W102" i="36"/>
  <c r="Y102" i="36"/>
  <c r="W106" i="36"/>
  <c r="Y106" i="36"/>
  <c r="W130" i="36"/>
  <c r="AE134" i="36"/>
  <c r="W103" i="36"/>
  <c r="Y103" i="36"/>
  <c r="W113" i="36"/>
  <c r="W111" i="36"/>
  <c r="Y111" i="36"/>
  <c r="W89" i="36"/>
  <c r="Y89" i="36"/>
  <c r="W119" i="35"/>
  <c r="W117" i="35"/>
  <c r="W111" i="35"/>
  <c r="Y111" i="35"/>
  <c r="Y103" i="35"/>
  <c r="W103" i="35"/>
  <c r="W125" i="35"/>
  <c r="W129" i="35"/>
  <c r="W132" i="35"/>
  <c r="W120" i="35"/>
  <c r="W118" i="35"/>
  <c r="Y133" i="35"/>
  <c r="W133" i="35"/>
  <c r="W127" i="35"/>
  <c r="W122" i="35"/>
  <c r="W113" i="35"/>
  <c r="W115" i="35"/>
  <c r="Y115" i="35"/>
  <c r="W91" i="35"/>
  <c r="Y91" i="35"/>
  <c r="W116" i="35"/>
  <c r="Y96" i="35"/>
  <c r="W96" i="35"/>
  <c r="AE98" i="35"/>
  <c r="W123" i="35"/>
  <c r="Y86" i="35"/>
  <c r="W86" i="35"/>
  <c r="X141" i="35" s="1"/>
  <c r="W107" i="35"/>
  <c r="Y107" i="35"/>
  <c r="Y136" i="35"/>
  <c r="W136" i="35"/>
  <c r="W95" i="35"/>
  <c r="Y95" i="35"/>
  <c r="W92" i="35"/>
  <c r="Y92" i="35"/>
  <c r="Y112" i="35"/>
  <c r="W112" i="35"/>
  <c r="Y102" i="35"/>
  <c r="W102" i="35"/>
  <c r="W114" i="35"/>
  <c r="W130" i="35"/>
  <c r="Y88" i="35"/>
  <c r="W88" i="35"/>
  <c r="AE86" i="35"/>
  <c r="W131" i="35"/>
  <c r="W108" i="35"/>
  <c r="Y108" i="35"/>
  <c r="AE110" i="35"/>
  <c r="W100" i="35"/>
  <c r="Y100" i="35"/>
  <c r="Y87" i="35"/>
  <c r="W87" i="35"/>
  <c r="W94" i="35"/>
  <c r="Y94" i="35"/>
  <c r="W110" i="35"/>
  <c r="Y110" i="35"/>
  <c r="Y93" i="35"/>
  <c r="W138" i="35"/>
  <c r="Y138" i="35"/>
  <c r="AE122" i="35"/>
  <c r="AE134" i="35"/>
  <c r="Y106" i="35"/>
  <c r="W106" i="35"/>
  <c r="Y104" i="35"/>
  <c r="W104" i="35"/>
  <c r="W101" i="35"/>
  <c r="Y101" i="35"/>
  <c r="W97" i="35"/>
  <c r="Y97" i="35"/>
  <c r="Y98" i="35"/>
  <c r="W98" i="35"/>
  <c r="Y124" i="35"/>
  <c r="W124" i="35"/>
  <c r="Y137" i="35"/>
  <c r="W137" i="35"/>
  <c r="Y135" i="35"/>
  <c r="W126" i="35"/>
  <c r="Y89" i="35"/>
  <c r="W89" i="35"/>
  <c r="W90" i="35"/>
  <c r="Y90" i="35"/>
  <c r="Y105" i="35"/>
  <c r="W105" i="35"/>
  <c r="Y99" i="35"/>
  <c r="W99" i="35"/>
  <c r="Y125" i="34"/>
  <c r="W125" i="34"/>
  <c r="AE110" i="34"/>
  <c r="Y105" i="34"/>
  <c r="W105" i="34"/>
  <c r="W91" i="34"/>
  <c r="Y91" i="34"/>
  <c r="Y96" i="34"/>
  <c r="W96" i="34"/>
  <c r="W112" i="34"/>
  <c r="Y112" i="34"/>
  <c r="AE122" i="34"/>
  <c r="Y104" i="34"/>
  <c r="W104" i="34"/>
  <c r="W97" i="34"/>
  <c r="Y97" i="34"/>
  <c r="W129" i="34"/>
  <c r="AE98" i="34"/>
  <c r="W113" i="34"/>
  <c r="W123" i="34"/>
  <c r="Y87" i="34"/>
  <c r="W87" i="34"/>
  <c r="Y108" i="34"/>
  <c r="W108" i="34"/>
  <c r="W132" i="34"/>
  <c r="W103" i="34"/>
  <c r="Y103" i="34"/>
  <c r="W119" i="34"/>
  <c r="Y119" i="34"/>
  <c r="W118" i="34"/>
  <c r="Y134" i="34"/>
  <c r="W134" i="34"/>
  <c r="Y136" i="34"/>
  <c r="W136" i="34"/>
  <c r="W138" i="34"/>
  <c r="Y138" i="34"/>
  <c r="W131" i="34"/>
  <c r="W114" i="34"/>
  <c r="W101" i="34"/>
  <c r="Y101" i="34"/>
  <c r="Y88" i="34"/>
  <c r="W88" i="34"/>
  <c r="W127" i="34"/>
  <c r="AE134" i="34"/>
  <c r="AE86" i="34"/>
  <c r="W122" i="34"/>
  <c r="W115" i="34"/>
  <c r="W94" i="34"/>
  <c r="Y94" i="34"/>
  <c r="W95" i="34"/>
  <c r="Y95" i="34"/>
  <c r="W121" i="34"/>
  <c r="Y99" i="34"/>
  <c r="W99" i="34"/>
  <c r="Y89" i="34"/>
  <c r="W89" i="34"/>
  <c r="Y133" i="34"/>
  <c r="W133" i="34"/>
  <c r="W120" i="34"/>
  <c r="W90" i="34"/>
  <c r="Y90" i="34"/>
  <c r="W92" i="34"/>
  <c r="Y92" i="34"/>
  <c r="Y107" i="34"/>
  <c r="W107" i="34"/>
  <c r="W124" i="34"/>
  <c r="Y111" i="34"/>
  <c r="W111" i="34"/>
  <c r="Y100" i="34"/>
  <c r="W100" i="34"/>
  <c r="W117" i="34"/>
  <c r="W116" i="34"/>
  <c r="Y109" i="34"/>
  <c r="W109" i="34"/>
  <c r="W93" i="34"/>
  <c r="Y102" i="34"/>
  <c r="W128" i="34"/>
  <c r="W130" i="34"/>
  <c r="W126" i="34"/>
  <c r="W106" i="34"/>
  <c r="Y106" i="34"/>
  <c r="W110" i="34"/>
  <c r="Y110" i="34"/>
  <c r="Y98" i="34"/>
  <c r="W98" i="34"/>
  <c r="Y86" i="34"/>
  <c r="W86" i="34"/>
  <c r="W113" i="33"/>
  <c r="Y113" i="33"/>
  <c r="W135" i="33"/>
  <c r="W137" i="33"/>
  <c r="W89" i="33"/>
  <c r="Y89" i="33"/>
  <c r="AE122" i="33"/>
  <c r="W94" i="33"/>
  <c r="Y94" i="33"/>
  <c r="Y104" i="33"/>
  <c r="W104" i="33"/>
  <c r="Y87" i="33"/>
  <c r="W87" i="33"/>
  <c r="W102" i="33"/>
  <c r="Y102" i="33"/>
  <c r="W129" i="33"/>
  <c r="Y88" i="33"/>
  <c r="W88" i="33"/>
  <c r="W130" i="33"/>
  <c r="W134" i="33"/>
  <c r="Y134" i="33"/>
  <c r="Y112" i="33"/>
  <c r="W112" i="33"/>
  <c r="Y99" i="33"/>
  <c r="W99" i="33"/>
  <c r="W125" i="33"/>
  <c r="Y101" i="33"/>
  <c r="W101" i="33"/>
  <c r="AE134" i="33"/>
  <c r="W123" i="33"/>
  <c r="Y92" i="33"/>
  <c r="W92" i="33"/>
  <c r="Y119" i="33"/>
  <c r="W119" i="33"/>
  <c r="Y138" i="33"/>
  <c r="W118" i="33"/>
  <c r="Y109" i="33"/>
  <c r="W109" i="33"/>
  <c r="W121" i="33"/>
  <c r="W133" i="33"/>
  <c r="W100" i="33"/>
  <c r="Y100" i="33"/>
  <c r="W106" i="33"/>
  <c r="W131" i="33"/>
  <c r="W90" i="33"/>
  <c r="Y90" i="33"/>
  <c r="W120" i="33"/>
  <c r="Y110" i="33"/>
  <c r="W110" i="33"/>
  <c r="W127" i="33"/>
  <c r="W115" i="33"/>
  <c r="W126" i="33"/>
  <c r="Y105" i="33"/>
  <c r="W105" i="33"/>
  <c r="W122" i="33"/>
  <c r="AE86" i="33"/>
  <c r="AE98" i="33"/>
  <c r="W91" i="33"/>
  <c r="Y91" i="33"/>
  <c r="Y98" i="33"/>
  <c r="W98" i="33"/>
  <c r="Y93" i="33"/>
  <c r="W93" i="33"/>
  <c r="Y111" i="33"/>
  <c r="W111" i="33"/>
  <c r="Y107" i="33"/>
  <c r="W107" i="33"/>
  <c r="W116" i="33"/>
  <c r="Y117" i="33"/>
  <c r="W117" i="33"/>
  <c r="W103" i="33"/>
  <c r="Y103" i="33"/>
  <c r="W128" i="33"/>
  <c r="Y136" i="33"/>
  <c r="W136" i="33"/>
  <c r="W108" i="33"/>
  <c r="Y108" i="33"/>
  <c r="W95" i="33"/>
  <c r="Y95" i="33"/>
  <c r="W114" i="33"/>
  <c r="Y97" i="33"/>
  <c r="W97" i="33"/>
  <c r="AE110" i="33"/>
  <c r="Y96" i="33"/>
  <c r="W96" i="33"/>
  <c r="W124" i="33"/>
  <c r="W86" i="33"/>
  <c r="Y86" i="33"/>
  <c r="W138" i="33"/>
  <c r="W125" i="32"/>
  <c r="W90" i="32"/>
  <c r="Y90" i="32"/>
  <c r="W122" i="32"/>
  <c r="W134" i="32"/>
  <c r="Y134" i="32"/>
  <c r="W99" i="32"/>
  <c r="Y99" i="32"/>
  <c r="W130" i="32"/>
  <c r="Y137" i="32"/>
  <c r="W137" i="32"/>
  <c r="AE98" i="32"/>
  <c r="W116" i="32"/>
  <c r="W113" i="32"/>
  <c r="Y108" i="32"/>
  <c r="W108" i="32"/>
  <c r="W129" i="32"/>
  <c r="W138" i="32"/>
  <c r="Y138" i="32"/>
  <c r="AE134" i="32"/>
  <c r="Y109" i="32"/>
  <c r="W109" i="32"/>
  <c r="Y112" i="32"/>
  <c r="W111" i="32"/>
  <c r="Y111" i="32"/>
  <c r="Y102" i="32"/>
  <c r="W102" i="32"/>
  <c r="Y87" i="32"/>
  <c r="W87" i="32"/>
  <c r="Y107" i="32"/>
  <c r="W107" i="32"/>
  <c r="W131" i="32"/>
  <c r="Y105" i="32"/>
  <c r="W105" i="32"/>
  <c r="Y86" i="32"/>
  <c r="W86" i="32"/>
  <c r="W92" i="32"/>
  <c r="Y92" i="32"/>
  <c r="Y104" i="32"/>
  <c r="W104" i="32"/>
  <c r="AE86" i="32"/>
  <c r="W91" i="32"/>
  <c r="Y91" i="32"/>
  <c r="W132" i="32"/>
  <c r="W127" i="32"/>
  <c r="W114" i="32"/>
  <c r="Y123" i="32"/>
  <c r="Y93" i="32"/>
  <c r="W93" i="32"/>
  <c r="AE110" i="32"/>
  <c r="Y101" i="32"/>
  <c r="W101" i="32"/>
  <c r="Y110" i="32"/>
  <c r="W100" i="32"/>
  <c r="Y100" i="32"/>
  <c r="Y95" i="32"/>
  <c r="W95" i="32"/>
  <c r="Y89" i="32"/>
  <c r="W89" i="32"/>
  <c r="W106" i="32"/>
  <c r="Y106" i="32"/>
  <c r="W115" i="32"/>
  <c r="Y115" i="32"/>
  <c r="AE122" i="32"/>
  <c r="Y94" i="32"/>
  <c r="W94" i="32"/>
  <c r="W135" i="32"/>
  <c r="Y135" i="32"/>
  <c r="Y103" i="32"/>
  <c r="W103" i="32"/>
  <c r="Y117" i="32"/>
  <c r="W117" i="32"/>
  <c r="Y120" i="32"/>
  <c r="W120" i="32"/>
  <c r="Y136" i="32"/>
  <c r="W136" i="32"/>
  <c r="Y133" i="32"/>
  <c r="W133" i="32"/>
  <c r="Y124" i="32"/>
  <c r="W124" i="32"/>
  <c r="Y97" i="32"/>
  <c r="W97" i="32"/>
  <c r="Y88" i="32"/>
  <c r="W88" i="32"/>
  <c r="W98" i="32"/>
  <c r="Y98" i="32"/>
  <c r="Y96" i="32"/>
  <c r="W96" i="32"/>
  <c r="W119" i="32"/>
  <c r="AE110" i="31"/>
  <c r="W119" i="31"/>
  <c r="W95" i="31"/>
  <c r="Y95" i="31"/>
  <c r="Y92" i="31"/>
  <c r="W92" i="31"/>
  <c r="W112" i="31"/>
  <c r="Y112" i="31"/>
  <c r="Y97" i="31"/>
  <c r="W97" i="31"/>
  <c r="W101" i="31"/>
  <c r="Y101" i="31"/>
  <c r="W128" i="31"/>
  <c r="W122" i="31"/>
  <c r="AJ122" i="31" s="1"/>
  <c r="Y100" i="31"/>
  <c r="W100" i="31"/>
  <c r="Y136" i="31"/>
  <c r="W136" i="31"/>
  <c r="W130" i="31"/>
  <c r="Y134" i="31"/>
  <c r="W134" i="31"/>
  <c r="Y138" i="31"/>
  <c r="W138" i="31"/>
  <c r="W127" i="31"/>
  <c r="W104" i="31"/>
  <c r="W115" i="31"/>
  <c r="Y111" i="31"/>
  <c r="W111" i="31"/>
  <c r="Y110" i="31"/>
  <c r="W110" i="31"/>
  <c r="Y108" i="31"/>
  <c r="W108" i="31"/>
  <c r="Y107" i="31"/>
  <c r="W107" i="31"/>
  <c r="AE86" i="31"/>
  <c r="W123" i="31"/>
  <c r="Y123" i="31"/>
  <c r="Y102" i="31"/>
  <c r="W102" i="31"/>
  <c r="W121" i="31"/>
  <c r="Y91" i="31"/>
  <c r="W91" i="31"/>
  <c r="W86" i="31"/>
  <c r="Y86" i="31"/>
  <c r="W117" i="31"/>
  <c r="Y133" i="31"/>
  <c r="W133" i="31"/>
  <c r="W125" i="31"/>
  <c r="AE134" i="31"/>
  <c r="W124" i="31"/>
  <c r="W114" i="31"/>
  <c r="W98" i="31"/>
  <c r="Y98" i="31"/>
  <c r="Y99" i="31"/>
  <c r="W99" i="31"/>
  <c r="AH122" i="31"/>
  <c r="AG122" i="31"/>
  <c r="AF122" i="31"/>
  <c r="W126" i="31"/>
  <c r="W113" i="31"/>
  <c r="W90" i="31"/>
  <c r="Y90" i="31"/>
  <c r="Y137" i="31"/>
  <c r="W137" i="31"/>
  <c r="Y131" i="31"/>
  <c r="W131" i="31"/>
  <c r="Y96" i="31"/>
  <c r="W96" i="31"/>
  <c r="W129" i="31"/>
  <c r="Y106" i="31"/>
  <c r="W106" i="31"/>
  <c r="W120" i="31"/>
  <c r="AE98" i="31"/>
  <c r="Y89" i="31"/>
  <c r="W89" i="31"/>
  <c r="AE123" i="31"/>
  <c r="W109" i="31"/>
  <c r="Y109" i="31"/>
  <c r="W105" i="31"/>
  <c r="Y105" i="31"/>
  <c r="W88" i="31"/>
  <c r="Y88" i="31"/>
  <c r="W135" i="31"/>
  <c r="Y135" i="31"/>
  <c r="W116" i="31"/>
  <c r="W132" i="31"/>
  <c r="W103" i="31"/>
  <c r="Y103" i="31"/>
  <c r="Y87" i="31"/>
  <c r="W87" i="31"/>
  <c r="W93" i="31"/>
  <c r="Y93" i="31"/>
  <c r="Y94" i="31"/>
  <c r="W94" i="31"/>
  <c r="W90" i="30"/>
  <c r="Y90" i="30"/>
  <c r="W97" i="30"/>
  <c r="Y97" i="30"/>
  <c r="AE110" i="30"/>
  <c r="W123" i="30"/>
  <c r="W124" i="30"/>
  <c r="Y103" i="30"/>
  <c r="W103" i="30"/>
  <c r="Y130" i="30"/>
  <c r="W130" i="30"/>
  <c r="W95" i="30"/>
  <c r="Y95" i="30"/>
  <c r="W120" i="30"/>
  <c r="AE122" i="30"/>
  <c r="W125" i="30"/>
  <c r="Y111" i="30"/>
  <c r="W111" i="30"/>
  <c r="Y98" i="30"/>
  <c r="W98" i="30"/>
  <c r="Y110" i="30"/>
  <c r="W110" i="30"/>
  <c r="W99" i="30"/>
  <c r="Y99" i="30"/>
  <c r="Y134" i="30"/>
  <c r="W134" i="30"/>
  <c r="Y102" i="30"/>
  <c r="W102" i="30"/>
  <c r="W112" i="30"/>
  <c r="Y112" i="30"/>
  <c r="Y118" i="30"/>
  <c r="W118" i="30"/>
  <c r="Y91" i="30"/>
  <c r="W91" i="30"/>
  <c r="Y100" i="30"/>
  <c r="W100" i="30"/>
  <c r="W121" i="30"/>
  <c r="W131" i="30"/>
  <c r="W105" i="30"/>
  <c r="Y105" i="30"/>
  <c r="AE134" i="30"/>
  <c r="Y133" i="30"/>
  <c r="W133" i="30"/>
  <c r="W115" i="30"/>
  <c r="W104" i="30"/>
  <c r="Y104" i="30"/>
  <c r="AE86" i="30"/>
  <c r="AE98" i="30"/>
  <c r="Y119" i="30"/>
  <c r="W119" i="30"/>
  <c r="Y86" i="30"/>
  <c r="W86" i="30"/>
  <c r="Y89" i="30"/>
  <c r="W89" i="30"/>
  <c r="Y108" i="30"/>
  <c r="W108" i="30"/>
  <c r="W107" i="30"/>
  <c r="Y107" i="30"/>
  <c r="W94" i="30"/>
  <c r="Y94" i="30"/>
  <c r="Y88" i="30"/>
  <c r="W88" i="30"/>
  <c r="W114" i="30"/>
  <c r="W122" i="30"/>
  <c r="W96" i="30"/>
  <c r="Y96" i="30"/>
  <c r="Y137" i="30"/>
  <c r="W137" i="30"/>
  <c r="Y136" i="30"/>
  <c r="W136" i="30"/>
  <c r="W113" i="30"/>
  <c r="W129" i="30"/>
  <c r="Y129" i="30"/>
  <c r="Y138" i="30"/>
  <c r="W117" i="30"/>
  <c r="W128" i="30"/>
  <c r="W135" i="30"/>
  <c r="Y135" i="30"/>
  <c r="W92" i="30"/>
  <c r="Y92" i="30"/>
  <c r="W93" i="30"/>
  <c r="Y93" i="30"/>
  <c r="W127" i="30"/>
  <c r="W138" i="30"/>
  <c r="W126" i="30"/>
  <c r="W116" i="30"/>
  <c r="W101" i="30"/>
  <c r="Y101" i="30"/>
  <c r="Y106" i="30"/>
  <c r="W106" i="30"/>
  <c r="W132" i="30"/>
  <c r="W87" i="30"/>
  <c r="Y87" i="30"/>
  <c r="W109" i="30"/>
  <c r="Y109" i="30"/>
  <c r="Y112" i="29"/>
  <c r="W112" i="29"/>
  <c r="W122" i="29"/>
  <c r="W126" i="29"/>
  <c r="AE98" i="29"/>
  <c r="W106" i="29"/>
  <c r="Y106" i="29"/>
  <c r="W114" i="29"/>
  <c r="Y114" i="29"/>
  <c r="Y95" i="29"/>
  <c r="W95" i="29"/>
  <c r="W103" i="29"/>
  <c r="Y103" i="29"/>
  <c r="W107" i="29"/>
  <c r="Y107" i="29"/>
  <c r="Y134" i="29"/>
  <c r="W134" i="29"/>
  <c r="Y118" i="29"/>
  <c r="W118" i="29"/>
  <c r="Y93" i="29"/>
  <c r="W93" i="29"/>
  <c r="AE122" i="29"/>
  <c r="W127" i="29"/>
  <c r="W121" i="29"/>
  <c r="Y121" i="29"/>
  <c r="AE134" i="29"/>
  <c r="Y101" i="29"/>
  <c r="W101" i="29"/>
  <c r="W98" i="29"/>
  <c r="Y92" i="29"/>
  <c r="W92" i="29"/>
  <c r="Y94" i="29"/>
  <c r="W94" i="29"/>
  <c r="Y102" i="29"/>
  <c r="W102" i="29"/>
  <c r="W123" i="29"/>
  <c r="W135" i="29"/>
  <c r="Y135" i="29"/>
  <c r="W110" i="29"/>
  <c r="Y110" i="29"/>
  <c r="AE110" i="29"/>
  <c r="Y136" i="29"/>
  <c r="W136" i="29"/>
  <c r="W130" i="29"/>
  <c r="W124" i="29"/>
  <c r="W125" i="29"/>
  <c r="Y138" i="29"/>
  <c r="W138" i="29"/>
  <c r="W139" i="29"/>
  <c r="Y139" i="29"/>
  <c r="Y90" i="29"/>
  <c r="W90" i="29"/>
  <c r="W89" i="29"/>
  <c r="Y89" i="29"/>
  <c r="Y120" i="29"/>
  <c r="W120" i="29"/>
  <c r="Y96" i="29"/>
  <c r="W96" i="29"/>
  <c r="W86" i="29"/>
  <c r="Y86" i="29"/>
  <c r="Y100" i="29"/>
  <c r="W100" i="29"/>
  <c r="Y117" i="29"/>
  <c r="W117" i="29"/>
  <c r="Y133" i="29"/>
  <c r="W133" i="29"/>
  <c r="W128" i="29"/>
  <c r="W116" i="29"/>
  <c r="Y116" i="29"/>
  <c r="Y97" i="29"/>
  <c r="W97" i="29"/>
  <c r="Y115" i="29"/>
  <c r="W115" i="29"/>
  <c r="Y111" i="29"/>
  <c r="W111" i="29"/>
  <c r="Y105" i="29"/>
  <c r="W105" i="29"/>
  <c r="W99" i="29"/>
  <c r="Y99" i="29"/>
  <c r="W131" i="29"/>
  <c r="Y137" i="29"/>
  <c r="W137" i="29"/>
  <c r="W132" i="29"/>
  <c r="Y108" i="29"/>
  <c r="W108" i="29"/>
  <c r="Y87" i="29"/>
  <c r="W87" i="29"/>
  <c r="Y104" i="29"/>
  <c r="W104" i="29"/>
  <c r="AE86" i="29"/>
  <c r="AQ122" i="28"/>
  <c r="AQ122" i="20"/>
  <c r="AQ122" i="18"/>
  <c r="AQ122" i="25"/>
  <c r="AQ122" i="24"/>
  <c r="AQ126" i="25"/>
  <c r="AQ126" i="28"/>
  <c r="Y92" i="26"/>
  <c r="Y97" i="26"/>
  <c r="W139" i="21"/>
  <c r="Y108" i="21"/>
  <c r="W96" i="22"/>
  <c r="W137" i="24"/>
  <c r="W135" i="21"/>
  <c r="AQ128" i="12"/>
  <c r="S96" i="11"/>
  <c r="W136" i="21"/>
  <c r="W101" i="26"/>
  <c r="Y86" i="24"/>
  <c r="W91" i="21"/>
  <c r="AQ118" i="24"/>
  <c r="W119" i="24"/>
  <c r="W135" i="22"/>
  <c r="Y99" i="26"/>
  <c r="Y135" i="21"/>
  <c r="Y136" i="22"/>
  <c r="AQ118" i="26"/>
  <c r="W109" i="26"/>
  <c r="Y139" i="20"/>
  <c r="R122" i="27"/>
  <c r="AP122" i="27"/>
  <c r="AQ114" i="27"/>
  <c r="AQ114" i="28"/>
  <c r="Y103" i="24"/>
  <c r="W90" i="25"/>
  <c r="Y114" i="26"/>
  <c r="AP122" i="23"/>
  <c r="S122" i="1"/>
  <c r="S122" i="50" s="1"/>
  <c r="W137" i="15"/>
  <c r="AQ129" i="20"/>
  <c r="AQ129" i="28"/>
  <c r="Y135" i="22"/>
  <c r="AQ118" i="23"/>
  <c r="W130" i="19"/>
  <c r="W95" i="19"/>
  <c r="Y121" i="20"/>
  <c r="AQ131" i="27"/>
  <c r="AQ131" i="28"/>
  <c r="Y120" i="22"/>
  <c r="AQ118" i="21"/>
  <c r="AP86" i="27"/>
  <c r="AP86" i="28"/>
  <c r="Y134" i="21"/>
  <c r="AP122" i="12"/>
  <c r="AQ113" i="15"/>
  <c r="AQ125" i="22"/>
  <c r="AQ125" i="28"/>
  <c r="Y131" i="1"/>
  <c r="AQ115" i="27"/>
  <c r="AQ115" i="28"/>
  <c r="AP122" i="22"/>
  <c r="AQ115" i="23"/>
  <c r="W102" i="24"/>
  <c r="AQ124" i="26"/>
  <c r="AQ113" i="26"/>
  <c r="W139" i="20"/>
  <c r="W132" i="25"/>
  <c r="Y101" i="20"/>
  <c r="Y137" i="25"/>
  <c r="W103" i="26"/>
  <c r="Y134" i="22"/>
  <c r="W105" i="24"/>
  <c r="AQ117" i="22"/>
  <c r="W93" i="21"/>
  <c r="W136" i="20"/>
  <c r="AQ130" i="27"/>
  <c r="AQ130" i="28"/>
  <c r="AQ118" i="20"/>
  <c r="Y137" i="24"/>
  <c r="Y95" i="24"/>
  <c r="W102" i="21"/>
  <c r="Y107" i="24"/>
  <c r="Y130" i="1"/>
  <c r="S130" i="28"/>
  <c r="Y130" i="28" s="1"/>
  <c r="AQ128" i="18"/>
  <c r="AQ128" i="28"/>
  <c r="AP122" i="19"/>
  <c r="S110" i="11"/>
  <c r="S132" i="11"/>
  <c r="Y132" i="11" s="1"/>
  <c r="AQ121" i="27"/>
  <c r="AQ121" i="28"/>
  <c r="AP122" i="15"/>
  <c r="AQ120" i="27"/>
  <c r="AQ120" i="28"/>
  <c r="Y115" i="27"/>
  <c r="AQ120" i="19"/>
  <c r="AQ127" i="21"/>
  <c r="AP122" i="21"/>
  <c r="AQ121" i="22"/>
  <c r="AP122" i="26"/>
  <c r="AQ120" i="26"/>
  <c r="Y99" i="20"/>
  <c r="W97" i="26"/>
  <c r="W94" i="24"/>
  <c r="Y139" i="22"/>
  <c r="Y136" i="24"/>
  <c r="Y94" i="26"/>
  <c r="W98" i="24"/>
  <c r="AQ118" i="27"/>
  <c r="Y138" i="22"/>
  <c r="T117" i="1"/>
  <c r="Y114" i="27"/>
  <c r="AQ119" i="27"/>
  <c r="AQ119" i="28"/>
  <c r="W109" i="24"/>
  <c r="AQ118" i="15"/>
  <c r="AQ117" i="25"/>
  <c r="Y104" i="28"/>
  <c r="W104" i="28"/>
  <c r="W86" i="28"/>
  <c r="Y86" i="28"/>
  <c r="Y127" i="28"/>
  <c r="W127" i="28"/>
  <c r="AH98" i="28"/>
  <c r="AG98" i="28"/>
  <c r="AF98" i="28"/>
  <c r="W119" i="28"/>
  <c r="W130" i="28"/>
  <c r="Y120" i="28"/>
  <c r="W120" i="28"/>
  <c r="W126" i="28"/>
  <c r="Y100" i="28"/>
  <c r="W100" i="28"/>
  <c r="W109" i="28"/>
  <c r="Y97" i="28"/>
  <c r="W97" i="28"/>
  <c r="Y108" i="28"/>
  <c r="AE100" i="28"/>
  <c r="W123" i="28"/>
  <c r="Y123" i="28"/>
  <c r="W124" i="28"/>
  <c r="W131" i="28"/>
  <c r="W135" i="28"/>
  <c r="Y135" i="28"/>
  <c r="W110" i="28"/>
  <c r="AJ110" i="28" s="1"/>
  <c r="Y105" i="28"/>
  <c r="W105" i="28"/>
  <c r="W102" i="28"/>
  <c r="Y102" i="28"/>
  <c r="AJ99" i="28"/>
  <c r="AI99" i="28"/>
  <c r="AH99" i="28"/>
  <c r="AG99" i="28"/>
  <c r="AF99" i="28"/>
  <c r="W125" i="28"/>
  <c r="AE134" i="28"/>
  <c r="Y90" i="28"/>
  <c r="W90" i="28"/>
  <c r="Y95" i="28"/>
  <c r="W95" i="28"/>
  <c r="W122" i="28"/>
  <c r="Y117" i="28"/>
  <c r="W117" i="28"/>
  <c r="Y134" i="28"/>
  <c r="W134" i="28"/>
  <c r="AE122" i="28"/>
  <c r="W139" i="28"/>
  <c r="Y139" i="28"/>
  <c r="Y111" i="28"/>
  <c r="W111" i="28"/>
  <c r="AI111" i="28" s="1"/>
  <c r="W114" i="28"/>
  <c r="Y96" i="28"/>
  <c r="W96" i="28"/>
  <c r="AH110" i="28"/>
  <c r="AG110" i="28"/>
  <c r="AF110" i="28"/>
  <c r="W108" i="28"/>
  <c r="Y110" i="28"/>
  <c r="AH111" i="28"/>
  <c r="AG111" i="28"/>
  <c r="AF111" i="28"/>
  <c r="W121" i="28"/>
  <c r="Y121" i="28"/>
  <c r="AE112" i="28"/>
  <c r="Y136" i="28"/>
  <c r="W136" i="28"/>
  <c r="Y87" i="28"/>
  <c r="W87" i="28"/>
  <c r="Y93" i="28"/>
  <c r="W93" i="28"/>
  <c r="Y115" i="28"/>
  <c r="W115" i="28"/>
  <c r="Y107" i="28"/>
  <c r="Y114" i="28"/>
  <c r="W129" i="28"/>
  <c r="Y118" i="28"/>
  <c r="W118" i="28"/>
  <c r="Y138" i="28"/>
  <c r="W138" i="28"/>
  <c r="W128" i="28"/>
  <c r="W116" i="28"/>
  <c r="Y116" i="28"/>
  <c r="AE86" i="28"/>
  <c r="Y94" i="28"/>
  <c r="W94" i="28"/>
  <c r="W88" i="28"/>
  <c r="Y88" i="28"/>
  <c r="W106" i="28"/>
  <c r="Y106" i="28"/>
  <c r="Y137" i="28"/>
  <c r="W137" i="28"/>
  <c r="W132" i="28"/>
  <c r="Y92" i="28"/>
  <c r="W92" i="28"/>
  <c r="Y101" i="28"/>
  <c r="W101" i="28"/>
  <c r="W98" i="28"/>
  <c r="AI98" i="28" s="1"/>
  <c r="Y98" i="28"/>
  <c r="W91" i="28"/>
  <c r="Y91" i="28"/>
  <c r="Y89" i="28"/>
  <c r="S126" i="27"/>
  <c r="Y126" i="27" s="1"/>
  <c r="S126" i="26"/>
  <c r="Y126" i="26" s="1"/>
  <c r="S126" i="25"/>
  <c r="Y126" i="25" s="1"/>
  <c r="S126" i="23"/>
  <c r="Y126" i="23" s="1"/>
  <c r="S126" i="21"/>
  <c r="Y126" i="21" s="1"/>
  <c r="S126" i="22"/>
  <c r="Y126" i="22" s="1"/>
  <c r="S126" i="19"/>
  <c r="Y126" i="19" s="1"/>
  <c r="S126" i="24"/>
  <c r="Y126" i="24" s="1"/>
  <c r="S126" i="20"/>
  <c r="Y126" i="20" s="1"/>
  <c r="S126" i="12"/>
  <c r="Y126" i="12" s="1"/>
  <c r="S126" i="18"/>
  <c r="Y126" i="18" s="1"/>
  <c r="S126" i="15"/>
  <c r="Y126" i="15" s="1"/>
  <c r="AQ125" i="18"/>
  <c r="AQ127" i="27"/>
  <c r="AQ127" i="20"/>
  <c r="AQ127" i="22"/>
  <c r="S93" i="1"/>
  <c r="R93" i="27"/>
  <c r="AQ129" i="21"/>
  <c r="AQ126" i="22"/>
  <c r="AQ129" i="23"/>
  <c r="AQ129" i="24"/>
  <c r="AQ128" i="24"/>
  <c r="AQ127" i="26"/>
  <c r="AQ132" i="27"/>
  <c r="AQ132" i="20"/>
  <c r="AQ132" i="21"/>
  <c r="AQ132" i="19"/>
  <c r="AQ132" i="22"/>
  <c r="AQ119" i="20"/>
  <c r="AQ122" i="27"/>
  <c r="AQ122" i="19"/>
  <c r="T112" i="11"/>
  <c r="S127" i="27"/>
  <c r="Y127" i="27" s="1"/>
  <c r="S127" i="26"/>
  <c r="Y127" i="26" s="1"/>
  <c r="S127" i="24"/>
  <c r="Y127" i="24" s="1"/>
  <c r="S127" i="22"/>
  <c r="Y127" i="22" s="1"/>
  <c r="S127" i="18"/>
  <c r="Y127" i="18" s="1"/>
  <c r="S127" i="21"/>
  <c r="Y127" i="21" s="1"/>
  <c r="S127" i="12"/>
  <c r="Y127" i="12" s="1"/>
  <c r="S127" i="25"/>
  <c r="Y127" i="25" s="1"/>
  <c r="S127" i="19"/>
  <c r="Y127" i="19" s="1"/>
  <c r="S127" i="15"/>
  <c r="Y127" i="15" s="1"/>
  <c r="S127" i="23"/>
  <c r="Y127" i="23" s="1"/>
  <c r="S127" i="20"/>
  <c r="Y127" i="20" s="1"/>
  <c r="AQ119" i="15"/>
  <c r="S95" i="1"/>
  <c r="R95" i="27"/>
  <c r="AQ128" i="23"/>
  <c r="AQ125" i="24"/>
  <c r="AQ129" i="26"/>
  <c r="AQ128" i="26"/>
  <c r="S104" i="27"/>
  <c r="T104" i="1"/>
  <c r="W136" i="25"/>
  <c r="T106" i="1"/>
  <c r="S106" i="27"/>
  <c r="T94" i="1"/>
  <c r="S94" i="27"/>
  <c r="S128" i="27"/>
  <c r="Y128" i="27" s="1"/>
  <c r="S128" i="26"/>
  <c r="Y128" i="26" s="1"/>
  <c r="S128" i="25"/>
  <c r="Y128" i="25" s="1"/>
  <c r="S128" i="23"/>
  <c r="Y128" i="23" s="1"/>
  <c r="S128" i="24"/>
  <c r="Y128" i="24" s="1"/>
  <c r="S128" i="21"/>
  <c r="Y128" i="21" s="1"/>
  <c r="S128" i="19"/>
  <c r="Y128" i="19" s="1"/>
  <c r="S128" i="18"/>
  <c r="Y128" i="18" s="1"/>
  <c r="S128" i="22"/>
  <c r="Y128" i="22" s="1"/>
  <c r="S128" i="15"/>
  <c r="Y128" i="15" s="1"/>
  <c r="S128" i="12"/>
  <c r="Y128" i="12" s="1"/>
  <c r="S128" i="20"/>
  <c r="Y128" i="20" s="1"/>
  <c r="AQ130" i="18"/>
  <c r="S96" i="27"/>
  <c r="S96" i="25"/>
  <c r="S96" i="24"/>
  <c r="S96" i="23"/>
  <c r="S96" i="26"/>
  <c r="S96" i="22"/>
  <c r="S96" i="19"/>
  <c r="S96" i="21"/>
  <c r="S96" i="20"/>
  <c r="S96" i="15"/>
  <c r="S96" i="18"/>
  <c r="S96" i="12"/>
  <c r="AQ124" i="27"/>
  <c r="AQ124" i="21"/>
  <c r="AQ128" i="19"/>
  <c r="AQ131" i="19"/>
  <c r="AQ122" i="21"/>
  <c r="AQ115" i="22"/>
  <c r="AQ115" i="24"/>
  <c r="Y98" i="24"/>
  <c r="AQ119" i="24"/>
  <c r="Y94" i="24"/>
  <c r="AQ129" i="25"/>
  <c r="W94" i="26"/>
  <c r="S86" i="27"/>
  <c r="T86" i="1"/>
  <c r="W137" i="22"/>
  <c r="W138" i="20"/>
  <c r="S90" i="1"/>
  <c r="R90" i="27"/>
  <c r="W137" i="20"/>
  <c r="AE134" i="24"/>
  <c r="AF134" i="24" s="1"/>
  <c r="AD135" i="24"/>
  <c r="S120" i="1"/>
  <c r="R120" i="27"/>
  <c r="Y120" i="27" s="1"/>
  <c r="W133" i="22"/>
  <c r="AQ123" i="27"/>
  <c r="AQ123" i="20"/>
  <c r="AQ125" i="11"/>
  <c r="AQ125" i="12"/>
  <c r="AQ124" i="12"/>
  <c r="S129" i="26"/>
  <c r="Y129" i="26" s="1"/>
  <c r="S129" i="25"/>
  <c r="Y129" i="25" s="1"/>
  <c r="S129" i="24"/>
  <c r="Y129" i="24" s="1"/>
  <c r="S129" i="21"/>
  <c r="Y129" i="21" s="1"/>
  <c r="S129" i="23"/>
  <c r="Y129" i="23" s="1"/>
  <c r="S129" i="22"/>
  <c r="Y129" i="22" s="1"/>
  <c r="S129" i="20"/>
  <c r="Y129" i="20" s="1"/>
  <c r="S129" i="27"/>
  <c r="Y129" i="27" s="1"/>
  <c r="S129" i="18"/>
  <c r="Y129" i="18" s="1"/>
  <c r="S129" i="12"/>
  <c r="Y129" i="12" s="1"/>
  <c r="S129" i="15"/>
  <c r="Y129" i="15" s="1"/>
  <c r="S129" i="19"/>
  <c r="Y129" i="19" s="1"/>
  <c r="Y113" i="1"/>
  <c r="AQ115" i="15"/>
  <c r="AQ127" i="18"/>
  <c r="S97" i="1"/>
  <c r="R97" i="27"/>
  <c r="S131" i="27"/>
  <c r="Y131" i="27" s="1"/>
  <c r="S131" i="25"/>
  <c r="Y131" i="25" s="1"/>
  <c r="S131" i="24"/>
  <c r="Y131" i="24" s="1"/>
  <c r="S131" i="22"/>
  <c r="Y131" i="22" s="1"/>
  <c r="S131" i="19"/>
  <c r="Y131" i="19" s="1"/>
  <c r="S131" i="26"/>
  <c r="Y131" i="26" s="1"/>
  <c r="S131" i="18"/>
  <c r="Y131" i="18" s="1"/>
  <c r="S131" i="15"/>
  <c r="Y131" i="15" s="1"/>
  <c r="S131" i="20"/>
  <c r="Y131" i="20" s="1"/>
  <c r="S131" i="12"/>
  <c r="Y131" i="12" s="1"/>
  <c r="S131" i="23"/>
  <c r="Y131" i="23" s="1"/>
  <c r="S131" i="21"/>
  <c r="Y131" i="21" s="1"/>
  <c r="AQ130" i="19"/>
  <c r="AQ119" i="19"/>
  <c r="AQ131" i="20"/>
  <c r="AQ120" i="21"/>
  <c r="AQ125" i="21"/>
  <c r="AQ115" i="21"/>
  <c r="W88" i="21"/>
  <c r="AQ129" i="22"/>
  <c r="AQ124" i="22"/>
  <c r="Y96" i="22"/>
  <c r="AQ127" i="24"/>
  <c r="AQ130" i="25"/>
  <c r="Y136" i="25"/>
  <c r="AQ125" i="25"/>
  <c r="AQ125" i="26"/>
  <c r="AD135" i="26"/>
  <c r="AE134" i="26"/>
  <c r="AH134" i="26" s="1"/>
  <c r="W88" i="22"/>
  <c r="S91" i="1"/>
  <c r="R91" i="27"/>
  <c r="S89" i="1"/>
  <c r="R89" i="27"/>
  <c r="W137" i="25"/>
  <c r="W134" i="22"/>
  <c r="W135" i="20"/>
  <c r="T118" i="1"/>
  <c r="S118" i="27"/>
  <c r="W95" i="24"/>
  <c r="S125" i="24"/>
  <c r="Y125" i="24" s="1"/>
  <c r="S125" i="26"/>
  <c r="Y125" i="26" s="1"/>
  <c r="S125" i="27"/>
  <c r="Y125" i="27" s="1"/>
  <c r="S125" i="23"/>
  <c r="Y125" i="23" s="1"/>
  <c r="S125" i="20"/>
  <c r="Y125" i="20" s="1"/>
  <c r="S125" i="25"/>
  <c r="Y125" i="25" s="1"/>
  <c r="S125" i="22"/>
  <c r="Y125" i="22" s="1"/>
  <c r="S125" i="12"/>
  <c r="Y125" i="12" s="1"/>
  <c r="S125" i="21"/>
  <c r="Y125" i="21" s="1"/>
  <c r="S125" i="18"/>
  <c r="Y125" i="18" s="1"/>
  <c r="S125" i="19"/>
  <c r="Y125" i="19" s="1"/>
  <c r="S125" i="15"/>
  <c r="Y125" i="15" s="1"/>
  <c r="S130" i="26"/>
  <c r="Y130" i="26" s="1"/>
  <c r="S130" i="25"/>
  <c r="Y130" i="25" s="1"/>
  <c r="S130" i="27"/>
  <c r="Y130" i="27" s="1"/>
  <c r="S130" i="23"/>
  <c r="Y130" i="23" s="1"/>
  <c r="S130" i="24"/>
  <c r="Y130" i="24" s="1"/>
  <c r="S130" i="22"/>
  <c r="Y130" i="22" s="1"/>
  <c r="S130" i="21"/>
  <c r="Y130" i="21" s="1"/>
  <c r="S130" i="19"/>
  <c r="Y130" i="19" s="1"/>
  <c r="S130" i="15"/>
  <c r="Y130" i="15" s="1"/>
  <c r="S130" i="20"/>
  <c r="Y130" i="20" s="1"/>
  <c r="S130" i="18"/>
  <c r="Y130" i="18" s="1"/>
  <c r="S130" i="12"/>
  <c r="Y130" i="12" s="1"/>
  <c r="W137" i="21"/>
  <c r="W135" i="24"/>
  <c r="W136" i="24"/>
  <c r="AD135" i="25"/>
  <c r="AE134" i="25"/>
  <c r="AH134" i="25" s="1"/>
  <c r="AE134" i="19"/>
  <c r="AF134" i="19" s="1"/>
  <c r="AD135" i="19"/>
  <c r="T101" i="1"/>
  <c r="S101" i="27"/>
  <c r="AQ126" i="18"/>
  <c r="AQ126" i="27"/>
  <c r="AQ126" i="26"/>
  <c r="AQ126" i="23"/>
  <c r="AQ126" i="20"/>
  <c r="AQ126" i="21"/>
  <c r="T116" i="1"/>
  <c r="S116" i="27"/>
  <c r="AQ125" i="23"/>
  <c r="AQ126" i="24"/>
  <c r="S127" i="11"/>
  <c r="R95" i="11"/>
  <c r="AQ125" i="15"/>
  <c r="T102" i="1"/>
  <c r="S102" i="27"/>
  <c r="S132" i="26"/>
  <c r="Y132" i="26" s="1"/>
  <c r="S132" i="25"/>
  <c r="Y132" i="25" s="1"/>
  <c r="S132" i="23"/>
  <c r="Y132" i="23" s="1"/>
  <c r="S132" i="27"/>
  <c r="Y132" i="27" s="1"/>
  <c r="S132" i="22"/>
  <c r="Y132" i="22" s="1"/>
  <c r="S132" i="24"/>
  <c r="Y132" i="24" s="1"/>
  <c r="S132" i="21"/>
  <c r="Y132" i="21" s="1"/>
  <c r="S132" i="19"/>
  <c r="Y132" i="19" s="1"/>
  <c r="S132" i="15"/>
  <c r="Y132" i="15" s="1"/>
  <c r="S132" i="18"/>
  <c r="Y132" i="18" s="1"/>
  <c r="S132" i="20"/>
  <c r="Y132" i="20" s="1"/>
  <c r="S132" i="12"/>
  <c r="Y132" i="12" s="1"/>
  <c r="AQ128" i="15"/>
  <c r="AQ128" i="27"/>
  <c r="AQ128" i="25"/>
  <c r="AQ127" i="19"/>
  <c r="AQ129" i="19"/>
  <c r="AQ119" i="23"/>
  <c r="AQ119" i="25"/>
  <c r="W133" i="24"/>
  <c r="W92" i="24"/>
  <c r="T88" i="1"/>
  <c r="S88" i="27"/>
  <c r="S87" i="1"/>
  <c r="R87" i="27"/>
  <c r="S98" i="1"/>
  <c r="R98" i="27"/>
  <c r="AQ120" i="11"/>
  <c r="S130" i="11"/>
  <c r="S86" i="11"/>
  <c r="AQ132" i="12"/>
  <c r="AQ126" i="12"/>
  <c r="AQ122" i="12"/>
  <c r="AQ113" i="27"/>
  <c r="AQ113" i="21"/>
  <c r="AQ113" i="24"/>
  <c r="AQ115" i="18"/>
  <c r="AQ119" i="18"/>
  <c r="S119" i="1"/>
  <c r="R119" i="27"/>
  <c r="Y119" i="27" s="1"/>
  <c r="Y114" i="1"/>
  <c r="AQ122" i="15"/>
  <c r="AQ126" i="19"/>
  <c r="AQ128" i="20"/>
  <c r="AQ113" i="20"/>
  <c r="AQ131" i="21"/>
  <c r="AQ128" i="22"/>
  <c r="AQ120" i="22"/>
  <c r="AQ130" i="23"/>
  <c r="AQ132" i="23"/>
  <c r="Y89" i="23"/>
  <c r="AQ130" i="24"/>
  <c r="AQ131" i="24"/>
  <c r="AE101" i="24"/>
  <c r="AG101" i="24" s="1"/>
  <c r="AQ124" i="25"/>
  <c r="AQ120" i="25"/>
  <c r="AQ131" i="26"/>
  <c r="AE134" i="22"/>
  <c r="AD135" i="22"/>
  <c r="T99" i="1"/>
  <c r="S99" i="27"/>
  <c r="W138" i="22"/>
  <c r="Y133" i="20"/>
  <c r="W133" i="20"/>
  <c r="T105" i="1"/>
  <c r="S105" i="27"/>
  <c r="T108" i="1"/>
  <c r="S108" i="27"/>
  <c r="AQ125" i="27"/>
  <c r="AQ125" i="20"/>
  <c r="AQ129" i="15"/>
  <c r="AQ129" i="27"/>
  <c r="AQ125" i="19"/>
  <c r="AQ119" i="21"/>
  <c r="AQ130" i="22"/>
  <c r="AQ131" i="22"/>
  <c r="AQ119" i="22"/>
  <c r="AQ122" i="22"/>
  <c r="AQ127" i="23"/>
  <c r="AQ122" i="23"/>
  <c r="AQ121" i="23"/>
  <c r="AQ131" i="23"/>
  <c r="AQ123" i="25"/>
  <c r="AQ127" i="25"/>
  <c r="AQ122" i="26"/>
  <c r="AQ119" i="26"/>
  <c r="W133" i="21"/>
  <c r="S109" i="27"/>
  <c r="T109" i="1"/>
  <c r="W134" i="24"/>
  <c r="T107" i="1"/>
  <c r="S107" i="27"/>
  <c r="W91" i="19"/>
  <c r="AQ117" i="27"/>
  <c r="AQ117" i="20"/>
  <c r="T92" i="1"/>
  <c r="S92" i="27"/>
  <c r="S103" i="27"/>
  <c r="T103" i="1"/>
  <c r="Y124" i="27"/>
  <c r="W124" i="27"/>
  <c r="W91" i="27"/>
  <c r="Y91" i="27"/>
  <c r="W118" i="27"/>
  <c r="Y118" i="27"/>
  <c r="Y94" i="27"/>
  <c r="W94" i="27"/>
  <c r="Y136" i="27"/>
  <c r="W136" i="27"/>
  <c r="W121" i="27"/>
  <c r="Y121" i="27"/>
  <c r="AE122" i="27"/>
  <c r="W127" i="27"/>
  <c r="Y99" i="27"/>
  <c r="W99" i="27"/>
  <c r="W129" i="27"/>
  <c r="W130" i="27"/>
  <c r="W135" i="27"/>
  <c r="Y135" i="27"/>
  <c r="W88" i="27"/>
  <c r="Y88" i="27"/>
  <c r="AE98" i="27"/>
  <c r="Y97" i="27"/>
  <c r="W97" i="27"/>
  <c r="W122" i="27"/>
  <c r="W108" i="27"/>
  <c r="Y108" i="27"/>
  <c r="W92" i="27"/>
  <c r="Y92" i="27"/>
  <c r="W95" i="27"/>
  <c r="Y95" i="27"/>
  <c r="Y86" i="27"/>
  <c r="W86" i="27"/>
  <c r="X141" i="27" s="1"/>
  <c r="Y123" i="27"/>
  <c r="W123" i="27"/>
  <c r="Y104" i="27"/>
  <c r="W104" i="27"/>
  <c r="W117" i="27"/>
  <c r="Y117" i="27"/>
  <c r="W126" i="27"/>
  <c r="W106" i="27"/>
  <c r="Y106" i="27"/>
  <c r="AE86" i="27"/>
  <c r="W120" i="27"/>
  <c r="W131" i="27"/>
  <c r="AE134" i="27"/>
  <c r="Y112" i="27"/>
  <c r="W112" i="27"/>
  <c r="Y103" i="27"/>
  <c r="W103" i="27"/>
  <c r="Y90" i="27"/>
  <c r="W90" i="27"/>
  <c r="Y107" i="27"/>
  <c r="W107" i="27"/>
  <c r="Y89" i="27"/>
  <c r="W89" i="27"/>
  <c r="Y111" i="27"/>
  <c r="W111" i="27"/>
  <c r="Y138" i="27"/>
  <c r="W138" i="27"/>
  <c r="W125" i="27"/>
  <c r="W139" i="27"/>
  <c r="Y139" i="27"/>
  <c r="W96" i="27"/>
  <c r="Y96" i="27"/>
  <c r="Y110" i="27"/>
  <c r="W110" i="27"/>
  <c r="W100" i="27"/>
  <c r="Y100" i="27"/>
  <c r="W87" i="27"/>
  <c r="Y87" i="27"/>
  <c r="Y102" i="27"/>
  <c r="W102" i="27"/>
  <c r="W119" i="27"/>
  <c r="Y137" i="27"/>
  <c r="W137" i="27"/>
  <c r="W132" i="27"/>
  <c r="Y134" i="27"/>
  <c r="W134" i="27"/>
  <c r="W109" i="27"/>
  <c r="Y109" i="27"/>
  <c r="W101" i="27"/>
  <c r="Y101" i="27"/>
  <c r="Y105" i="27"/>
  <c r="W105" i="27"/>
  <c r="W113" i="27"/>
  <c r="Y113" i="27"/>
  <c r="Y98" i="27"/>
  <c r="W98" i="27"/>
  <c r="AE110" i="27"/>
  <c r="Y93" i="27"/>
  <c r="W93" i="27"/>
  <c r="W121" i="26"/>
  <c r="Y121" i="26"/>
  <c r="W129" i="26"/>
  <c r="Y113" i="26"/>
  <c r="W113" i="26"/>
  <c r="Y90" i="26"/>
  <c r="W90" i="26"/>
  <c r="Y95" i="26"/>
  <c r="W95" i="26"/>
  <c r="AE86" i="26"/>
  <c r="AD87" i="26"/>
  <c r="W138" i="26"/>
  <c r="Y138" i="26"/>
  <c r="W136" i="26"/>
  <c r="Y136" i="26"/>
  <c r="AD123" i="26"/>
  <c r="AE122" i="26"/>
  <c r="AE110" i="26"/>
  <c r="AD111" i="26"/>
  <c r="Y102" i="26"/>
  <c r="Y105" i="26"/>
  <c r="Y108" i="26"/>
  <c r="Y89" i="26"/>
  <c r="W89" i="26"/>
  <c r="W92" i="26"/>
  <c r="Y86" i="26"/>
  <c r="W134" i="26"/>
  <c r="Y134" i="26"/>
  <c r="W128" i="26"/>
  <c r="W122" i="26"/>
  <c r="W112" i="26"/>
  <c r="Y112" i="26"/>
  <c r="W108" i="26"/>
  <c r="W102" i="26"/>
  <c r="Y100" i="26"/>
  <c r="W126" i="26"/>
  <c r="Y117" i="26"/>
  <c r="W117" i="26"/>
  <c r="W111" i="26"/>
  <c r="Y111" i="26"/>
  <c r="Y118" i="26"/>
  <c r="W118" i="26"/>
  <c r="W115" i="26"/>
  <c r="Y103" i="26"/>
  <c r="Y106" i="26"/>
  <c r="Y109" i="26"/>
  <c r="AD99" i="26"/>
  <c r="AE98" i="26"/>
  <c r="Y91" i="26"/>
  <c r="W91" i="26"/>
  <c r="Y101" i="26"/>
  <c r="W139" i="26"/>
  <c r="Y139" i="26"/>
  <c r="W137" i="26"/>
  <c r="Y137" i="26"/>
  <c r="W135" i="26"/>
  <c r="Y135" i="26"/>
  <c r="W123" i="26"/>
  <c r="W131" i="26"/>
  <c r="Y124" i="26"/>
  <c r="W124" i="26"/>
  <c r="W116" i="26"/>
  <c r="Y116" i="26"/>
  <c r="Y120" i="26"/>
  <c r="W120" i="26"/>
  <c r="W125" i="26"/>
  <c r="W114" i="26"/>
  <c r="W87" i="26"/>
  <c r="Y87" i="26"/>
  <c r="W110" i="26"/>
  <c r="W106" i="26"/>
  <c r="Y96" i="26"/>
  <c r="W96" i="26"/>
  <c r="Y98" i="26"/>
  <c r="W98" i="26"/>
  <c r="W99" i="26"/>
  <c r="W133" i="26"/>
  <c r="Y133" i="26"/>
  <c r="W130" i="26"/>
  <c r="W132" i="26"/>
  <c r="W127" i="26"/>
  <c r="Y119" i="26"/>
  <c r="W119" i="26"/>
  <c r="Y93" i="26"/>
  <c r="W93" i="26"/>
  <c r="Y104" i="26"/>
  <c r="Y107" i="26"/>
  <c r="W105" i="26"/>
  <c r="W88" i="26"/>
  <c r="Y88" i="26"/>
  <c r="AA135" i="25"/>
  <c r="AA136" i="25" s="1"/>
  <c r="AA137" i="25" s="1"/>
  <c r="AA138" i="25" s="1"/>
  <c r="AA139" i="25" s="1"/>
  <c r="AA140" i="25" s="1"/>
  <c r="AA141" i="25" s="1"/>
  <c r="AD111" i="25"/>
  <c r="AE110" i="25"/>
  <c r="W116" i="25"/>
  <c r="Y116" i="25"/>
  <c r="W129" i="25"/>
  <c r="W102" i="25"/>
  <c r="Y102" i="25"/>
  <c r="Y94" i="25"/>
  <c r="W94" i="25"/>
  <c r="Y114" i="25"/>
  <c r="W114" i="25"/>
  <c r="W106" i="25"/>
  <c r="Y106" i="25"/>
  <c r="W139" i="25"/>
  <c r="Y139" i="25"/>
  <c r="W135" i="25"/>
  <c r="Y135" i="25"/>
  <c r="Y117" i="25"/>
  <c r="W117" i="25"/>
  <c r="Y112" i="25"/>
  <c r="W112" i="25"/>
  <c r="W101" i="25"/>
  <c r="Y101" i="25"/>
  <c r="W95" i="25"/>
  <c r="Y95" i="25"/>
  <c r="W89" i="25"/>
  <c r="Y89" i="25"/>
  <c r="Y93" i="25"/>
  <c r="W93" i="25"/>
  <c r="AE86" i="25"/>
  <c r="AD87" i="25"/>
  <c r="Y113" i="25"/>
  <c r="W113" i="25"/>
  <c r="Y107" i="25"/>
  <c r="W107" i="25"/>
  <c r="Y86" i="25"/>
  <c r="W86" i="25"/>
  <c r="W109" i="25"/>
  <c r="Y109" i="25"/>
  <c r="W127" i="25"/>
  <c r="W120" i="25"/>
  <c r="W100" i="25"/>
  <c r="Y100" i="25"/>
  <c r="W138" i="25"/>
  <c r="Y138" i="25"/>
  <c r="W115" i="25"/>
  <c r="W126" i="25"/>
  <c r="W133" i="25"/>
  <c r="Y133" i="25"/>
  <c r="W124" i="25"/>
  <c r="W105" i="25"/>
  <c r="Y105" i="25"/>
  <c r="W99" i="25"/>
  <c r="Y99" i="25"/>
  <c r="Y96" i="25"/>
  <c r="W96" i="25"/>
  <c r="W97" i="25"/>
  <c r="Y97" i="25"/>
  <c r="Y91" i="25"/>
  <c r="W91" i="25"/>
  <c r="W134" i="25"/>
  <c r="Y134" i="25"/>
  <c r="Y111" i="25"/>
  <c r="W111" i="25"/>
  <c r="W125" i="25"/>
  <c r="Y118" i="25"/>
  <c r="W118" i="25"/>
  <c r="W131" i="25"/>
  <c r="W122" i="25"/>
  <c r="AD99" i="25"/>
  <c r="AE98" i="25"/>
  <c r="W104" i="25"/>
  <c r="Y104" i="25"/>
  <c r="W98" i="25"/>
  <c r="Y98" i="25"/>
  <c r="W88" i="25"/>
  <c r="Y88" i="25"/>
  <c r="Y119" i="25"/>
  <c r="W119" i="25"/>
  <c r="W92" i="25"/>
  <c r="Y92" i="25"/>
  <c r="W87" i="25"/>
  <c r="Y90" i="25"/>
  <c r="W128" i="25"/>
  <c r="Y123" i="25"/>
  <c r="W123" i="25"/>
  <c r="W130" i="25"/>
  <c r="W121" i="25"/>
  <c r="Y121" i="25"/>
  <c r="W110" i="25"/>
  <c r="Y110" i="25"/>
  <c r="W108" i="25"/>
  <c r="Y108" i="25"/>
  <c r="AD123" i="25"/>
  <c r="AE122" i="25"/>
  <c r="W103" i="25"/>
  <c r="Y103" i="25"/>
  <c r="Y87" i="25"/>
  <c r="Y124" i="24"/>
  <c r="W124" i="24"/>
  <c r="W129" i="24"/>
  <c r="Y108" i="24"/>
  <c r="W138" i="24"/>
  <c r="Y138" i="24"/>
  <c r="Y110" i="24"/>
  <c r="W110" i="24"/>
  <c r="Y100" i="24"/>
  <c r="W100" i="24"/>
  <c r="AJ100" i="24" s="1"/>
  <c r="Y105" i="24"/>
  <c r="Y109" i="24"/>
  <c r="AG99" i="24"/>
  <c r="AF99" i="24"/>
  <c r="AH99" i="24"/>
  <c r="Y91" i="24"/>
  <c r="W91" i="24"/>
  <c r="W120" i="24"/>
  <c r="Y120" i="24"/>
  <c r="AD123" i="24"/>
  <c r="AE122" i="24"/>
  <c r="W130" i="24"/>
  <c r="W132" i="24"/>
  <c r="W117" i="24"/>
  <c r="Y111" i="24"/>
  <c r="W111" i="24"/>
  <c r="W87" i="24"/>
  <c r="Y87" i="24"/>
  <c r="Y89" i="24"/>
  <c r="W89" i="24"/>
  <c r="W107" i="24"/>
  <c r="AF98" i="24"/>
  <c r="W128" i="24"/>
  <c r="Y119" i="24"/>
  <c r="Y121" i="24"/>
  <c r="W121" i="24"/>
  <c r="W126" i="24"/>
  <c r="W122" i="24"/>
  <c r="Y113" i="24"/>
  <c r="W113" i="24"/>
  <c r="W131" i="24"/>
  <c r="Y101" i="24"/>
  <c r="W101" i="24"/>
  <c r="Y93" i="24"/>
  <c r="W93" i="24"/>
  <c r="W96" i="24"/>
  <c r="Y96" i="24"/>
  <c r="W88" i="24"/>
  <c r="Y88" i="24"/>
  <c r="W103" i="24"/>
  <c r="Y90" i="24"/>
  <c r="W90" i="24"/>
  <c r="AD87" i="24"/>
  <c r="AE86" i="24"/>
  <c r="W118" i="24"/>
  <c r="W127" i="24"/>
  <c r="W123" i="24"/>
  <c r="Y112" i="24"/>
  <c r="W112" i="24"/>
  <c r="AE103" i="24"/>
  <c r="AD104" i="24"/>
  <c r="W86" i="24"/>
  <c r="W139" i="24"/>
  <c r="Y139" i="24"/>
  <c r="Y134" i="24"/>
  <c r="W114" i="24"/>
  <c r="W115" i="24"/>
  <c r="Y115" i="24"/>
  <c r="AE110" i="24"/>
  <c r="AD111" i="24"/>
  <c r="Y116" i="24"/>
  <c r="W116" i="24"/>
  <c r="Y97" i="24"/>
  <c r="W97" i="24"/>
  <c r="AG102" i="24"/>
  <c r="AH100" i="24"/>
  <c r="W139" i="23"/>
  <c r="Y139" i="23"/>
  <c r="Y92" i="23"/>
  <c r="W92" i="23"/>
  <c r="W126" i="23"/>
  <c r="W121" i="23"/>
  <c r="Y121" i="23"/>
  <c r="W90" i="23"/>
  <c r="Y90" i="23"/>
  <c r="W131" i="23"/>
  <c r="AD99" i="23"/>
  <c r="AE98" i="23"/>
  <c r="Y103" i="23"/>
  <c r="W103" i="23"/>
  <c r="W93" i="23"/>
  <c r="Y93" i="23"/>
  <c r="W122" i="23"/>
  <c r="W138" i="23"/>
  <c r="Y138" i="23"/>
  <c r="AD123" i="23"/>
  <c r="AE122" i="23"/>
  <c r="Y113" i="23"/>
  <c r="W113" i="23"/>
  <c r="AE134" i="23"/>
  <c r="AD135" i="23"/>
  <c r="W96" i="23"/>
  <c r="Y96" i="23"/>
  <c r="W130" i="23"/>
  <c r="W127" i="23"/>
  <c r="W100" i="23"/>
  <c r="Y100" i="23"/>
  <c r="Y95" i="23"/>
  <c r="W95" i="23"/>
  <c r="Y104" i="23"/>
  <c r="W104" i="23"/>
  <c r="AD87" i="23"/>
  <c r="AE86" i="23"/>
  <c r="Y98" i="23"/>
  <c r="W98" i="23"/>
  <c r="Y88" i="23"/>
  <c r="W88" i="23"/>
  <c r="Y102" i="23"/>
  <c r="W102" i="23"/>
  <c r="W135" i="23"/>
  <c r="Y135" i="23"/>
  <c r="W128" i="23"/>
  <c r="Y123" i="23"/>
  <c r="W123" i="23"/>
  <c r="AD111" i="23"/>
  <c r="AE110" i="23"/>
  <c r="W116" i="23"/>
  <c r="Y116" i="23"/>
  <c r="W129" i="23"/>
  <c r="Y97" i="23"/>
  <c r="W97" i="23"/>
  <c r="W99" i="23"/>
  <c r="Y99" i="23"/>
  <c r="Y105" i="23"/>
  <c r="W105" i="23"/>
  <c r="W125" i="23"/>
  <c r="Y124" i="23"/>
  <c r="W124" i="23"/>
  <c r="Y111" i="23"/>
  <c r="W111" i="23"/>
  <c r="W110" i="23"/>
  <c r="Y110" i="23"/>
  <c r="W94" i="23"/>
  <c r="Y94" i="23"/>
  <c r="W91" i="23"/>
  <c r="Y91" i="23"/>
  <c r="Y120" i="23"/>
  <c r="W120" i="23"/>
  <c r="Y87" i="23"/>
  <c r="W87" i="23"/>
  <c r="Y106" i="23"/>
  <c r="W106" i="23"/>
  <c r="W101" i="23"/>
  <c r="Y101" i="23"/>
  <c r="Y86" i="23"/>
  <c r="W86" i="23"/>
  <c r="Y108" i="23"/>
  <c r="W108" i="23"/>
  <c r="W132" i="23"/>
  <c r="W136" i="23"/>
  <c r="Y136" i="23"/>
  <c r="W137" i="23"/>
  <c r="Y137" i="23"/>
  <c r="W133" i="23"/>
  <c r="Y133" i="23"/>
  <c r="W134" i="23"/>
  <c r="Y134" i="23"/>
  <c r="Y118" i="23"/>
  <c r="W118" i="23"/>
  <c r="W115" i="23"/>
  <c r="Y115" i="23"/>
  <c r="Y114" i="23"/>
  <c r="W114" i="23"/>
  <c r="Y109" i="23"/>
  <c r="W109" i="23"/>
  <c r="Y112" i="23"/>
  <c r="W112" i="23"/>
  <c r="Y119" i="23"/>
  <c r="W119" i="23"/>
  <c r="Y107" i="23"/>
  <c r="W107" i="23"/>
  <c r="W116" i="22"/>
  <c r="Y116" i="22"/>
  <c r="AD111" i="22"/>
  <c r="AE110" i="22"/>
  <c r="W129" i="22"/>
  <c r="Y105" i="22"/>
  <c r="W105" i="22"/>
  <c r="Y102" i="22"/>
  <c r="W102" i="22"/>
  <c r="Y94" i="22"/>
  <c r="W94" i="22"/>
  <c r="W93" i="22"/>
  <c r="Y93" i="22"/>
  <c r="Y100" i="22"/>
  <c r="W100" i="22"/>
  <c r="Y90" i="22"/>
  <c r="W90" i="22"/>
  <c r="Y86" i="22"/>
  <c r="W86" i="22"/>
  <c r="W128" i="22"/>
  <c r="W109" i="22"/>
  <c r="Y109" i="22"/>
  <c r="Y124" i="22"/>
  <c r="W124" i="22"/>
  <c r="Y119" i="22"/>
  <c r="W119" i="22"/>
  <c r="Y112" i="22"/>
  <c r="W112" i="22"/>
  <c r="W122" i="22"/>
  <c r="AE98" i="22"/>
  <c r="AD99" i="22"/>
  <c r="Y107" i="22"/>
  <c r="W107" i="22"/>
  <c r="W91" i="22"/>
  <c r="Y91" i="22"/>
  <c r="Y87" i="22"/>
  <c r="W87" i="22"/>
  <c r="Y99" i="22"/>
  <c r="W99" i="22"/>
  <c r="Y97" i="22"/>
  <c r="W97" i="22"/>
  <c r="AE86" i="22"/>
  <c r="AD87" i="22"/>
  <c r="W132" i="22"/>
  <c r="Y104" i="22"/>
  <c r="W104" i="22"/>
  <c r="Y101" i="22"/>
  <c r="W101" i="22"/>
  <c r="Y98" i="22"/>
  <c r="W98" i="22"/>
  <c r="W114" i="22"/>
  <c r="W108" i="22"/>
  <c r="Y108" i="22"/>
  <c r="AD123" i="22"/>
  <c r="AE122" i="22"/>
  <c r="W89" i="22"/>
  <c r="Y89" i="22"/>
  <c r="W92" i="22"/>
  <c r="Y92" i="22"/>
  <c r="W115" i="22"/>
  <c r="Y115" i="22"/>
  <c r="W131" i="22"/>
  <c r="W120" i="22"/>
  <c r="Y121" i="22"/>
  <c r="W121" i="22"/>
  <c r="W113" i="22"/>
  <c r="W123" i="22"/>
  <c r="Y123" i="22"/>
  <c r="W127" i="22"/>
  <c r="W110" i="22"/>
  <c r="Y110" i="22"/>
  <c r="Y118" i="22"/>
  <c r="W118" i="22"/>
  <c r="Y117" i="22"/>
  <c r="W117" i="22"/>
  <c r="W106" i="22"/>
  <c r="Y106" i="22"/>
  <c r="Y103" i="22"/>
  <c r="W103" i="22"/>
  <c r="Y111" i="22"/>
  <c r="W111" i="22"/>
  <c r="W125" i="22"/>
  <c r="W126" i="22"/>
  <c r="Y95" i="22"/>
  <c r="W95" i="22"/>
  <c r="W128" i="21"/>
  <c r="W130" i="21"/>
  <c r="AD124" i="21"/>
  <c r="AE123" i="21"/>
  <c r="Y109" i="21"/>
  <c r="W109" i="21"/>
  <c r="Y107" i="21"/>
  <c r="W107" i="21"/>
  <c r="Y105" i="21"/>
  <c r="W105" i="21"/>
  <c r="Y103" i="21"/>
  <c r="W103" i="21"/>
  <c r="Y101" i="21"/>
  <c r="W101" i="21"/>
  <c r="Y106" i="21"/>
  <c r="Y89" i="21"/>
  <c r="W89" i="21"/>
  <c r="Y87" i="21"/>
  <c r="Y123" i="21"/>
  <c r="W123" i="21"/>
  <c r="Y119" i="21"/>
  <c r="W119" i="21"/>
  <c r="W129" i="21"/>
  <c r="W131" i="21"/>
  <c r="Y121" i="21"/>
  <c r="W121" i="21"/>
  <c r="Y112" i="21"/>
  <c r="W112" i="21"/>
  <c r="Y96" i="21"/>
  <c r="W96" i="21"/>
  <c r="AE86" i="21"/>
  <c r="AD87" i="21"/>
  <c r="AD111" i="21"/>
  <c r="AE110" i="21"/>
  <c r="Y124" i="21"/>
  <c r="Y116" i="21"/>
  <c r="W116" i="21"/>
  <c r="Y93" i="21"/>
  <c r="Y117" i="21"/>
  <c r="W117" i="21"/>
  <c r="W125" i="21"/>
  <c r="W122" i="21"/>
  <c r="AJ122" i="21" s="1"/>
  <c r="Y113" i="21"/>
  <c r="W113" i="21"/>
  <c r="W115" i="21"/>
  <c r="Y102" i="21"/>
  <c r="Y100" i="21"/>
  <c r="Y99" i="21"/>
  <c r="W99" i="21"/>
  <c r="W120" i="21"/>
  <c r="W132" i="21"/>
  <c r="W127" i="21"/>
  <c r="AD99" i="21"/>
  <c r="AE98" i="21"/>
  <c r="AE135" i="21"/>
  <c r="AD136" i="21"/>
  <c r="Y86" i="21"/>
  <c r="W86" i="21"/>
  <c r="Y110" i="21"/>
  <c r="W110" i="21"/>
  <c r="Y94" i="21"/>
  <c r="W90" i="21"/>
  <c r="W126" i="21"/>
  <c r="AF122" i="21"/>
  <c r="AH122" i="21"/>
  <c r="AG122" i="21"/>
  <c r="W111" i="21"/>
  <c r="Y111" i="21"/>
  <c r="AI134" i="21"/>
  <c r="AH134" i="21"/>
  <c r="AG134" i="21"/>
  <c r="AF134" i="21"/>
  <c r="AJ134" i="21"/>
  <c r="W118" i="21"/>
  <c r="Y118" i="21"/>
  <c r="Y114" i="21"/>
  <c r="W114" i="21"/>
  <c r="W95" i="21"/>
  <c r="Y95" i="21"/>
  <c r="Y92" i="21"/>
  <c r="W92" i="21"/>
  <c r="Y97" i="21"/>
  <c r="Y94" i="20"/>
  <c r="W94" i="20"/>
  <c r="W89" i="20"/>
  <c r="Y89" i="20"/>
  <c r="Y91" i="20"/>
  <c r="W91" i="20"/>
  <c r="Y87" i="20"/>
  <c r="W87" i="20"/>
  <c r="W127" i="20"/>
  <c r="W117" i="20"/>
  <c r="Y117" i="20"/>
  <c r="W129" i="20"/>
  <c r="W119" i="20"/>
  <c r="W121" i="20"/>
  <c r="Y116" i="20"/>
  <c r="W101" i="20"/>
  <c r="Y103" i="20"/>
  <c r="W103" i="20"/>
  <c r="W118" i="20"/>
  <c r="Y118" i="20"/>
  <c r="Y124" i="20"/>
  <c r="W124" i="20"/>
  <c r="W128" i="20"/>
  <c r="W112" i="20"/>
  <c r="Y112" i="20"/>
  <c r="W126" i="20"/>
  <c r="AD123" i="20"/>
  <c r="AE122" i="20"/>
  <c r="Y113" i="20"/>
  <c r="W113" i="20"/>
  <c r="Y100" i="20"/>
  <c r="W100" i="20"/>
  <c r="Y110" i="20"/>
  <c r="W110" i="20"/>
  <c r="AD111" i="20"/>
  <c r="AE110" i="20"/>
  <c r="AD99" i="20"/>
  <c r="AE98" i="20"/>
  <c r="Y95" i="20"/>
  <c r="W95" i="20"/>
  <c r="W122" i="20"/>
  <c r="Y108" i="20"/>
  <c r="W108" i="20"/>
  <c r="W93" i="20"/>
  <c r="Y93" i="20"/>
  <c r="W99" i="20"/>
  <c r="Y104" i="20"/>
  <c r="W104" i="20"/>
  <c r="Y98" i="20"/>
  <c r="W98" i="20"/>
  <c r="AE86" i="20"/>
  <c r="AD87" i="20"/>
  <c r="W92" i="20"/>
  <c r="Y92" i="20"/>
  <c r="Y86" i="20"/>
  <c r="W86" i="20"/>
  <c r="W97" i="20"/>
  <c r="Y97" i="20"/>
  <c r="Y114" i="20"/>
  <c r="W114" i="20"/>
  <c r="Y102" i="20"/>
  <c r="W102" i="20"/>
  <c r="W131" i="20"/>
  <c r="W123" i="20"/>
  <c r="Y123" i="20"/>
  <c r="W107" i="20"/>
  <c r="Y107" i="20"/>
  <c r="AE135" i="20"/>
  <c r="AD136" i="20"/>
  <c r="W96" i="20"/>
  <c r="Y96" i="20"/>
  <c r="W88" i="20"/>
  <c r="Y88" i="20"/>
  <c r="W132" i="20"/>
  <c r="W111" i="20"/>
  <c r="Y111" i="20"/>
  <c r="Y120" i="20"/>
  <c r="W120" i="20"/>
  <c r="Y115" i="20"/>
  <c r="W115" i="20"/>
  <c r="AI134" i="20"/>
  <c r="AH134" i="20"/>
  <c r="AG134" i="20"/>
  <c r="AF134" i="20"/>
  <c r="AJ134" i="20"/>
  <c r="Y106" i="20"/>
  <c r="W106" i="20"/>
  <c r="Y105" i="20"/>
  <c r="W105" i="20"/>
  <c r="W90" i="20"/>
  <c r="Y90" i="20"/>
  <c r="Y109" i="20"/>
  <c r="W109" i="20"/>
  <c r="Y116" i="19"/>
  <c r="W116" i="19"/>
  <c r="W128" i="19"/>
  <c r="Y115" i="19"/>
  <c r="AE98" i="19"/>
  <c r="AD99" i="19"/>
  <c r="AE110" i="19"/>
  <c r="AD111" i="19"/>
  <c r="W138" i="19"/>
  <c r="Y138" i="19"/>
  <c r="W136" i="19"/>
  <c r="Y136" i="19"/>
  <c r="W111" i="19"/>
  <c r="Y111" i="19"/>
  <c r="W122" i="19"/>
  <c r="W131" i="19"/>
  <c r="W129" i="19"/>
  <c r="Y105" i="19"/>
  <c r="W105" i="19"/>
  <c r="Y99" i="19"/>
  <c r="W99" i="19"/>
  <c r="W121" i="19"/>
  <c r="AE86" i="19"/>
  <c r="AD87" i="19"/>
  <c r="Y95" i="19"/>
  <c r="Y101" i="19"/>
  <c r="W101" i="19"/>
  <c r="Y94" i="19"/>
  <c r="W94" i="19"/>
  <c r="Y110" i="19"/>
  <c r="W110" i="19"/>
  <c r="W134" i="19"/>
  <c r="Y134" i="19"/>
  <c r="W126" i="19"/>
  <c r="W127" i="19"/>
  <c r="Y104" i="19"/>
  <c r="W104" i="19"/>
  <c r="Y98" i="19"/>
  <c r="W98" i="19"/>
  <c r="W93" i="19"/>
  <c r="Y93" i="19"/>
  <c r="W89" i="19"/>
  <c r="Y89" i="19"/>
  <c r="Y97" i="19"/>
  <c r="W97" i="19"/>
  <c r="W87" i="19"/>
  <c r="Y87" i="19"/>
  <c r="Y113" i="19"/>
  <c r="W113" i="19"/>
  <c r="W133" i="19"/>
  <c r="Y100" i="19"/>
  <c r="W100" i="19"/>
  <c r="W118" i="19"/>
  <c r="Y118" i="19"/>
  <c r="Y123" i="19"/>
  <c r="W123" i="19"/>
  <c r="AD123" i="19"/>
  <c r="AE122" i="19"/>
  <c r="Y103" i="19"/>
  <c r="W103" i="19"/>
  <c r="W96" i="19"/>
  <c r="Y96" i="19"/>
  <c r="Y120" i="19"/>
  <c r="W120" i="19"/>
  <c r="Y88" i="19"/>
  <c r="W112" i="19"/>
  <c r="Y112" i="19"/>
  <c r="W125" i="19"/>
  <c r="Y107" i="19"/>
  <c r="W107" i="19"/>
  <c r="W92" i="19"/>
  <c r="Y92" i="19"/>
  <c r="W117" i="19"/>
  <c r="Y117" i="19"/>
  <c r="Y109" i="19"/>
  <c r="W109" i="19"/>
  <c r="Y119" i="19"/>
  <c r="W119" i="19"/>
  <c r="Y106" i="19"/>
  <c r="W106" i="19"/>
  <c r="W139" i="19"/>
  <c r="Y139" i="19"/>
  <c r="W137" i="19"/>
  <c r="Y137" i="19"/>
  <c r="W135" i="19"/>
  <c r="Y135" i="19"/>
  <c r="W132" i="19"/>
  <c r="W124" i="19"/>
  <c r="Y108" i="19"/>
  <c r="W108" i="19"/>
  <c r="Y102" i="19"/>
  <c r="W102" i="19"/>
  <c r="Y114" i="19"/>
  <c r="W114" i="19"/>
  <c r="Y86" i="19"/>
  <c r="W86" i="19"/>
  <c r="W90" i="19"/>
  <c r="T110" i="1"/>
  <c r="S121" i="1"/>
  <c r="Y121" i="1"/>
  <c r="T132" i="1"/>
  <c r="Y115" i="1"/>
  <c r="S115" i="1"/>
  <c r="T130" i="1"/>
  <c r="AQ126" i="15"/>
  <c r="AQ129" i="11"/>
  <c r="AQ129" i="12"/>
  <c r="AQ121" i="12"/>
  <c r="S113" i="1"/>
  <c r="T96" i="1"/>
  <c r="Y139" i="15"/>
  <c r="T131" i="1"/>
  <c r="T114" i="1"/>
  <c r="S102" i="11"/>
  <c r="AQ126" i="11"/>
  <c r="W114" i="15"/>
  <c r="Y138" i="18"/>
  <c r="W138" i="18"/>
  <c r="W129" i="18"/>
  <c r="W125" i="18"/>
  <c r="Y100" i="18"/>
  <c r="W100" i="18"/>
  <c r="AE98" i="18"/>
  <c r="AD99" i="18"/>
  <c r="Y114" i="18"/>
  <c r="W114" i="18"/>
  <c r="Y95" i="18"/>
  <c r="W95" i="18"/>
  <c r="Y136" i="18"/>
  <c r="W136" i="18"/>
  <c r="Y110" i="18"/>
  <c r="W110" i="18"/>
  <c r="Y108" i="18"/>
  <c r="W108" i="18"/>
  <c r="W117" i="18"/>
  <c r="Y117" i="18"/>
  <c r="W94" i="18"/>
  <c r="Y94" i="18"/>
  <c r="W91" i="18"/>
  <c r="Y91" i="18"/>
  <c r="AD111" i="18"/>
  <c r="AE110" i="18"/>
  <c r="W112" i="18"/>
  <c r="Y112" i="18"/>
  <c r="Y121" i="18"/>
  <c r="W121" i="18"/>
  <c r="Y120" i="18"/>
  <c r="W120" i="18"/>
  <c r="Y116" i="18"/>
  <c r="W116" i="18"/>
  <c r="W130" i="18"/>
  <c r="Y92" i="18"/>
  <c r="W92" i="18"/>
  <c r="W101" i="18"/>
  <c r="Y101" i="18"/>
  <c r="W139" i="18"/>
  <c r="Y139" i="18"/>
  <c r="W134" i="18"/>
  <c r="Y134" i="18"/>
  <c r="W90" i="18"/>
  <c r="Y90" i="18"/>
  <c r="Y135" i="18"/>
  <c r="W135" i="18"/>
  <c r="W127" i="18"/>
  <c r="Y96" i="18"/>
  <c r="W96" i="18"/>
  <c r="Y133" i="18"/>
  <c r="W133" i="18"/>
  <c r="Y123" i="18"/>
  <c r="W123" i="18"/>
  <c r="W89" i="18"/>
  <c r="Y89" i="18"/>
  <c r="W122" i="18"/>
  <c r="AD123" i="18"/>
  <c r="AE122" i="18"/>
  <c r="Y137" i="18"/>
  <c r="W137" i="18"/>
  <c r="W124" i="18"/>
  <c r="Y124" i="18"/>
  <c r="W128" i="18"/>
  <c r="W118" i="18"/>
  <c r="Y118" i="18"/>
  <c r="Y119" i="18"/>
  <c r="W119" i="18"/>
  <c r="W97" i="18"/>
  <c r="Y97" i="18"/>
  <c r="W131" i="18"/>
  <c r="W109" i="18"/>
  <c r="Y109" i="18"/>
  <c r="W105" i="18"/>
  <c r="Y105" i="18"/>
  <c r="Y102" i="18"/>
  <c r="W102" i="18"/>
  <c r="W103" i="18"/>
  <c r="Y103" i="18"/>
  <c r="Y87" i="18"/>
  <c r="W87" i="18"/>
  <c r="Y107" i="18"/>
  <c r="W107" i="18"/>
  <c r="W113" i="18"/>
  <c r="Y113" i="18"/>
  <c r="Y86" i="18"/>
  <c r="W132" i="18"/>
  <c r="Y98" i="18"/>
  <c r="W98" i="18"/>
  <c r="W88" i="18"/>
  <c r="Y88" i="18"/>
  <c r="W126" i="18"/>
  <c r="AD135" i="18"/>
  <c r="AE134" i="18"/>
  <c r="Y115" i="18"/>
  <c r="W115" i="18"/>
  <c r="Y106" i="18"/>
  <c r="W106" i="18"/>
  <c r="Y93" i="18"/>
  <c r="W93" i="18"/>
  <c r="Y104" i="18"/>
  <c r="W104" i="18"/>
  <c r="AD87" i="18"/>
  <c r="AE86" i="18"/>
  <c r="Y99" i="18"/>
  <c r="W99" i="18"/>
  <c r="W111" i="18"/>
  <c r="Y111" i="18"/>
  <c r="W135" i="15"/>
  <c r="Y135" i="15"/>
  <c r="W86" i="15"/>
  <c r="Y86" i="15"/>
  <c r="W121" i="15"/>
  <c r="Y121" i="15"/>
  <c r="Y124" i="15"/>
  <c r="W124" i="15"/>
  <c r="Y138" i="15"/>
  <c r="W138" i="15"/>
  <c r="AD123" i="15"/>
  <c r="AE122" i="15"/>
  <c r="W118" i="15"/>
  <c r="AD111" i="15"/>
  <c r="AE110" i="15"/>
  <c r="Y110" i="15"/>
  <c r="W110" i="15"/>
  <c r="W102" i="15"/>
  <c r="Y102" i="15"/>
  <c r="AD99" i="15"/>
  <c r="AE98" i="15"/>
  <c r="W113" i="15"/>
  <c r="Y113" i="15"/>
  <c r="Y119" i="15"/>
  <c r="W119" i="15"/>
  <c r="Y100" i="15"/>
  <c r="W100" i="15"/>
  <c r="Y92" i="15"/>
  <c r="W92" i="15"/>
  <c r="W125" i="15"/>
  <c r="W128" i="15"/>
  <c r="W116" i="15"/>
  <c r="Y116" i="15"/>
  <c r="W99" i="15"/>
  <c r="Y99" i="15"/>
  <c r="W106" i="15"/>
  <c r="Y106" i="15"/>
  <c r="Y111" i="15"/>
  <c r="W111" i="15"/>
  <c r="W89" i="15"/>
  <c r="Y89" i="15"/>
  <c r="Y133" i="15"/>
  <c r="W133" i="15"/>
  <c r="Y117" i="15"/>
  <c r="W117" i="15"/>
  <c r="W120" i="15"/>
  <c r="Y109" i="15"/>
  <c r="W109" i="15"/>
  <c r="Y134" i="15"/>
  <c r="W134" i="15"/>
  <c r="W123" i="15"/>
  <c r="Y123" i="15"/>
  <c r="W127" i="15"/>
  <c r="W132" i="15"/>
  <c r="W122" i="15"/>
  <c r="W131" i="15"/>
  <c r="Y107" i="15"/>
  <c r="W107" i="15"/>
  <c r="W105" i="15"/>
  <c r="Y105" i="15"/>
  <c r="Y112" i="15"/>
  <c r="W112" i="15"/>
  <c r="Y98" i="15"/>
  <c r="W98" i="15"/>
  <c r="W93" i="15"/>
  <c r="Y93" i="15"/>
  <c r="W91" i="15"/>
  <c r="AD135" i="15"/>
  <c r="AE134" i="15"/>
  <c r="W87" i="15"/>
  <c r="Y87" i="15"/>
  <c r="Y94" i="15"/>
  <c r="W94" i="15"/>
  <c r="Y101" i="15"/>
  <c r="W101" i="15"/>
  <c r="Y90" i="15"/>
  <c r="W90" i="15"/>
  <c r="W96" i="15"/>
  <c r="Y96" i="15"/>
  <c r="W103" i="15"/>
  <c r="Y103" i="15"/>
  <c r="Y95" i="15"/>
  <c r="W95" i="15"/>
  <c r="W129" i="15"/>
  <c r="Y136" i="15"/>
  <c r="W136" i="15"/>
  <c r="W130" i="15"/>
  <c r="W126" i="15"/>
  <c r="Y115" i="15"/>
  <c r="W115" i="15"/>
  <c r="Y108" i="15"/>
  <c r="W108" i="15"/>
  <c r="Y104" i="15"/>
  <c r="W104" i="15"/>
  <c r="Y88" i="15"/>
  <c r="W88" i="15"/>
  <c r="AE86" i="15"/>
  <c r="AD87" i="15"/>
  <c r="X101" i="1"/>
  <c r="X133" i="1"/>
  <c r="X136" i="1"/>
  <c r="X128" i="1"/>
  <c r="X109" i="1"/>
  <c r="X135" i="1"/>
  <c r="X105" i="1"/>
  <c r="X89" i="1"/>
  <c r="X119" i="1"/>
  <c r="X138" i="1"/>
  <c r="X120" i="1"/>
  <c r="X114" i="1"/>
  <c r="X137" i="1"/>
  <c r="X100" i="1"/>
  <c r="X97" i="1"/>
  <c r="X95" i="1"/>
  <c r="X112" i="1"/>
  <c r="X132" i="1"/>
  <c r="X94" i="1"/>
  <c r="X115" i="1"/>
  <c r="X108" i="1"/>
  <c r="X131" i="1"/>
  <c r="X87" i="1"/>
  <c r="X117" i="1"/>
  <c r="Y127" i="1"/>
  <c r="T127" i="1"/>
  <c r="T128" i="1"/>
  <c r="Y128" i="1"/>
  <c r="Y129" i="1"/>
  <c r="T129" i="1"/>
  <c r="T126" i="1"/>
  <c r="Y126" i="1"/>
  <c r="AQ113" i="12"/>
  <c r="T123" i="1"/>
  <c r="Y123" i="1"/>
  <c r="X98" i="1"/>
  <c r="X134" i="1"/>
  <c r="Y125" i="1"/>
  <c r="T125" i="1"/>
  <c r="T124" i="1"/>
  <c r="Y124" i="1"/>
  <c r="X104" i="1"/>
  <c r="X130" i="1"/>
  <c r="X88" i="1"/>
  <c r="X110" i="1"/>
  <c r="X111" i="1"/>
  <c r="X126" i="1"/>
  <c r="X103" i="1"/>
  <c r="X121" i="1"/>
  <c r="X125" i="1"/>
  <c r="X122" i="1"/>
  <c r="X96" i="1"/>
  <c r="X102" i="1"/>
  <c r="X129" i="1"/>
  <c r="X99" i="1"/>
  <c r="W98" i="12"/>
  <c r="Y137" i="12"/>
  <c r="W120" i="12"/>
  <c r="Y96" i="12"/>
  <c r="W96" i="12"/>
  <c r="Y97" i="12"/>
  <c r="W97" i="12"/>
  <c r="W129" i="12"/>
  <c r="W99" i="12"/>
  <c r="Y99" i="12"/>
  <c r="Y138" i="12"/>
  <c r="W138" i="12"/>
  <c r="W135" i="12"/>
  <c r="Y135" i="12"/>
  <c r="Y136" i="12"/>
  <c r="W136" i="12"/>
  <c r="W87" i="12"/>
  <c r="Y87" i="12"/>
  <c r="AD87" i="12"/>
  <c r="AE86" i="12"/>
  <c r="W112" i="12"/>
  <c r="Y112" i="12"/>
  <c r="Y93" i="12"/>
  <c r="W93" i="12"/>
  <c r="Y124" i="12"/>
  <c r="W124" i="12"/>
  <c r="W94" i="12"/>
  <c r="Y94" i="12"/>
  <c r="Y109" i="12"/>
  <c r="W109" i="12"/>
  <c r="W121" i="12"/>
  <c r="Y121" i="12"/>
  <c r="W118" i="12"/>
  <c r="W111" i="12"/>
  <c r="Y111" i="12"/>
  <c r="W113" i="12"/>
  <c r="W108" i="12"/>
  <c r="Y108" i="12"/>
  <c r="W139" i="12"/>
  <c r="Y139" i="12"/>
  <c r="W137" i="12"/>
  <c r="W95" i="12"/>
  <c r="Y95" i="12"/>
  <c r="Y105" i="12"/>
  <c r="W105" i="12"/>
  <c r="W131" i="12"/>
  <c r="W127" i="12"/>
  <c r="Y110" i="12"/>
  <c r="W110" i="12"/>
  <c r="Y117" i="12"/>
  <c r="W117" i="12"/>
  <c r="W128" i="12"/>
  <c r="W130" i="12"/>
  <c r="W125" i="12"/>
  <c r="W107" i="12"/>
  <c r="Y107" i="12"/>
  <c r="Y101" i="12"/>
  <c r="W101" i="12"/>
  <c r="AD135" i="12"/>
  <c r="AE134" i="12"/>
  <c r="Y133" i="12"/>
  <c r="W133" i="12"/>
  <c r="AD99" i="12"/>
  <c r="AE98" i="12"/>
  <c r="W126" i="12"/>
  <c r="Y98" i="12"/>
  <c r="W122" i="12"/>
  <c r="Y115" i="12"/>
  <c r="W115" i="12"/>
  <c r="W134" i="12"/>
  <c r="Y134" i="12"/>
  <c r="Y106" i="12"/>
  <c r="W106" i="12"/>
  <c r="Y114" i="12"/>
  <c r="W114" i="12"/>
  <c r="Y92" i="12"/>
  <c r="W92" i="12"/>
  <c r="Y91" i="12"/>
  <c r="W91" i="12"/>
  <c r="W90" i="12"/>
  <c r="Y90" i="12"/>
  <c r="Y88" i="12"/>
  <c r="W88" i="12"/>
  <c r="AD111" i="12"/>
  <c r="AE110" i="12"/>
  <c r="W132" i="12"/>
  <c r="W119" i="12"/>
  <c r="Y119" i="12"/>
  <c r="Y89" i="12"/>
  <c r="W89" i="12"/>
  <c r="W100" i="12"/>
  <c r="Y100" i="12"/>
  <c r="Y123" i="12"/>
  <c r="W123" i="12"/>
  <c r="Y116" i="12"/>
  <c r="W116" i="12"/>
  <c r="Y102" i="12"/>
  <c r="W102" i="12"/>
  <c r="AE122" i="12"/>
  <c r="AD123" i="12"/>
  <c r="Y104" i="12"/>
  <c r="W104" i="12"/>
  <c r="W103" i="12"/>
  <c r="Y103" i="12"/>
  <c r="AQ123" i="11"/>
  <c r="W139" i="11"/>
  <c r="Y139" i="11"/>
  <c r="W138" i="11"/>
  <c r="Y138" i="11"/>
  <c r="AD136" i="11"/>
  <c r="AE135" i="11"/>
  <c r="W137" i="11"/>
  <c r="Y137" i="11"/>
  <c r="Y136" i="11"/>
  <c r="W136" i="11"/>
  <c r="Q113" i="11"/>
  <c r="AQ113" i="11"/>
  <c r="Q122" i="11"/>
  <c r="W122" i="11" s="1"/>
  <c r="AP122" i="11"/>
  <c r="Q121" i="11"/>
  <c r="AQ121" i="11"/>
  <c r="R127" i="11"/>
  <c r="AQ127" i="11"/>
  <c r="Q119" i="11"/>
  <c r="AQ119" i="11"/>
  <c r="Q116" i="11"/>
  <c r="AQ116" i="11"/>
  <c r="R130" i="11"/>
  <c r="AQ130" i="11"/>
  <c r="Q115" i="11"/>
  <c r="AQ115" i="11"/>
  <c r="AD99" i="11"/>
  <c r="AD100" i="11" s="1"/>
  <c r="W135" i="11"/>
  <c r="Y135" i="11"/>
  <c r="R126" i="11"/>
  <c r="AA135" i="11"/>
  <c r="AA136" i="11" s="1"/>
  <c r="AA137" i="11" s="1"/>
  <c r="AA138" i="11" s="1"/>
  <c r="AA139" i="11" s="1"/>
  <c r="AA140" i="11" s="1"/>
  <c r="AA141" i="11" s="1"/>
  <c r="S124" i="11"/>
  <c r="AE134" i="11"/>
  <c r="AF134" i="11" s="1"/>
  <c r="Q114" i="11"/>
  <c r="R128" i="11"/>
  <c r="Q117" i="11"/>
  <c r="S123" i="11"/>
  <c r="R129" i="11"/>
  <c r="AD123" i="11"/>
  <c r="AE122" i="11"/>
  <c r="AG122" i="11" s="1"/>
  <c r="Q118" i="11"/>
  <c r="AE110" i="11"/>
  <c r="AF110" i="11" s="1"/>
  <c r="AD111" i="11"/>
  <c r="S125" i="11"/>
  <c r="S126" i="11"/>
  <c r="AE86" i="11"/>
  <c r="AH86" i="11" s="1"/>
  <c r="AD87" i="11"/>
  <c r="Q120" i="11"/>
  <c r="R123" i="11"/>
  <c r="S128" i="11"/>
  <c r="S129" i="11"/>
  <c r="AB135" i="11"/>
  <c r="AB136" i="11" s="1"/>
  <c r="AB137" i="11" s="1"/>
  <c r="AB138" i="11" s="1"/>
  <c r="AB139" i="11" s="1"/>
  <c r="AB140" i="11" s="1"/>
  <c r="AB141" i="11" s="1"/>
  <c r="R124" i="11"/>
  <c r="R125" i="11"/>
  <c r="AC111" i="11"/>
  <c r="Y133" i="11"/>
  <c r="Y131" i="11"/>
  <c r="AC123" i="11"/>
  <c r="AC99" i="11"/>
  <c r="AC87" i="11"/>
  <c r="W93" i="11"/>
  <c r="W116" i="11"/>
  <c r="W129" i="11"/>
  <c r="Y96" i="11"/>
  <c r="AG98" i="11"/>
  <c r="W131" i="11"/>
  <c r="W96" i="11"/>
  <c r="W119" i="11"/>
  <c r="W91" i="11"/>
  <c r="Y91" i="11"/>
  <c r="AH98" i="11"/>
  <c r="W120" i="11"/>
  <c r="Y92" i="11"/>
  <c r="W92" i="11"/>
  <c r="Y99" i="11"/>
  <c r="W99" i="11"/>
  <c r="Y134" i="11"/>
  <c r="W134" i="11"/>
  <c r="Y89" i="11"/>
  <c r="W89" i="11"/>
  <c r="Y108" i="11"/>
  <c r="W108" i="11"/>
  <c r="Y110" i="11"/>
  <c r="W110" i="11"/>
  <c r="Y100" i="11"/>
  <c r="W100" i="11"/>
  <c r="W117" i="11"/>
  <c r="W132" i="11"/>
  <c r="W87" i="11"/>
  <c r="Y87" i="11"/>
  <c r="Y109" i="11"/>
  <c r="W109" i="11"/>
  <c r="W121" i="11"/>
  <c r="W130" i="11"/>
  <c r="W127" i="11"/>
  <c r="Y93" i="11"/>
  <c r="W128" i="11"/>
  <c r="W123" i="11"/>
  <c r="W104" i="11"/>
  <c r="Y104" i="11"/>
  <c r="W126" i="11"/>
  <c r="W107" i="11"/>
  <c r="Y107" i="11"/>
  <c r="W115" i="11"/>
  <c r="W88" i="11"/>
  <c r="Y88" i="11"/>
  <c r="W124" i="11"/>
  <c r="W133" i="11"/>
  <c r="Y106" i="11"/>
  <c r="W106" i="11"/>
  <c r="Y102" i="11"/>
  <c r="W102" i="11"/>
  <c r="Y112" i="11"/>
  <c r="W112" i="11"/>
  <c r="W101" i="11"/>
  <c r="Y101" i="11"/>
  <c r="Y103" i="11"/>
  <c r="W103" i="11"/>
  <c r="W114" i="11"/>
  <c r="W97" i="11"/>
  <c r="Y97" i="11"/>
  <c r="W90" i="11"/>
  <c r="Y90" i="11"/>
  <c r="Y98" i="11"/>
  <c r="W98" i="11"/>
  <c r="AJ98" i="11" s="1"/>
  <c r="W118" i="11"/>
  <c r="Y105" i="11"/>
  <c r="W125" i="11"/>
  <c r="Y95" i="11"/>
  <c r="W95" i="11"/>
  <c r="W105" i="11"/>
  <c r="Y111" i="11"/>
  <c r="W111" i="11"/>
  <c r="W113" i="11"/>
  <c r="W94" i="11"/>
  <c r="Y94" i="11"/>
  <c r="AF98" i="11"/>
  <c r="Z141" i="28" l="1"/>
  <c r="X140" i="36"/>
  <c r="X141" i="36"/>
  <c r="X140" i="27"/>
  <c r="X140" i="33"/>
  <c r="X141" i="33"/>
  <c r="X140" i="34"/>
  <c r="X141" i="34"/>
  <c r="X140" i="30"/>
  <c r="X141" i="30"/>
  <c r="X140" i="35"/>
  <c r="AK141" i="34"/>
  <c r="X141" i="31"/>
  <c r="X140" i="32"/>
  <c r="X141" i="32"/>
  <c r="X141" i="38"/>
  <c r="X141" i="29"/>
  <c r="X141" i="28"/>
  <c r="X141" i="37"/>
  <c r="X140" i="44"/>
  <c r="X141" i="44"/>
  <c r="X141" i="15"/>
  <c r="X141" i="20"/>
  <c r="X141" i="21"/>
  <c r="X141" i="23"/>
  <c r="X141" i="25"/>
  <c r="AL141" i="27"/>
  <c r="AK141" i="27"/>
  <c r="X141" i="19"/>
  <c r="X141" i="39"/>
  <c r="X141" i="49"/>
  <c r="X141" i="22"/>
  <c r="X141" i="43"/>
  <c r="X141" i="24"/>
  <c r="X141" i="18"/>
  <c r="X141" i="41"/>
  <c r="X141" i="45"/>
  <c r="X141" i="47"/>
  <c r="AL141" i="35"/>
  <c r="AK141" i="35"/>
  <c r="X141" i="26"/>
  <c r="X140" i="19"/>
  <c r="AJ86" i="39"/>
  <c r="X140" i="39"/>
  <c r="X140" i="49"/>
  <c r="X140" i="22"/>
  <c r="AJ99" i="24"/>
  <c r="AI86" i="43"/>
  <c r="X140" i="43"/>
  <c r="X140" i="24"/>
  <c r="X140" i="31"/>
  <c r="X140" i="38"/>
  <c r="X140" i="18"/>
  <c r="X140" i="41"/>
  <c r="X140" i="45"/>
  <c r="X140" i="47"/>
  <c r="AL140" i="34"/>
  <c r="X140" i="29"/>
  <c r="X140" i="26"/>
  <c r="AI86" i="48"/>
  <c r="X140" i="48"/>
  <c r="X140" i="15"/>
  <c r="X140" i="20"/>
  <c r="X140" i="21"/>
  <c r="X140" i="23"/>
  <c r="X140" i="28"/>
  <c r="X140" i="37"/>
  <c r="X140" i="25"/>
  <c r="AI99" i="24"/>
  <c r="AD136" i="41"/>
  <c r="AD137" i="41" s="1"/>
  <c r="T124" i="49"/>
  <c r="T124" i="50"/>
  <c r="S121" i="49"/>
  <c r="S121" i="50"/>
  <c r="S119" i="49"/>
  <c r="S119" i="50"/>
  <c r="T102" i="49"/>
  <c r="T102" i="50"/>
  <c r="S91" i="49"/>
  <c r="S91" i="50"/>
  <c r="S97" i="49"/>
  <c r="S97" i="50"/>
  <c r="S93" i="49"/>
  <c r="S93" i="50"/>
  <c r="T125" i="49"/>
  <c r="T125" i="50"/>
  <c r="T126" i="49"/>
  <c r="T126" i="50"/>
  <c r="T110" i="49"/>
  <c r="T110" i="50"/>
  <c r="T88" i="49"/>
  <c r="T88" i="50"/>
  <c r="T118" i="49"/>
  <c r="T118" i="50"/>
  <c r="T106" i="49"/>
  <c r="T106" i="50"/>
  <c r="T129" i="49"/>
  <c r="T129" i="50"/>
  <c r="T114" i="49"/>
  <c r="T114" i="50"/>
  <c r="S95" i="49"/>
  <c r="S95" i="50"/>
  <c r="S86" i="49"/>
  <c r="S86" i="50"/>
  <c r="S92" i="48"/>
  <c r="T131" i="49"/>
  <c r="T131" i="50"/>
  <c r="T130" i="49"/>
  <c r="T130" i="50"/>
  <c r="T99" i="49"/>
  <c r="T99" i="50"/>
  <c r="T104" i="49"/>
  <c r="T104" i="50"/>
  <c r="S115" i="49"/>
  <c r="S115" i="50"/>
  <c r="T103" i="49"/>
  <c r="T103" i="50"/>
  <c r="T107" i="49"/>
  <c r="T107" i="50"/>
  <c r="T108" i="49"/>
  <c r="T108" i="50"/>
  <c r="S90" i="49"/>
  <c r="S90" i="50"/>
  <c r="S117" i="49"/>
  <c r="S117" i="50"/>
  <c r="T128" i="49"/>
  <c r="T128" i="50"/>
  <c r="T96" i="49"/>
  <c r="T96" i="50"/>
  <c r="S98" i="49"/>
  <c r="S98" i="50"/>
  <c r="T100" i="49"/>
  <c r="T100" i="50"/>
  <c r="T123" i="49"/>
  <c r="T123" i="50"/>
  <c r="T127" i="49"/>
  <c r="T127" i="50"/>
  <c r="S113" i="49"/>
  <c r="S113" i="50"/>
  <c r="T132" i="49"/>
  <c r="T132" i="50"/>
  <c r="T109" i="49"/>
  <c r="T109" i="50"/>
  <c r="T105" i="49"/>
  <c r="T105" i="50"/>
  <c r="S89" i="49"/>
  <c r="S89" i="50"/>
  <c r="S116" i="49"/>
  <c r="S116" i="50"/>
  <c r="T92" i="49"/>
  <c r="T92" i="50"/>
  <c r="S87" i="49"/>
  <c r="S87" i="50"/>
  <c r="T116" i="49"/>
  <c r="T116" i="50"/>
  <c r="T101" i="49"/>
  <c r="T101" i="50"/>
  <c r="S120" i="49"/>
  <c r="S120" i="50"/>
  <c r="T86" i="49"/>
  <c r="T86" i="50"/>
  <c r="T94" i="49"/>
  <c r="T94" i="50"/>
  <c r="T117" i="49"/>
  <c r="T117" i="50"/>
  <c r="AL136" i="50"/>
  <c r="S122" i="48"/>
  <c r="S122" i="49"/>
  <c r="T124" i="47"/>
  <c r="T124" i="48"/>
  <c r="T92" i="47"/>
  <c r="T92" i="48"/>
  <c r="S120" i="47"/>
  <c r="S120" i="48"/>
  <c r="T86" i="47"/>
  <c r="T86" i="48"/>
  <c r="T114" i="47"/>
  <c r="T114" i="48"/>
  <c r="S119" i="47"/>
  <c r="S119" i="48"/>
  <c r="T102" i="47"/>
  <c r="T102" i="48"/>
  <c r="S91" i="47"/>
  <c r="S91" i="48"/>
  <c r="S97" i="47"/>
  <c r="S97" i="48"/>
  <c r="S93" i="47"/>
  <c r="S93" i="48"/>
  <c r="T129" i="47"/>
  <c r="T129" i="48"/>
  <c r="T116" i="47"/>
  <c r="T116" i="48"/>
  <c r="T101" i="47"/>
  <c r="T101" i="48"/>
  <c r="T131" i="47"/>
  <c r="T131" i="48"/>
  <c r="T130" i="47"/>
  <c r="T130" i="48"/>
  <c r="T88" i="47"/>
  <c r="T88" i="48"/>
  <c r="T118" i="47"/>
  <c r="T118" i="48"/>
  <c r="T106" i="47"/>
  <c r="T106" i="48"/>
  <c r="T117" i="47"/>
  <c r="T117" i="48"/>
  <c r="T110" i="47"/>
  <c r="T110" i="48"/>
  <c r="S115" i="47"/>
  <c r="S115" i="48"/>
  <c r="AH98" i="24"/>
  <c r="S95" i="47"/>
  <c r="S95" i="48"/>
  <c r="AD100" i="41"/>
  <c r="AD101" i="41" s="1"/>
  <c r="T99" i="47"/>
  <c r="T99" i="48"/>
  <c r="T104" i="47"/>
  <c r="T104" i="48"/>
  <c r="S116" i="47"/>
  <c r="S116" i="48"/>
  <c r="T123" i="47"/>
  <c r="T123" i="48"/>
  <c r="T128" i="47"/>
  <c r="T128" i="48"/>
  <c r="T96" i="47"/>
  <c r="T96" i="48"/>
  <c r="T127" i="47"/>
  <c r="T127" i="48"/>
  <c r="S113" i="47"/>
  <c r="S113" i="48"/>
  <c r="T132" i="47"/>
  <c r="T132" i="48"/>
  <c r="T103" i="47"/>
  <c r="T103" i="48"/>
  <c r="T107" i="47"/>
  <c r="T107" i="48"/>
  <c r="T108" i="47"/>
  <c r="T108" i="48"/>
  <c r="S90" i="47"/>
  <c r="S90" i="48"/>
  <c r="AJ98" i="24"/>
  <c r="S117" i="47"/>
  <c r="S117" i="48"/>
  <c r="S86" i="47"/>
  <c r="S86" i="48"/>
  <c r="S98" i="47"/>
  <c r="S98" i="48"/>
  <c r="T125" i="47"/>
  <c r="T125" i="48"/>
  <c r="T126" i="47"/>
  <c r="T126" i="48"/>
  <c r="S121" i="47"/>
  <c r="S121" i="48"/>
  <c r="T109" i="47"/>
  <c r="T109" i="48"/>
  <c r="T105" i="47"/>
  <c r="T105" i="48"/>
  <c r="S89" i="47"/>
  <c r="S89" i="48"/>
  <c r="T100" i="47"/>
  <c r="T100" i="48"/>
  <c r="S87" i="47"/>
  <c r="S87" i="48"/>
  <c r="T94" i="47"/>
  <c r="T94" i="48"/>
  <c r="S86" i="20"/>
  <c r="S86" i="35"/>
  <c r="S122" i="46"/>
  <c r="S122" i="47"/>
  <c r="S86" i="26"/>
  <c r="S116" i="45"/>
  <c r="S116" i="46"/>
  <c r="T92" i="45"/>
  <c r="T92" i="46"/>
  <c r="S87" i="45"/>
  <c r="S87" i="46"/>
  <c r="S120" i="45"/>
  <c r="S120" i="46"/>
  <c r="T86" i="45"/>
  <c r="T86" i="46"/>
  <c r="T114" i="45"/>
  <c r="T114" i="46"/>
  <c r="S119" i="45"/>
  <c r="S119" i="46"/>
  <c r="T102" i="45"/>
  <c r="T102" i="46"/>
  <c r="S91" i="45"/>
  <c r="S91" i="46"/>
  <c r="S97" i="45"/>
  <c r="S97" i="46"/>
  <c r="S93" i="45"/>
  <c r="S93" i="46"/>
  <c r="S116" i="21"/>
  <c r="S116" i="25"/>
  <c r="T110" i="45"/>
  <c r="T110" i="46"/>
  <c r="T116" i="45"/>
  <c r="T116" i="46"/>
  <c r="T101" i="45"/>
  <c r="T101" i="46"/>
  <c r="T94" i="45"/>
  <c r="T94" i="46"/>
  <c r="T131" i="45"/>
  <c r="T131" i="46"/>
  <c r="T130" i="45"/>
  <c r="T130" i="46"/>
  <c r="T88" i="45"/>
  <c r="T88" i="46"/>
  <c r="T118" i="45"/>
  <c r="T118" i="46"/>
  <c r="T106" i="45"/>
  <c r="T106" i="46"/>
  <c r="S116" i="19"/>
  <c r="S116" i="36"/>
  <c r="T124" i="45"/>
  <c r="T124" i="46"/>
  <c r="S95" i="45"/>
  <c r="S95" i="46"/>
  <c r="T117" i="45"/>
  <c r="T117" i="46"/>
  <c r="T129" i="45"/>
  <c r="T129" i="46"/>
  <c r="S115" i="45"/>
  <c r="S115" i="46"/>
  <c r="T123" i="45"/>
  <c r="T123" i="46"/>
  <c r="T128" i="45"/>
  <c r="T128" i="46"/>
  <c r="T96" i="45"/>
  <c r="T96" i="46"/>
  <c r="T99" i="45"/>
  <c r="T99" i="46"/>
  <c r="T104" i="45"/>
  <c r="T104" i="46"/>
  <c r="T100" i="45"/>
  <c r="T100" i="46"/>
  <c r="S116" i="29"/>
  <c r="S116" i="28"/>
  <c r="T127" i="45"/>
  <c r="T127" i="46"/>
  <c r="S113" i="45"/>
  <c r="S113" i="46"/>
  <c r="T132" i="45"/>
  <c r="T132" i="46"/>
  <c r="T103" i="45"/>
  <c r="T103" i="46"/>
  <c r="T107" i="45"/>
  <c r="T107" i="46"/>
  <c r="T108" i="45"/>
  <c r="T108" i="46"/>
  <c r="S90" i="45"/>
  <c r="S90" i="46"/>
  <c r="S86" i="45"/>
  <c r="S86" i="46"/>
  <c r="AI135" i="50"/>
  <c r="S98" i="45"/>
  <c r="S98" i="46"/>
  <c r="S117" i="45"/>
  <c r="S117" i="46"/>
  <c r="S116" i="30"/>
  <c r="S116" i="31"/>
  <c r="T125" i="45"/>
  <c r="T125" i="46"/>
  <c r="T126" i="45"/>
  <c r="T126" i="46"/>
  <c r="S121" i="45"/>
  <c r="S121" i="46"/>
  <c r="T109" i="45"/>
  <c r="T109" i="46"/>
  <c r="T105" i="45"/>
  <c r="T105" i="46"/>
  <c r="S89" i="45"/>
  <c r="S89" i="46"/>
  <c r="S116" i="34"/>
  <c r="S116" i="26"/>
  <c r="AL134" i="46"/>
  <c r="AL110" i="46"/>
  <c r="S122" i="44"/>
  <c r="S122" i="45"/>
  <c r="T127" i="43"/>
  <c r="T127" i="44"/>
  <c r="S113" i="43"/>
  <c r="S113" i="44"/>
  <c r="T132" i="43"/>
  <c r="T132" i="44"/>
  <c r="T103" i="43"/>
  <c r="T103" i="44"/>
  <c r="T107" i="43"/>
  <c r="T107" i="44"/>
  <c r="T108" i="43"/>
  <c r="T108" i="44"/>
  <c r="S90" i="43"/>
  <c r="S90" i="44"/>
  <c r="S86" i="43"/>
  <c r="S86" i="44"/>
  <c r="T124" i="43"/>
  <c r="T124" i="44"/>
  <c r="S98" i="43"/>
  <c r="S98" i="44"/>
  <c r="S117" i="43"/>
  <c r="S117" i="44"/>
  <c r="T125" i="43"/>
  <c r="T125" i="44"/>
  <c r="T126" i="43"/>
  <c r="T126" i="44"/>
  <c r="S121" i="43"/>
  <c r="S121" i="44"/>
  <c r="T109" i="43"/>
  <c r="T109" i="44"/>
  <c r="T105" i="43"/>
  <c r="T105" i="44"/>
  <c r="S89" i="43"/>
  <c r="S89" i="44"/>
  <c r="T129" i="43"/>
  <c r="T129" i="44"/>
  <c r="T110" i="43"/>
  <c r="T110" i="44"/>
  <c r="T92" i="43"/>
  <c r="T92" i="44"/>
  <c r="S87" i="43"/>
  <c r="S87" i="44"/>
  <c r="T116" i="43"/>
  <c r="T116" i="44"/>
  <c r="T101" i="43"/>
  <c r="T101" i="44"/>
  <c r="S120" i="43"/>
  <c r="S120" i="44"/>
  <c r="T86" i="43"/>
  <c r="T86" i="44"/>
  <c r="T94" i="43"/>
  <c r="T94" i="44"/>
  <c r="S116" i="43"/>
  <c r="S116" i="44"/>
  <c r="T114" i="43"/>
  <c r="T114" i="44"/>
  <c r="S119" i="43"/>
  <c r="S119" i="44"/>
  <c r="T102" i="43"/>
  <c r="T102" i="44"/>
  <c r="S91" i="43"/>
  <c r="S91" i="44"/>
  <c r="S97" i="43"/>
  <c r="S97" i="44"/>
  <c r="S93" i="43"/>
  <c r="S93" i="44"/>
  <c r="T131" i="43"/>
  <c r="T131" i="44"/>
  <c r="T130" i="43"/>
  <c r="T130" i="44"/>
  <c r="T88" i="43"/>
  <c r="T88" i="44"/>
  <c r="T118" i="43"/>
  <c r="T118" i="44"/>
  <c r="T106" i="43"/>
  <c r="T106" i="44"/>
  <c r="S115" i="43"/>
  <c r="S115" i="44"/>
  <c r="S95" i="43"/>
  <c r="S95" i="44"/>
  <c r="T117" i="43"/>
  <c r="T117" i="44"/>
  <c r="T123" i="43"/>
  <c r="T123" i="44"/>
  <c r="T128" i="43"/>
  <c r="T128" i="44"/>
  <c r="T96" i="43"/>
  <c r="T96" i="44"/>
  <c r="T99" i="43"/>
  <c r="T99" i="44"/>
  <c r="T104" i="43"/>
  <c r="T104" i="44"/>
  <c r="T100" i="43"/>
  <c r="T100" i="44"/>
  <c r="AL110" i="44"/>
  <c r="S122" i="42"/>
  <c r="S122" i="43"/>
  <c r="Y122" i="43" s="1"/>
  <c r="Z99" i="43" s="1"/>
  <c r="T114" i="41"/>
  <c r="T114" i="42"/>
  <c r="T124" i="41"/>
  <c r="T124" i="42"/>
  <c r="S121" i="41"/>
  <c r="S121" i="42"/>
  <c r="T109" i="41"/>
  <c r="T109" i="42"/>
  <c r="T105" i="41"/>
  <c r="T105" i="42"/>
  <c r="S89" i="41"/>
  <c r="S89" i="42"/>
  <c r="T100" i="41"/>
  <c r="T100" i="42"/>
  <c r="AE124" i="46"/>
  <c r="T110" i="41"/>
  <c r="T110" i="42"/>
  <c r="T92" i="41"/>
  <c r="T92" i="42"/>
  <c r="S87" i="41"/>
  <c r="S87" i="42"/>
  <c r="T116" i="41"/>
  <c r="T116" i="42"/>
  <c r="T101" i="41"/>
  <c r="T101" i="42"/>
  <c r="S120" i="41"/>
  <c r="S120" i="42"/>
  <c r="T86" i="41"/>
  <c r="T86" i="42"/>
  <c r="T94" i="41"/>
  <c r="T94" i="42"/>
  <c r="S119" i="41"/>
  <c r="S119" i="42"/>
  <c r="S97" i="41"/>
  <c r="S97" i="42"/>
  <c r="S117" i="41"/>
  <c r="S117" i="42"/>
  <c r="T102" i="41"/>
  <c r="T102" i="42"/>
  <c r="S91" i="41"/>
  <c r="S91" i="42"/>
  <c r="T123" i="41"/>
  <c r="T123" i="42"/>
  <c r="T128" i="41"/>
  <c r="T128" i="42"/>
  <c r="T131" i="41"/>
  <c r="T131" i="42"/>
  <c r="T130" i="41"/>
  <c r="T130" i="42"/>
  <c r="T88" i="41"/>
  <c r="T88" i="42"/>
  <c r="T118" i="41"/>
  <c r="T118" i="42"/>
  <c r="T106" i="41"/>
  <c r="T106" i="42"/>
  <c r="AJ135" i="50"/>
  <c r="AL135" i="50" s="1"/>
  <c r="S93" i="41"/>
  <c r="S93" i="42"/>
  <c r="T127" i="41"/>
  <c r="T127" i="42"/>
  <c r="S115" i="41"/>
  <c r="S115" i="42"/>
  <c r="S95" i="41"/>
  <c r="S95" i="42"/>
  <c r="S86" i="41"/>
  <c r="S86" i="42"/>
  <c r="T96" i="41"/>
  <c r="T96" i="42"/>
  <c r="T99" i="41"/>
  <c r="T99" i="42"/>
  <c r="T104" i="41"/>
  <c r="T104" i="42"/>
  <c r="T117" i="41"/>
  <c r="T117" i="42"/>
  <c r="AG135" i="50"/>
  <c r="T125" i="41"/>
  <c r="T125" i="42"/>
  <c r="S113" i="41"/>
  <c r="S113" i="42"/>
  <c r="T132" i="41"/>
  <c r="T132" i="42"/>
  <c r="T103" i="41"/>
  <c r="T103" i="42"/>
  <c r="T107" i="41"/>
  <c r="T107" i="42"/>
  <c r="T108" i="41"/>
  <c r="T108" i="42"/>
  <c r="S90" i="41"/>
  <c r="S90" i="42"/>
  <c r="S116" i="41"/>
  <c r="S116" i="42"/>
  <c r="AH135" i="50"/>
  <c r="T126" i="41"/>
  <c r="T126" i="42"/>
  <c r="T129" i="41"/>
  <c r="T129" i="42"/>
  <c r="S98" i="41"/>
  <c r="S98" i="42"/>
  <c r="AI102" i="24"/>
  <c r="S122" i="40"/>
  <c r="S122" i="41"/>
  <c r="T122" i="1"/>
  <c r="T122" i="37" s="1"/>
  <c r="T131" i="39"/>
  <c r="T131" i="40"/>
  <c r="T130" i="39"/>
  <c r="T130" i="40"/>
  <c r="T88" i="39"/>
  <c r="T88" i="40"/>
  <c r="T118" i="39"/>
  <c r="T118" i="40"/>
  <c r="T106" i="39"/>
  <c r="T106" i="40"/>
  <c r="S117" i="39"/>
  <c r="S117" i="40"/>
  <c r="T125" i="39"/>
  <c r="T125" i="40"/>
  <c r="T126" i="39"/>
  <c r="T126" i="40"/>
  <c r="S115" i="39"/>
  <c r="S115" i="40"/>
  <c r="S95" i="39"/>
  <c r="S95" i="40"/>
  <c r="T127" i="39"/>
  <c r="T127" i="40"/>
  <c r="T96" i="39"/>
  <c r="T96" i="40"/>
  <c r="T99" i="39"/>
  <c r="T99" i="40"/>
  <c r="T104" i="39"/>
  <c r="T104" i="40"/>
  <c r="T117" i="39"/>
  <c r="T117" i="40"/>
  <c r="T129" i="39"/>
  <c r="T129" i="40"/>
  <c r="S113" i="39"/>
  <c r="S113" i="40"/>
  <c r="T132" i="39"/>
  <c r="T132" i="40"/>
  <c r="T103" i="39"/>
  <c r="T103" i="40"/>
  <c r="T107" i="39"/>
  <c r="T107" i="40"/>
  <c r="T108" i="39"/>
  <c r="T108" i="40"/>
  <c r="S90" i="39"/>
  <c r="S90" i="40"/>
  <c r="T124" i="39"/>
  <c r="T124" i="40"/>
  <c r="S98" i="39"/>
  <c r="S98" i="40"/>
  <c r="S86" i="39"/>
  <c r="S86" i="40"/>
  <c r="S121" i="39"/>
  <c r="S121" i="40"/>
  <c r="T109" i="39"/>
  <c r="T109" i="40"/>
  <c r="T105" i="39"/>
  <c r="T105" i="40"/>
  <c r="S89" i="39"/>
  <c r="S89" i="40"/>
  <c r="T123" i="39"/>
  <c r="T123" i="40"/>
  <c r="T110" i="39"/>
  <c r="T110" i="40"/>
  <c r="T92" i="39"/>
  <c r="T92" i="40"/>
  <c r="S87" i="39"/>
  <c r="S87" i="40"/>
  <c r="T116" i="39"/>
  <c r="T116" i="40"/>
  <c r="T101" i="39"/>
  <c r="T101" i="40"/>
  <c r="S120" i="39"/>
  <c r="S120" i="40"/>
  <c r="T86" i="39"/>
  <c r="T86" i="40"/>
  <c r="T94" i="39"/>
  <c r="T94" i="40"/>
  <c r="T100" i="39"/>
  <c r="T100" i="40"/>
  <c r="T128" i="39"/>
  <c r="T128" i="40"/>
  <c r="T114" i="39"/>
  <c r="T114" i="40"/>
  <c r="S119" i="39"/>
  <c r="S119" i="40"/>
  <c r="T102" i="39"/>
  <c r="T102" i="40"/>
  <c r="S91" i="39"/>
  <c r="S91" i="40"/>
  <c r="S97" i="39"/>
  <c r="S97" i="40"/>
  <c r="S93" i="39"/>
  <c r="S93" i="40"/>
  <c r="S116" i="40"/>
  <c r="Y122" i="50"/>
  <c r="Z133" i="50" s="1"/>
  <c r="S122" i="39"/>
  <c r="Y122" i="39" s="1"/>
  <c r="Z132" i="39" s="1"/>
  <c r="AH102" i="24"/>
  <c r="S116" i="35"/>
  <c r="S116" i="20"/>
  <c r="S116" i="24"/>
  <c r="AG87" i="42"/>
  <c r="AK110" i="42"/>
  <c r="Y127" i="11"/>
  <c r="S116" i="22"/>
  <c r="S116" i="32"/>
  <c r="S116" i="38"/>
  <c r="AH87" i="42"/>
  <c r="S116" i="39"/>
  <c r="AK110" i="48"/>
  <c r="AG88" i="44"/>
  <c r="AH88" i="44"/>
  <c r="AG134" i="45"/>
  <c r="AE136" i="45"/>
  <c r="AF136" i="45" s="1"/>
  <c r="AG98" i="43"/>
  <c r="AH134" i="45"/>
  <c r="AJ134" i="45"/>
  <c r="AH87" i="50"/>
  <c r="AG87" i="50"/>
  <c r="AF87" i="50"/>
  <c r="AD89" i="50"/>
  <c r="AE88" i="50"/>
  <c r="AE87" i="43"/>
  <c r="AI87" i="50"/>
  <c r="AQ122" i="34"/>
  <c r="AG100" i="24"/>
  <c r="AJ88" i="44"/>
  <c r="AK88" i="44" s="1"/>
  <c r="AF88" i="44"/>
  <c r="AH98" i="43"/>
  <c r="AL122" i="40"/>
  <c r="AE89" i="42"/>
  <c r="AJ98" i="43"/>
  <c r="AK98" i="43" s="1"/>
  <c r="AD102" i="50"/>
  <c r="AE101" i="50"/>
  <c r="AL86" i="50"/>
  <c r="AK86" i="50"/>
  <c r="AL111" i="50"/>
  <c r="AK111" i="50"/>
  <c r="AL99" i="50"/>
  <c r="AK99" i="50"/>
  <c r="AE124" i="50"/>
  <c r="AD125" i="50"/>
  <c r="AI137" i="50"/>
  <c r="AH137" i="50"/>
  <c r="AG137" i="50"/>
  <c r="AF137" i="50"/>
  <c r="AJ137" i="50"/>
  <c r="AG123" i="50"/>
  <c r="AF123" i="50"/>
  <c r="AJ123" i="50"/>
  <c r="AH123" i="50"/>
  <c r="AI123" i="50"/>
  <c r="AL110" i="50"/>
  <c r="AK110" i="50"/>
  <c r="AE113" i="50"/>
  <c r="AD114" i="50"/>
  <c r="AK98" i="50"/>
  <c r="AL98" i="50"/>
  <c r="AD139" i="50"/>
  <c r="AE138" i="50"/>
  <c r="AK87" i="50"/>
  <c r="AL87" i="50"/>
  <c r="AJ112" i="50"/>
  <c r="AH112" i="50"/>
  <c r="AF112" i="50"/>
  <c r="AI112" i="50"/>
  <c r="AG112" i="50"/>
  <c r="AI100" i="50"/>
  <c r="AG100" i="50"/>
  <c r="AH100" i="50"/>
  <c r="AJ100" i="50"/>
  <c r="AF100" i="50"/>
  <c r="X90" i="48"/>
  <c r="AQ122" i="48"/>
  <c r="AQ122" i="49"/>
  <c r="X92" i="48"/>
  <c r="X110" i="48"/>
  <c r="AJ86" i="43"/>
  <c r="AK86" i="43" s="1"/>
  <c r="Y122" i="48"/>
  <c r="Z87" i="48" s="1"/>
  <c r="Y122" i="49"/>
  <c r="Z126" i="49" s="1"/>
  <c r="X137" i="44"/>
  <c r="X89" i="48"/>
  <c r="X132" i="48"/>
  <c r="AD112" i="49"/>
  <c r="AE111" i="49"/>
  <c r="AE135" i="49"/>
  <c r="AD136" i="49"/>
  <c r="AG86" i="49"/>
  <c r="AF86" i="49"/>
  <c r="AH86" i="49"/>
  <c r="AI86" i="49"/>
  <c r="AJ86" i="49"/>
  <c r="AE99" i="49"/>
  <c r="AD100" i="49"/>
  <c r="AJ134" i="49"/>
  <c r="AI134" i="49"/>
  <c r="AH134" i="49"/>
  <c r="AG134" i="49"/>
  <c r="AF134" i="49"/>
  <c r="AE87" i="49"/>
  <c r="AD88" i="49"/>
  <c r="AJ98" i="49"/>
  <c r="AH98" i="49"/>
  <c r="AG98" i="49"/>
  <c r="AI98" i="49"/>
  <c r="AF98" i="49"/>
  <c r="AJ110" i="49"/>
  <c r="AG110" i="49"/>
  <c r="AF110" i="49"/>
  <c r="AI110" i="49"/>
  <c r="AH110" i="49"/>
  <c r="AE123" i="49"/>
  <c r="AD124" i="49"/>
  <c r="AF122" i="49"/>
  <c r="AJ122" i="49"/>
  <c r="AG122" i="49"/>
  <c r="AH122" i="49"/>
  <c r="AI122" i="49"/>
  <c r="X130" i="49"/>
  <c r="X122" i="49"/>
  <c r="X136" i="49"/>
  <c r="X131" i="49"/>
  <c r="X123" i="49"/>
  <c r="X132" i="49"/>
  <c r="X124" i="49"/>
  <c r="X137" i="49"/>
  <c r="X133" i="49"/>
  <c r="X126" i="49"/>
  <c r="X138" i="49"/>
  <c r="X134" i="49"/>
  <c r="X127" i="49"/>
  <c r="X139" i="49"/>
  <c r="X129" i="49"/>
  <c r="X125" i="49"/>
  <c r="X118" i="49"/>
  <c r="X107" i="49"/>
  <c r="X119" i="49"/>
  <c r="X117" i="49"/>
  <c r="X106" i="49"/>
  <c r="X114" i="49"/>
  <c r="X112" i="49"/>
  <c r="X120" i="49"/>
  <c r="X115" i="49"/>
  <c r="X109" i="49"/>
  <c r="X104" i="49"/>
  <c r="X108" i="49"/>
  <c r="X103" i="49"/>
  <c r="X102" i="49"/>
  <c r="X99" i="49"/>
  <c r="X96" i="49"/>
  <c r="X92" i="49"/>
  <c r="X128" i="49"/>
  <c r="X116" i="49"/>
  <c r="X121" i="49"/>
  <c r="X113" i="49"/>
  <c r="X105" i="49"/>
  <c r="X110" i="49"/>
  <c r="X90" i="49"/>
  <c r="X86" i="49"/>
  <c r="X101" i="49"/>
  <c r="X97" i="49"/>
  <c r="X89" i="49"/>
  <c r="X100" i="49"/>
  <c r="X95" i="49"/>
  <c r="X98" i="49"/>
  <c r="X94" i="49"/>
  <c r="X111" i="49"/>
  <c r="X135" i="49"/>
  <c r="X93" i="49"/>
  <c r="X91" i="49"/>
  <c r="X88" i="49"/>
  <c r="X87" i="49"/>
  <c r="X91" i="48"/>
  <c r="X122" i="48"/>
  <c r="X113" i="48"/>
  <c r="X112" i="48"/>
  <c r="X138" i="48"/>
  <c r="X99" i="48"/>
  <c r="X125" i="48"/>
  <c r="X136" i="48"/>
  <c r="X114" i="48"/>
  <c r="X98" i="48"/>
  <c r="X111" i="48"/>
  <c r="AK122" i="48"/>
  <c r="X137" i="48"/>
  <c r="X128" i="48"/>
  <c r="X105" i="48"/>
  <c r="X86" i="48"/>
  <c r="X121" i="48"/>
  <c r="X94" i="48"/>
  <c r="X127" i="48"/>
  <c r="X107" i="44"/>
  <c r="X133" i="48"/>
  <c r="X100" i="48"/>
  <c r="X102" i="48"/>
  <c r="X109" i="48"/>
  <c r="X124" i="48"/>
  <c r="X108" i="48"/>
  <c r="X103" i="48"/>
  <c r="X115" i="48"/>
  <c r="X93" i="48"/>
  <c r="X131" i="48"/>
  <c r="X123" i="48"/>
  <c r="X101" i="48"/>
  <c r="X134" i="48"/>
  <c r="X135" i="48"/>
  <c r="X130" i="48"/>
  <c r="X107" i="48"/>
  <c r="X88" i="48"/>
  <c r="X97" i="48"/>
  <c r="X126" i="48"/>
  <c r="X104" i="48"/>
  <c r="X117" i="48"/>
  <c r="X129" i="48"/>
  <c r="X96" i="48"/>
  <c r="AJ86" i="48"/>
  <c r="X119" i="48"/>
  <c r="X87" i="48"/>
  <c r="X118" i="48"/>
  <c r="X120" i="48"/>
  <c r="X116" i="48"/>
  <c r="X139" i="48"/>
  <c r="X95" i="48"/>
  <c r="AJ115" i="48"/>
  <c r="AI115" i="48"/>
  <c r="AH115" i="48"/>
  <c r="AG115" i="48"/>
  <c r="AF115" i="48"/>
  <c r="AK87" i="48"/>
  <c r="AL87" i="48"/>
  <c r="AJ135" i="48"/>
  <c r="AI135" i="48"/>
  <c r="AH135" i="48"/>
  <c r="AG135" i="48"/>
  <c r="AF135" i="48"/>
  <c r="AD101" i="48"/>
  <c r="AE100" i="48"/>
  <c r="AK134" i="48"/>
  <c r="AL134" i="48"/>
  <c r="AJ99" i="48"/>
  <c r="AF99" i="48"/>
  <c r="AI99" i="48"/>
  <c r="AH99" i="48"/>
  <c r="AG99" i="48"/>
  <c r="AK98" i="48"/>
  <c r="AL98" i="48"/>
  <c r="AL114" i="48"/>
  <c r="AK114" i="48"/>
  <c r="AE124" i="48"/>
  <c r="AD125" i="48"/>
  <c r="AL112" i="48"/>
  <c r="AK112" i="48"/>
  <c r="AG123" i="48"/>
  <c r="AF123" i="48"/>
  <c r="AJ123" i="48"/>
  <c r="AI123" i="48"/>
  <c r="AH123" i="48"/>
  <c r="AL88" i="48"/>
  <c r="AK88" i="48"/>
  <c r="AL113" i="48"/>
  <c r="AK113" i="48"/>
  <c r="AG89" i="48"/>
  <c r="AF89" i="48"/>
  <c r="AH89" i="48"/>
  <c r="AJ89" i="48"/>
  <c r="AI89" i="48"/>
  <c r="AL111" i="48"/>
  <c r="AK111" i="48"/>
  <c r="AE116" i="48"/>
  <c r="AD117" i="48"/>
  <c r="AE136" i="48"/>
  <c r="AD137" i="48"/>
  <c r="AE90" i="48"/>
  <c r="AD91" i="48"/>
  <c r="AQ122" i="46"/>
  <c r="AQ122" i="47"/>
  <c r="X135" i="44"/>
  <c r="X129" i="44"/>
  <c r="Y122" i="46"/>
  <c r="Z138" i="46" s="1"/>
  <c r="Y122" i="47"/>
  <c r="Z131" i="47" s="1"/>
  <c r="X96" i="44"/>
  <c r="X117" i="44"/>
  <c r="X123" i="44"/>
  <c r="X119" i="44"/>
  <c r="AD112" i="47"/>
  <c r="AE111" i="47"/>
  <c r="AF110" i="47"/>
  <c r="AI110" i="47"/>
  <c r="AH110" i="47"/>
  <c r="AG110" i="47"/>
  <c r="AJ110" i="47"/>
  <c r="AH86" i="47"/>
  <c r="AJ86" i="47"/>
  <c r="AF86" i="47"/>
  <c r="AI86" i="47"/>
  <c r="AG86" i="47"/>
  <c r="AD88" i="47"/>
  <c r="AE87" i="47"/>
  <c r="AD100" i="47"/>
  <c r="AE99" i="47"/>
  <c r="AF122" i="47"/>
  <c r="AG122" i="47"/>
  <c r="AJ122" i="47"/>
  <c r="AI122" i="47"/>
  <c r="AH122" i="47"/>
  <c r="AF98" i="47"/>
  <c r="AI98" i="47"/>
  <c r="AH98" i="47"/>
  <c r="AG98" i="47"/>
  <c r="AJ98" i="47"/>
  <c r="AJ134" i="47"/>
  <c r="AI134" i="47"/>
  <c r="AH134" i="47"/>
  <c r="AG134" i="47"/>
  <c r="AF134" i="47"/>
  <c r="AD124" i="47"/>
  <c r="AE123" i="47"/>
  <c r="AE135" i="47"/>
  <c r="AD136" i="47"/>
  <c r="X130" i="47"/>
  <c r="X122" i="47"/>
  <c r="X136" i="47"/>
  <c r="X131" i="47"/>
  <c r="X132" i="47"/>
  <c r="X139" i="47"/>
  <c r="X135" i="47"/>
  <c r="X129" i="47"/>
  <c r="X121" i="47"/>
  <c r="X120" i="47"/>
  <c r="X119" i="47"/>
  <c r="X118" i="47"/>
  <c r="X117" i="47"/>
  <c r="X127" i="47"/>
  <c r="X137" i="47"/>
  <c r="X133" i="47"/>
  <c r="X128" i="47"/>
  <c r="X123" i="47"/>
  <c r="X113" i="47"/>
  <c r="X116" i="47"/>
  <c r="X108" i="47"/>
  <c r="X138" i="47"/>
  <c r="X134" i="47"/>
  <c r="X114" i="47"/>
  <c r="X106" i="47"/>
  <c r="X98" i="47"/>
  <c r="X115" i="47"/>
  <c r="X101" i="47"/>
  <c r="X95" i="47"/>
  <c r="X112" i="47"/>
  <c r="X109" i="47"/>
  <c r="X126" i="47"/>
  <c r="X125" i="47"/>
  <c r="X105" i="47"/>
  <c r="X97" i="47"/>
  <c r="X93" i="47"/>
  <c r="X87" i="47"/>
  <c r="X96" i="47"/>
  <c r="X92" i="47"/>
  <c r="X100" i="47"/>
  <c r="X110" i="47"/>
  <c r="X107" i="47"/>
  <c r="X88" i="47"/>
  <c r="X102" i="47"/>
  <c r="X91" i="47"/>
  <c r="X94" i="47"/>
  <c r="X90" i="47"/>
  <c r="X89" i="47"/>
  <c r="X103" i="47"/>
  <c r="X99" i="47"/>
  <c r="X111" i="47"/>
  <c r="X124" i="47"/>
  <c r="X104" i="47"/>
  <c r="X86" i="47"/>
  <c r="X136" i="44"/>
  <c r="X103" i="44"/>
  <c r="X130" i="44"/>
  <c r="X121" i="44"/>
  <c r="X134" i="44"/>
  <c r="AL87" i="46"/>
  <c r="AK87" i="46"/>
  <c r="AD101" i="46"/>
  <c r="AE100" i="46"/>
  <c r="AE125" i="46"/>
  <c r="AD126" i="46"/>
  <c r="AL111" i="46"/>
  <c r="AK111" i="46"/>
  <c r="AJ99" i="46"/>
  <c r="AF99" i="46"/>
  <c r="AI99" i="46"/>
  <c r="AH99" i="46"/>
  <c r="AG99" i="46"/>
  <c r="AH124" i="46"/>
  <c r="AG124" i="46"/>
  <c r="AF124" i="46"/>
  <c r="AI124" i="46"/>
  <c r="AJ124" i="46"/>
  <c r="AK86" i="46"/>
  <c r="AL86" i="46"/>
  <c r="AD90" i="46"/>
  <c r="AE89" i="46"/>
  <c r="AL135" i="46"/>
  <c r="AK135" i="46"/>
  <c r="AE137" i="46"/>
  <c r="AD138" i="46"/>
  <c r="AH88" i="46"/>
  <c r="AG88" i="46"/>
  <c r="AJ88" i="46"/>
  <c r="AI88" i="46"/>
  <c r="AF88" i="46"/>
  <c r="AE113" i="46"/>
  <c r="AD114" i="46"/>
  <c r="AG136" i="46"/>
  <c r="AF136" i="46"/>
  <c r="AJ136" i="46"/>
  <c r="AH136" i="46"/>
  <c r="AI136" i="46"/>
  <c r="AJ112" i="46"/>
  <c r="AI112" i="46"/>
  <c r="AH112" i="46"/>
  <c r="AF112" i="46"/>
  <c r="AG112" i="46"/>
  <c r="AL123" i="46"/>
  <c r="AK123" i="46"/>
  <c r="X101" i="44"/>
  <c r="X94" i="44"/>
  <c r="AG134" i="26"/>
  <c r="AD101" i="44"/>
  <c r="AE100" i="44"/>
  <c r="AJ86" i="44"/>
  <c r="AI86" i="44"/>
  <c r="AF99" i="44"/>
  <c r="AH99" i="44"/>
  <c r="AG99" i="44"/>
  <c r="AQ122" i="44"/>
  <c r="AQ122" i="45"/>
  <c r="AI99" i="44"/>
  <c r="Y130" i="11"/>
  <c r="Y122" i="44"/>
  <c r="Z90" i="44" s="1"/>
  <c r="Y122" i="45"/>
  <c r="Z103" i="45" s="1"/>
  <c r="AI134" i="45"/>
  <c r="AL135" i="45"/>
  <c r="AK135" i="45"/>
  <c r="AE123" i="45"/>
  <c r="AD124" i="45"/>
  <c r="AJ122" i="45"/>
  <c r="AI122" i="45"/>
  <c r="AH122" i="45"/>
  <c r="AG122" i="45"/>
  <c r="AF122" i="45"/>
  <c r="X130" i="45"/>
  <c r="X136" i="45"/>
  <c r="X131" i="45"/>
  <c r="X123" i="45"/>
  <c r="X132" i="45"/>
  <c r="X124" i="45"/>
  <c r="X137" i="45"/>
  <c r="X133" i="45"/>
  <c r="X125" i="45"/>
  <c r="X139" i="45"/>
  <c r="X135" i="45"/>
  <c r="X127" i="45"/>
  <c r="X118" i="45"/>
  <c r="X126" i="45"/>
  <c r="X122" i="45"/>
  <c r="X119" i="45"/>
  <c r="X128" i="45"/>
  <c r="X121" i="45"/>
  <c r="X117" i="45"/>
  <c r="X108" i="45"/>
  <c r="X138" i="45"/>
  <c r="X102" i="45"/>
  <c r="X112" i="45"/>
  <c r="X111" i="45"/>
  <c r="X101" i="45"/>
  <c r="X129" i="45"/>
  <c r="X116" i="45"/>
  <c r="X110" i="45"/>
  <c r="X106" i="45"/>
  <c r="X115" i="45"/>
  <c r="X107" i="45"/>
  <c r="X103" i="45"/>
  <c r="X96" i="45"/>
  <c r="X92" i="45"/>
  <c r="X88" i="45"/>
  <c r="X105" i="45"/>
  <c r="X97" i="45"/>
  <c r="X93" i="45"/>
  <c r="X90" i="45"/>
  <c r="X109" i="45"/>
  <c r="X100" i="45"/>
  <c r="X91" i="45"/>
  <c r="X87" i="45"/>
  <c r="X98" i="45"/>
  <c r="X104" i="45"/>
  <c r="X95" i="45"/>
  <c r="X86" i="45"/>
  <c r="X89" i="45"/>
  <c r="X120" i="45"/>
  <c r="X99" i="45"/>
  <c r="X94" i="45"/>
  <c r="X134" i="45"/>
  <c r="X114" i="45"/>
  <c r="X113" i="45"/>
  <c r="AK134" i="45"/>
  <c r="AL134" i="45"/>
  <c r="AE99" i="45"/>
  <c r="AD100" i="45"/>
  <c r="AJ98" i="45"/>
  <c r="AF98" i="45"/>
  <c r="AH98" i="45"/>
  <c r="AI98" i="45"/>
  <c r="AG98" i="45"/>
  <c r="AE87" i="45"/>
  <c r="AD88" i="45"/>
  <c r="AE137" i="45"/>
  <c r="AD138" i="45"/>
  <c r="AH86" i="45"/>
  <c r="AJ86" i="45"/>
  <c r="AG86" i="45"/>
  <c r="AF86" i="45"/>
  <c r="AI86" i="45"/>
  <c r="AI135" i="45"/>
  <c r="AJ110" i="45"/>
  <c r="AI110" i="45"/>
  <c r="AH110" i="45"/>
  <c r="AF110" i="45"/>
  <c r="AG110" i="45"/>
  <c r="AD112" i="45"/>
  <c r="AE111" i="45"/>
  <c r="AJ122" i="44"/>
  <c r="AI122" i="44"/>
  <c r="AQ122" i="38"/>
  <c r="X108" i="44"/>
  <c r="X105" i="44"/>
  <c r="X126" i="44"/>
  <c r="X112" i="44"/>
  <c r="X93" i="44"/>
  <c r="X106" i="44"/>
  <c r="X113" i="44"/>
  <c r="X100" i="44"/>
  <c r="X131" i="44"/>
  <c r="X91" i="44"/>
  <c r="X110" i="44"/>
  <c r="X109" i="44"/>
  <c r="X92" i="44"/>
  <c r="X86" i="44"/>
  <c r="X95" i="44"/>
  <c r="X115" i="44"/>
  <c r="X139" i="44"/>
  <c r="X111" i="44"/>
  <c r="X122" i="44"/>
  <c r="X116" i="44"/>
  <c r="X114" i="44"/>
  <c r="X102" i="44"/>
  <c r="X90" i="44"/>
  <c r="X88" i="44"/>
  <c r="X89" i="44"/>
  <c r="X120" i="44"/>
  <c r="X97" i="44"/>
  <c r="X87" i="44"/>
  <c r="X127" i="44"/>
  <c r="X98" i="44"/>
  <c r="AQ122" i="32"/>
  <c r="AL134" i="40"/>
  <c r="X125" i="44"/>
  <c r="X118" i="44"/>
  <c r="X132" i="44"/>
  <c r="X133" i="44"/>
  <c r="AQ122" i="31"/>
  <c r="X128" i="44"/>
  <c r="X104" i="44"/>
  <c r="X124" i="44"/>
  <c r="X99" i="44"/>
  <c r="X138" i="44"/>
  <c r="AL115" i="44"/>
  <c r="AK115" i="44"/>
  <c r="AL117" i="44"/>
  <c r="AK117" i="44"/>
  <c r="AL111" i="44"/>
  <c r="AK111" i="44"/>
  <c r="AL135" i="44"/>
  <c r="AK135" i="44"/>
  <c r="AL113" i="44"/>
  <c r="AK113" i="44"/>
  <c r="AE124" i="44"/>
  <c r="AD125" i="44"/>
  <c r="AL120" i="44"/>
  <c r="AK120" i="44"/>
  <c r="AL112" i="44"/>
  <c r="AK112" i="44"/>
  <c r="AG89" i="44"/>
  <c r="AF89" i="44"/>
  <c r="AJ89" i="44"/>
  <c r="AI89" i="44"/>
  <c r="AH89" i="44"/>
  <c r="AG123" i="44"/>
  <c r="AF123" i="44"/>
  <c r="AH123" i="44"/>
  <c r="AJ123" i="44"/>
  <c r="AI123" i="44"/>
  <c r="AK87" i="44"/>
  <c r="AL87" i="44"/>
  <c r="AL118" i="44"/>
  <c r="AK118" i="44"/>
  <c r="AE90" i="44"/>
  <c r="AD91" i="44"/>
  <c r="AL99" i="44"/>
  <c r="AK99" i="44"/>
  <c r="AL119" i="44"/>
  <c r="AK119" i="44"/>
  <c r="AE137" i="44"/>
  <c r="AD138" i="44"/>
  <c r="AL116" i="44"/>
  <c r="AK116" i="44"/>
  <c r="AL121" i="44"/>
  <c r="AK121" i="44"/>
  <c r="AG136" i="44"/>
  <c r="AF136" i="44"/>
  <c r="AJ136" i="44"/>
  <c r="AI136" i="44"/>
  <c r="AH136" i="44"/>
  <c r="AL114" i="44"/>
  <c r="AK114" i="44"/>
  <c r="AF134" i="26"/>
  <c r="S86" i="29"/>
  <c r="S86" i="30"/>
  <c r="S86" i="38"/>
  <c r="Y122" i="42"/>
  <c r="Z138" i="42" s="1"/>
  <c r="AG134" i="25"/>
  <c r="S86" i="12"/>
  <c r="S86" i="19"/>
  <c r="S86" i="37"/>
  <c r="AQ122" i="42"/>
  <c r="AQ122" i="43"/>
  <c r="AE111" i="43"/>
  <c r="AJ111" i="43" s="1"/>
  <c r="AD112" i="43"/>
  <c r="AF134" i="25"/>
  <c r="S86" i="34"/>
  <c r="S86" i="22"/>
  <c r="S86" i="25"/>
  <c r="AH110" i="43"/>
  <c r="AG110" i="43"/>
  <c r="S86" i="28"/>
  <c r="S86" i="21"/>
  <c r="S86" i="23"/>
  <c r="S86" i="31"/>
  <c r="S86" i="15"/>
  <c r="S86" i="32"/>
  <c r="S86" i="18"/>
  <c r="S86" i="33"/>
  <c r="S86" i="24"/>
  <c r="S86" i="36"/>
  <c r="AI134" i="43"/>
  <c r="AI98" i="43"/>
  <c r="X131" i="43"/>
  <c r="X122" i="43"/>
  <c r="AJ135" i="43"/>
  <c r="AI135" i="43"/>
  <c r="AH135" i="43"/>
  <c r="AG135" i="43"/>
  <c r="AF135" i="43"/>
  <c r="AF122" i="43"/>
  <c r="AJ122" i="43"/>
  <c r="AI122" i="43"/>
  <c r="AH122" i="43"/>
  <c r="AG122" i="43"/>
  <c r="X96" i="43"/>
  <c r="X89" i="43"/>
  <c r="X100" i="43"/>
  <c r="X112" i="43"/>
  <c r="X135" i="43"/>
  <c r="X126" i="43"/>
  <c r="X136" i="43"/>
  <c r="X99" i="43"/>
  <c r="AJ87" i="43"/>
  <c r="AI87" i="43"/>
  <c r="AH87" i="43"/>
  <c r="AG87" i="43"/>
  <c r="AF87" i="43"/>
  <c r="X87" i="43"/>
  <c r="X101" i="43"/>
  <c r="X116" i="43"/>
  <c r="X114" i="43"/>
  <c r="X121" i="43"/>
  <c r="X133" i="43"/>
  <c r="X130" i="43"/>
  <c r="X102" i="43"/>
  <c r="AE88" i="43"/>
  <c r="AD89" i="43"/>
  <c r="X91" i="43"/>
  <c r="X107" i="43"/>
  <c r="X119" i="43"/>
  <c r="X115" i="43"/>
  <c r="X106" i="43"/>
  <c r="X137" i="43"/>
  <c r="AE100" i="43"/>
  <c r="AD101" i="43"/>
  <c r="X86" i="43"/>
  <c r="X104" i="43"/>
  <c r="X139" i="43"/>
  <c r="X129" i="43"/>
  <c r="X128" i="43"/>
  <c r="X124" i="43"/>
  <c r="X105" i="43"/>
  <c r="AJ99" i="43"/>
  <c r="AG99" i="43"/>
  <c r="AI99" i="43"/>
  <c r="AH99" i="43"/>
  <c r="AF99" i="43"/>
  <c r="X88" i="43"/>
  <c r="X90" i="43"/>
  <c r="X97" i="43"/>
  <c r="X109" i="43"/>
  <c r="X117" i="43"/>
  <c r="X127" i="43"/>
  <c r="X132" i="43"/>
  <c r="X113" i="43"/>
  <c r="X125" i="43"/>
  <c r="AJ110" i="43"/>
  <c r="AI110" i="43"/>
  <c r="AK134" i="43"/>
  <c r="AL134" i="43"/>
  <c r="X92" i="43"/>
  <c r="X93" i="43"/>
  <c r="X103" i="43"/>
  <c r="X110" i="43"/>
  <c r="X118" i="43"/>
  <c r="X134" i="43"/>
  <c r="X123" i="43"/>
  <c r="X108" i="43"/>
  <c r="AE136" i="43"/>
  <c r="AD137" i="43"/>
  <c r="AE123" i="43"/>
  <c r="AD124" i="43"/>
  <c r="X95" i="43"/>
  <c r="X94" i="43"/>
  <c r="X98" i="43"/>
  <c r="X111" i="43"/>
  <c r="X120" i="43"/>
  <c r="X138" i="43"/>
  <c r="AK122" i="42"/>
  <c r="AK98" i="42"/>
  <c r="AL98" i="42"/>
  <c r="AL111" i="42"/>
  <c r="AK111" i="42"/>
  <c r="AD114" i="42"/>
  <c r="AE113" i="42"/>
  <c r="AJ99" i="42"/>
  <c r="AI99" i="42"/>
  <c r="AH99" i="42"/>
  <c r="AG99" i="42"/>
  <c r="AF99" i="42"/>
  <c r="AJ112" i="42"/>
  <c r="AI112" i="42"/>
  <c r="AH112" i="42"/>
  <c r="AG112" i="42"/>
  <c r="AF112" i="42"/>
  <c r="AE100" i="42"/>
  <c r="AD101" i="42"/>
  <c r="AE136" i="42"/>
  <c r="AD137" i="42"/>
  <c r="AG89" i="42"/>
  <c r="AF89" i="42"/>
  <c r="AH89" i="42"/>
  <c r="AJ89" i="42"/>
  <c r="AI89" i="42"/>
  <c r="AK134" i="42"/>
  <c r="AL134" i="42"/>
  <c r="AK87" i="42"/>
  <c r="AL87" i="42"/>
  <c r="AJ135" i="42"/>
  <c r="AI135" i="42"/>
  <c r="AH135" i="42"/>
  <c r="AG135" i="42"/>
  <c r="AF135" i="42"/>
  <c r="AE90" i="42"/>
  <c r="AD91" i="42"/>
  <c r="AL88" i="42"/>
  <c r="AK88" i="42"/>
  <c r="AE124" i="42"/>
  <c r="AD125" i="42"/>
  <c r="AG123" i="42"/>
  <c r="AF123" i="42"/>
  <c r="AJ123" i="42"/>
  <c r="AI123" i="42"/>
  <c r="AH123" i="42"/>
  <c r="AQ122" i="40"/>
  <c r="AQ122" i="41"/>
  <c r="Y122" i="41"/>
  <c r="Z134" i="41" s="1"/>
  <c r="AI98" i="41"/>
  <c r="AK134" i="41"/>
  <c r="AL134" i="41"/>
  <c r="AK98" i="41"/>
  <c r="AL98" i="41"/>
  <c r="AI110" i="41"/>
  <c r="AH110" i="41"/>
  <c r="AF110" i="41"/>
  <c r="AJ110" i="41"/>
  <c r="AG110" i="41"/>
  <c r="AJ135" i="41"/>
  <c r="AI135" i="41"/>
  <c r="AH135" i="41"/>
  <c r="AG135" i="41"/>
  <c r="AF135" i="41"/>
  <c r="AD112" i="41"/>
  <c r="AE111" i="41"/>
  <c r="AI86" i="41"/>
  <c r="AH86" i="41"/>
  <c r="AJ86" i="41"/>
  <c r="AG86" i="41"/>
  <c r="AF86" i="41"/>
  <c r="AE123" i="41"/>
  <c r="AD124" i="41"/>
  <c r="AD88" i="41"/>
  <c r="AE87" i="41"/>
  <c r="AF122" i="41"/>
  <c r="AI122" i="41"/>
  <c r="AH122" i="41"/>
  <c r="AJ122" i="41"/>
  <c r="AG122" i="41"/>
  <c r="AJ99" i="41"/>
  <c r="AI99" i="41"/>
  <c r="AH99" i="41"/>
  <c r="AF99" i="41"/>
  <c r="AG99" i="41"/>
  <c r="AI134" i="41"/>
  <c r="X130" i="41"/>
  <c r="X122" i="41"/>
  <c r="X136" i="41"/>
  <c r="X131" i="41"/>
  <c r="X123" i="41"/>
  <c r="X132" i="41"/>
  <c r="X124" i="41"/>
  <c r="X137" i="41"/>
  <c r="X133" i="41"/>
  <c r="X125" i="41"/>
  <c r="X126" i="41"/>
  <c r="X138" i="41"/>
  <c r="X134" i="41"/>
  <c r="X127" i="41"/>
  <c r="X128" i="41"/>
  <c r="X139" i="41"/>
  <c r="X118" i="41"/>
  <c r="X135" i="41"/>
  <c r="X121" i="41"/>
  <c r="X120" i="41"/>
  <c r="X117" i="41"/>
  <c r="X119" i="41"/>
  <c r="X116" i="41"/>
  <c r="X115" i="41"/>
  <c r="X114" i="41"/>
  <c r="X113" i="41"/>
  <c r="X112" i="41"/>
  <c r="X111" i="41"/>
  <c r="X110" i="41"/>
  <c r="X109" i="41"/>
  <c r="X101" i="41"/>
  <c r="X96" i="41"/>
  <c r="X92" i="41"/>
  <c r="X88" i="41"/>
  <c r="X107" i="41"/>
  <c r="X104" i="41"/>
  <c r="X108" i="41"/>
  <c r="X106" i="41"/>
  <c r="X102" i="41"/>
  <c r="X99" i="41"/>
  <c r="X105" i="41"/>
  <c r="X100" i="41"/>
  <c r="X98" i="41"/>
  <c r="X129" i="41"/>
  <c r="X97" i="41"/>
  <c r="X93" i="41"/>
  <c r="X89" i="41"/>
  <c r="X91" i="41"/>
  <c r="X86" i="41"/>
  <c r="X95" i="41"/>
  <c r="X94" i="41"/>
  <c r="X90" i="41"/>
  <c r="X87" i="41"/>
  <c r="X103" i="41"/>
  <c r="Y122" i="40"/>
  <c r="Z100" i="40" s="1"/>
  <c r="AE113" i="40"/>
  <c r="AD114" i="40"/>
  <c r="AL111" i="40"/>
  <c r="AK111" i="40"/>
  <c r="AJ112" i="40"/>
  <c r="AI112" i="40"/>
  <c r="AH112" i="40"/>
  <c r="AG112" i="40"/>
  <c r="AF112" i="40"/>
  <c r="AL135" i="40"/>
  <c r="AK135" i="40"/>
  <c r="AE137" i="40"/>
  <c r="AD138" i="40"/>
  <c r="AF100" i="40"/>
  <c r="AJ100" i="40"/>
  <c r="AI100" i="40"/>
  <c r="AH100" i="40"/>
  <c r="AG100" i="40"/>
  <c r="AL98" i="40"/>
  <c r="AK98" i="40"/>
  <c r="AG136" i="40"/>
  <c r="AF136" i="40"/>
  <c r="AJ136" i="40"/>
  <c r="AI136" i="40"/>
  <c r="AH136" i="40"/>
  <c r="AL86" i="40"/>
  <c r="AK86" i="40"/>
  <c r="AD102" i="40"/>
  <c r="AE101" i="40"/>
  <c r="AE124" i="40"/>
  <c r="AD125" i="40"/>
  <c r="AJ88" i="40"/>
  <c r="AI88" i="40"/>
  <c r="AH88" i="40"/>
  <c r="AG88" i="40"/>
  <c r="AF88" i="40"/>
  <c r="AL99" i="40"/>
  <c r="AK99" i="40"/>
  <c r="AG123" i="40"/>
  <c r="AF123" i="40"/>
  <c r="AJ123" i="40"/>
  <c r="AI123" i="40"/>
  <c r="AH123" i="40"/>
  <c r="AD90" i="40"/>
  <c r="AE89" i="40"/>
  <c r="AL87" i="40"/>
  <c r="AK87" i="40"/>
  <c r="AQ122" i="37"/>
  <c r="AQ122" i="39"/>
  <c r="Y122" i="1"/>
  <c r="Z86" i="1" s="1"/>
  <c r="AI86" i="39"/>
  <c r="AE135" i="39"/>
  <c r="AD136" i="39"/>
  <c r="AL86" i="39"/>
  <c r="AK86" i="39"/>
  <c r="AJ87" i="39"/>
  <c r="AI87" i="39"/>
  <c r="AH87" i="39"/>
  <c r="AG87" i="39"/>
  <c r="AF87" i="39"/>
  <c r="AE88" i="39"/>
  <c r="AD89" i="39"/>
  <c r="AD124" i="39"/>
  <c r="AE123" i="39"/>
  <c r="AD100" i="39"/>
  <c r="AE99" i="39"/>
  <c r="AJ134" i="39"/>
  <c r="AI134" i="39"/>
  <c r="AG134" i="39"/>
  <c r="AF134" i="39"/>
  <c r="AH134" i="39"/>
  <c r="AI122" i="39"/>
  <c r="AG122" i="39"/>
  <c r="AJ122" i="39"/>
  <c r="AH122" i="39"/>
  <c r="AF122" i="39"/>
  <c r="AF98" i="39"/>
  <c r="AH98" i="39"/>
  <c r="AI98" i="39"/>
  <c r="AJ98" i="39"/>
  <c r="AG98" i="39"/>
  <c r="AH110" i="39"/>
  <c r="AF110" i="39"/>
  <c r="AJ110" i="39"/>
  <c r="AI110" i="39"/>
  <c r="AG110" i="39"/>
  <c r="AD112" i="39"/>
  <c r="AE111" i="39"/>
  <c r="X130" i="39"/>
  <c r="X136" i="39"/>
  <c r="X131" i="39"/>
  <c r="X123" i="39"/>
  <c r="X132" i="39"/>
  <c r="X138" i="39"/>
  <c r="X134" i="39"/>
  <c r="X127" i="39"/>
  <c r="X139" i="39"/>
  <c r="X135" i="39"/>
  <c r="X129" i="39"/>
  <c r="X121" i="39"/>
  <c r="X120" i="39"/>
  <c r="X119" i="39"/>
  <c r="X118" i="39"/>
  <c r="X117" i="39"/>
  <c r="X137" i="39"/>
  <c r="X128" i="39"/>
  <c r="X116" i="39"/>
  <c r="X115" i="39"/>
  <c r="X114" i="39"/>
  <c r="X113" i="39"/>
  <c r="X112" i="39"/>
  <c r="X111" i="39"/>
  <c r="X110" i="39"/>
  <c r="X109" i="39"/>
  <c r="X125" i="39"/>
  <c r="X107" i="39"/>
  <c r="X133" i="39"/>
  <c r="X106" i="39"/>
  <c r="X98" i="39"/>
  <c r="X124" i="39"/>
  <c r="X96" i="39"/>
  <c r="X105" i="39"/>
  <c r="X126" i="39"/>
  <c r="X108" i="39"/>
  <c r="X122" i="39"/>
  <c r="X104" i="39"/>
  <c r="X93" i="39"/>
  <c r="X89" i="39"/>
  <c r="X92" i="39"/>
  <c r="X100" i="39"/>
  <c r="X95" i="39"/>
  <c r="X90" i="39"/>
  <c r="X88" i="39"/>
  <c r="X97" i="39"/>
  <c r="X103" i="39"/>
  <c r="X99" i="39"/>
  <c r="X102" i="39"/>
  <c r="X101" i="39"/>
  <c r="X94" i="39"/>
  <c r="X91" i="39"/>
  <c r="X87" i="39"/>
  <c r="X86" i="39"/>
  <c r="S113" i="27"/>
  <c r="S113" i="26"/>
  <c r="S113" i="38"/>
  <c r="S113" i="24"/>
  <c r="S113" i="36"/>
  <c r="S113" i="25"/>
  <c r="S113" i="37"/>
  <c r="S113" i="19"/>
  <c r="S113" i="32"/>
  <c r="S113" i="20"/>
  <c r="S113" i="28"/>
  <c r="S113" i="18"/>
  <c r="S113" i="23"/>
  <c r="S113" i="21"/>
  <c r="S113" i="34"/>
  <c r="S113" i="30"/>
  <c r="S113" i="31"/>
  <c r="S113" i="22"/>
  <c r="S113" i="35"/>
  <c r="S113" i="33"/>
  <c r="S113" i="12"/>
  <c r="S113" i="29"/>
  <c r="S113" i="15"/>
  <c r="T103" i="24"/>
  <c r="T103" i="36"/>
  <c r="T103" i="25"/>
  <c r="T103" i="37"/>
  <c r="T103" i="26"/>
  <c r="T103" i="38"/>
  <c r="T103" i="32"/>
  <c r="T103" i="34"/>
  <c r="T103" i="35"/>
  <c r="T103" i="23"/>
  <c r="T103" i="22"/>
  <c r="T103" i="33"/>
  <c r="T103" i="20"/>
  <c r="T103" i="18"/>
  <c r="T103" i="21"/>
  <c r="T103" i="31"/>
  <c r="T103" i="19"/>
  <c r="T103" i="15"/>
  <c r="T103" i="28"/>
  <c r="T103" i="30"/>
  <c r="T103" i="12"/>
  <c r="T103" i="29"/>
  <c r="T107" i="37"/>
  <c r="T107" i="26"/>
  <c r="T107" i="38"/>
  <c r="T107" i="24"/>
  <c r="T107" i="36"/>
  <c r="T107" i="25"/>
  <c r="T107" i="28"/>
  <c r="T107" i="31"/>
  <c r="T107" i="18"/>
  <c r="T107" i="22"/>
  <c r="T107" i="35"/>
  <c r="T107" i="33"/>
  <c r="T107" i="30"/>
  <c r="T107" i="32"/>
  <c r="T107" i="19"/>
  <c r="T107" i="23"/>
  <c r="T107" i="21"/>
  <c r="T107" i="12"/>
  <c r="T107" i="29"/>
  <c r="T107" i="15"/>
  <c r="T107" i="20"/>
  <c r="T107" i="34"/>
  <c r="T108" i="24"/>
  <c r="T108" i="36"/>
  <c r="T108" i="25"/>
  <c r="T108" i="37"/>
  <c r="T108" i="26"/>
  <c r="T108" i="38"/>
  <c r="T108" i="20"/>
  <c r="T108" i="22"/>
  <c r="T108" i="32"/>
  <c r="T108" i="33"/>
  <c r="T108" i="19"/>
  <c r="T108" i="23"/>
  <c r="T108" i="28"/>
  <c r="T108" i="34"/>
  <c r="T108" i="21"/>
  <c r="T108" i="29"/>
  <c r="T108" i="15"/>
  <c r="T108" i="31"/>
  <c r="T108" i="30"/>
  <c r="T108" i="18"/>
  <c r="T108" i="35"/>
  <c r="T108" i="12"/>
  <c r="S90" i="36"/>
  <c r="S90" i="25"/>
  <c r="S90" i="37"/>
  <c r="S90" i="26"/>
  <c r="S90" i="38"/>
  <c r="S90" i="20"/>
  <c r="S90" i="22"/>
  <c r="S90" i="18"/>
  <c r="S90" i="35"/>
  <c r="S90" i="32"/>
  <c r="S90" i="31"/>
  <c r="S90" i="19"/>
  <c r="S90" i="23"/>
  <c r="S90" i="33"/>
  <c r="S90" i="21"/>
  <c r="S90" i="29"/>
  <c r="S90" i="15"/>
  <c r="S90" i="28"/>
  <c r="S90" i="34"/>
  <c r="S90" i="24"/>
  <c r="S90" i="30"/>
  <c r="S90" i="12"/>
  <c r="AQ122" i="29"/>
  <c r="AQ122" i="36"/>
  <c r="T122" i="25"/>
  <c r="T122" i="26"/>
  <c r="T122" i="32"/>
  <c r="T122" i="34"/>
  <c r="T122" i="30"/>
  <c r="T122" i="29"/>
  <c r="S98" i="36"/>
  <c r="S98" i="25"/>
  <c r="S98" i="37"/>
  <c r="S98" i="26"/>
  <c r="S98" i="38"/>
  <c r="S98" i="32"/>
  <c r="S98" i="34"/>
  <c r="S98" i="24"/>
  <c r="S98" i="20"/>
  <c r="S98" i="31"/>
  <c r="S98" i="19"/>
  <c r="S98" i="33"/>
  <c r="S98" i="23"/>
  <c r="S98" i="28"/>
  <c r="S98" i="21"/>
  <c r="S98" i="15"/>
  <c r="S98" i="18"/>
  <c r="S98" i="30"/>
  <c r="S98" i="35"/>
  <c r="S98" i="22"/>
  <c r="S98" i="12"/>
  <c r="S98" i="29"/>
  <c r="AQ122" i="30"/>
  <c r="T109" i="36"/>
  <c r="T109" i="25"/>
  <c r="T109" i="37"/>
  <c r="T109" i="26"/>
  <c r="T109" i="38"/>
  <c r="T109" i="24"/>
  <c r="T109" i="35"/>
  <c r="T109" i="34"/>
  <c r="T109" i="22"/>
  <c r="T109" i="33"/>
  <c r="T109" i="28"/>
  <c r="T109" i="23"/>
  <c r="T109" i="21"/>
  <c r="T109" i="20"/>
  <c r="T109" i="18"/>
  <c r="T109" i="31"/>
  <c r="T109" i="30"/>
  <c r="T109" i="12"/>
  <c r="T109" i="32"/>
  <c r="T109" i="19"/>
  <c r="T109" i="29"/>
  <c r="T109" i="15"/>
  <c r="T105" i="38"/>
  <c r="T105" i="24"/>
  <c r="T105" i="36"/>
  <c r="T105" i="25"/>
  <c r="T105" i="37"/>
  <c r="T105" i="26"/>
  <c r="T105" i="31"/>
  <c r="T105" i="33"/>
  <c r="T105" i="32"/>
  <c r="T105" i="19"/>
  <c r="T105" i="23"/>
  <c r="T105" i="28"/>
  <c r="T105" i="34"/>
  <c r="T105" i="20"/>
  <c r="T105" i="21"/>
  <c r="T105" i="18"/>
  <c r="T105" i="22"/>
  <c r="T105" i="30"/>
  <c r="T105" i="12"/>
  <c r="T105" i="29"/>
  <c r="T105" i="15"/>
  <c r="T105" i="35"/>
  <c r="S89" i="36"/>
  <c r="S89" i="25"/>
  <c r="S89" i="37"/>
  <c r="S89" i="26"/>
  <c r="S89" i="38"/>
  <c r="S89" i="35"/>
  <c r="S89" i="24"/>
  <c r="S89" i="34"/>
  <c r="S89" i="22"/>
  <c r="S89" i="19"/>
  <c r="S89" i="32"/>
  <c r="S89" i="23"/>
  <c r="S89" i="21"/>
  <c r="S89" i="33"/>
  <c r="S89" i="20"/>
  <c r="S89" i="28"/>
  <c r="S89" i="18"/>
  <c r="S89" i="30"/>
  <c r="S89" i="12"/>
  <c r="S89" i="31"/>
  <c r="S89" i="29"/>
  <c r="S89" i="15"/>
  <c r="T117" i="27"/>
  <c r="T117" i="36"/>
  <c r="T117" i="25"/>
  <c r="T117" i="37"/>
  <c r="T117" i="26"/>
  <c r="T117" i="38"/>
  <c r="T117" i="24"/>
  <c r="T117" i="35"/>
  <c r="T117" i="20"/>
  <c r="T117" i="31"/>
  <c r="T117" i="18"/>
  <c r="T117" i="22"/>
  <c r="T117" i="33"/>
  <c r="T117" i="21"/>
  <c r="T117" i="15"/>
  <c r="T117" i="32"/>
  <c r="T117" i="19"/>
  <c r="T117" i="30"/>
  <c r="T117" i="28"/>
  <c r="T117" i="23"/>
  <c r="T117" i="34"/>
  <c r="T117" i="12"/>
  <c r="T117" i="29"/>
  <c r="T100" i="27"/>
  <c r="T100" i="36"/>
  <c r="T100" i="25"/>
  <c r="T100" i="37"/>
  <c r="T100" i="26"/>
  <c r="T100" i="38"/>
  <c r="T100" i="20"/>
  <c r="T100" i="22"/>
  <c r="T100" i="35"/>
  <c r="T100" i="23"/>
  <c r="T100" i="33"/>
  <c r="T100" i="18"/>
  <c r="T100" i="31"/>
  <c r="T100" i="21"/>
  <c r="T100" i="32"/>
  <c r="T100" i="19"/>
  <c r="T100" i="24"/>
  <c r="T100" i="28"/>
  <c r="T100" i="29"/>
  <c r="T100" i="15"/>
  <c r="T100" i="34"/>
  <c r="T100" i="30"/>
  <c r="T100" i="12"/>
  <c r="T100" i="11"/>
  <c r="S121" i="27"/>
  <c r="S121" i="26"/>
  <c r="S121" i="38"/>
  <c r="S121" i="24"/>
  <c r="S121" i="36"/>
  <c r="S121" i="25"/>
  <c r="S121" i="37"/>
  <c r="S121" i="19"/>
  <c r="S121" i="33"/>
  <c r="S121" i="31"/>
  <c r="S121" i="18"/>
  <c r="S121" i="22"/>
  <c r="S121" i="35"/>
  <c r="S121" i="30"/>
  <c r="S121" i="21"/>
  <c r="S121" i="32"/>
  <c r="S121" i="23"/>
  <c r="S121" i="20"/>
  <c r="S121" i="12"/>
  <c r="S121" i="29"/>
  <c r="S121" i="15"/>
  <c r="S121" i="28"/>
  <c r="S121" i="34"/>
  <c r="T92" i="36"/>
  <c r="T92" i="25"/>
  <c r="T92" i="37"/>
  <c r="T92" i="26"/>
  <c r="T92" i="38"/>
  <c r="T92" i="35"/>
  <c r="T92" i="18"/>
  <c r="T92" i="24"/>
  <c r="T92" i="31"/>
  <c r="T92" i="22"/>
  <c r="T92" i="33"/>
  <c r="T92" i="21"/>
  <c r="T92" i="32"/>
  <c r="T92" i="19"/>
  <c r="T92" i="28"/>
  <c r="T92" i="23"/>
  <c r="T92" i="30"/>
  <c r="T92" i="20"/>
  <c r="T92" i="12"/>
  <c r="T92" i="29"/>
  <c r="T92" i="15"/>
  <c r="T92" i="34"/>
  <c r="S87" i="36"/>
  <c r="S87" i="25"/>
  <c r="S87" i="37"/>
  <c r="S87" i="26"/>
  <c r="S87" i="38"/>
  <c r="S87" i="32"/>
  <c r="S87" i="34"/>
  <c r="S87" i="24"/>
  <c r="S87" i="19"/>
  <c r="S87" i="23"/>
  <c r="S87" i="21"/>
  <c r="S87" i="20"/>
  <c r="S87" i="28"/>
  <c r="S87" i="33"/>
  <c r="S87" i="18"/>
  <c r="S87" i="22"/>
  <c r="S87" i="30"/>
  <c r="S87" i="15"/>
  <c r="S87" i="31"/>
  <c r="S87" i="35"/>
  <c r="S87" i="12"/>
  <c r="S87" i="29"/>
  <c r="T116" i="27"/>
  <c r="T116" i="24"/>
  <c r="T116" i="36"/>
  <c r="T116" i="25"/>
  <c r="T116" i="37"/>
  <c r="T116" i="26"/>
  <c r="T116" i="38"/>
  <c r="T116" i="20"/>
  <c r="T116" i="22"/>
  <c r="T116" i="19"/>
  <c r="T116" i="23"/>
  <c r="T116" i="28"/>
  <c r="T116" i="34"/>
  <c r="T116" i="31"/>
  <c r="T116" i="18"/>
  <c r="T116" i="35"/>
  <c r="T116" i="29"/>
  <c r="T116" i="32"/>
  <c r="T116" i="15"/>
  <c r="T116" i="33"/>
  <c r="T116" i="21"/>
  <c r="T116" i="30"/>
  <c r="T116" i="12"/>
  <c r="T101" i="36"/>
  <c r="T101" i="25"/>
  <c r="T101" i="37"/>
  <c r="T101" i="26"/>
  <c r="T101" i="38"/>
  <c r="T101" i="35"/>
  <c r="T101" i="33"/>
  <c r="T101" i="32"/>
  <c r="T101" i="19"/>
  <c r="T101" i="24"/>
  <c r="T101" i="28"/>
  <c r="T101" i="23"/>
  <c r="T101" i="34"/>
  <c r="T101" i="20"/>
  <c r="T101" i="30"/>
  <c r="T101" i="18"/>
  <c r="T101" i="22"/>
  <c r="T101" i="12"/>
  <c r="T101" i="31"/>
  <c r="T101" i="21"/>
  <c r="T101" i="29"/>
  <c r="T101" i="15"/>
  <c r="S120" i="36"/>
  <c r="S120" i="25"/>
  <c r="S120" i="37"/>
  <c r="S120" i="26"/>
  <c r="S120" i="38"/>
  <c r="S120" i="24"/>
  <c r="S120" i="35"/>
  <c r="S120" i="32"/>
  <c r="S120" i="28"/>
  <c r="S120" i="23"/>
  <c r="S120" i="34"/>
  <c r="S120" i="20"/>
  <c r="S120" i="31"/>
  <c r="S120" i="18"/>
  <c r="S120" i="22"/>
  <c r="S120" i="15"/>
  <c r="S120" i="33"/>
  <c r="S120" i="21"/>
  <c r="S120" i="30"/>
  <c r="S120" i="12"/>
  <c r="S120" i="29"/>
  <c r="S120" i="19"/>
  <c r="T86" i="37"/>
  <c r="T86" i="26"/>
  <c r="T86" i="38"/>
  <c r="T86" i="36"/>
  <c r="T86" i="25"/>
  <c r="T86" i="28"/>
  <c r="T86" i="33"/>
  <c r="T86" i="18"/>
  <c r="T86" i="22"/>
  <c r="T86" i="31"/>
  <c r="T86" i="19"/>
  <c r="T86" i="35"/>
  <c r="T86" i="30"/>
  <c r="T86" i="24"/>
  <c r="T86" i="32"/>
  <c r="T86" i="23"/>
  <c r="T86" i="34"/>
  <c r="T86" i="20"/>
  <c r="T86" i="21"/>
  <c r="T86" i="12"/>
  <c r="T86" i="29"/>
  <c r="T86" i="15"/>
  <c r="T94" i="36"/>
  <c r="T94" i="25"/>
  <c r="T94" i="37"/>
  <c r="T94" i="26"/>
  <c r="T94" i="38"/>
  <c r="T94" i="32"/>
  <c r="T94" i="34"/>
  <c r="T94" i="24"/>
  <c r="T94" i="19"/>
  <c r="T94" i="23"/>
  <c r="T94" i="28"/>
  <c r="T94" i="20"/>
  <c r="T94" i="18"/>
  <c r="T94" i="31"/>
  <c r="T94" i="35"/>
  <c r="T94" i="22"/>
  <c r="T94" i="15"/>
  <c r="T94" i="33"/>
  <c r="T94" i="21"/>
  <c r="T94" i="30"/>
  <c r="T94" i="12"/>
  <c r="T94" i="29"/>
  <c r="T123" i="27"/>
  <c r="T123" i="37"/>
  <c r="T123" i="26"/>
  <c r="T123" i="38"/>
  <c r="T123" i="24"/>
  <c r="T123" i="36"/>
  <c r="T123" i="25"/>
  <c r="T123" i="28"/>
  <c r="T123" i="23"/>
  <c r="T123" i="32"/>
  <c r="T123" i="34"/>
  <c r="T123" i="20"/>
  <c r="T123" i="15"/>
  <c r="T123" i="31"/>
  <c r="T123" i="18"/>
  <c r="T123" i="22"/>
  <c r="T123" i="30"/>
  <c r="T123" i="35"/>
  <c r="T123" i="33"/>
  <c r="T123" i="21"/>
  <c r="T123" i="12"/>
  <c r="T123" i="29"/>
  <c r="T123" i="19"/>
  <c r="T114" i="27"/>
  <c r="T114" i="24"/>
  <c r="T114" i="36"/>
  <c r="T114" i="25"/>
  <c r="T114" i="37"/>
  <c r="T114" i="26"/>
  <c r="T114" i="38"/>
  <c r="T114" i="23"/>
  <c r="T114" i="31"/>
  <c r="T114" i="18"/>
  <c r="T114" i="35"/>
  <c r="T114" i="22"/>
  <c r="T114" i="33"/>
  <c r="T114" i="32"/>
  <c r="T114" i="19"/>
  <c r="T114" i="21"/>
  <c r="T114" i="28"/>
  <c r="T114" i="15"/>
  <c r="T114" i="30"/>
  <c r="T114" i="34"/>
  <c r="T114" i="20"/>
  <c r="T114" i="12"/>
  <c r="T114" i="29"/>
  <c r="T110" i="27"/>
  <c r="T110" i="26"/>
  <c r="T110" i="38"/>
  <c r="T110" i="24"/>
  <c r="T110" i="36"/>
  <c r="T110" i="25"/>
  <c r="T110" i="37"/>
  <c r="T110" i="19"/>
  <c r="T110" i="20"/>
  <c r="T110" i="31"/>
  <c r="T110" i="18"/>
  <c r="T110" i="22"/>
  <c r="T110" i="30"/>
  <c r="T110" i="35"/>
  <c r="T110" i="33"/>
  <c r="T110" i="32"/>
  <c r="T110" i="21"/>
  <c r="T110" i="12"/>
  <c r="T110" i="29"/>
  <c r="T110" i="15"/>
  <c r="T110" i="23"/>
  <c r="T110" i="28"/>
  <c r="T110" i="34"/>
  <c r="S119" i="24"/>
  <c r="S119" i="36"/>
  <c r="S119" i="25"/>
  <c r="S119" i="37"/>
  <c r="S119" i="26"/>
  <c r="S119" i="38"/>
  <c r="S119" i="20"/>
  <c r="S119" i="22"/>
  <c r="S119" i="32"/>
  <c r="S119" i="31"/>
  <c r="S119" i="28"/>
  <c r="S119" i="18"/>
  <c r="S119" i="33"/>
  <c r="S119" i="21"/>
  <c r="S119" i="19"/>
  <c r="S119" i="23"/>
  <c r="S119" i="34"/>
  <c r="S119" i="29"/>
  <c r="S119" i="30"/>
  <c r="S119" i="15"/>
  <c r="S119" i="35"/>
  <c r="S119" i="12"/>
  <c r="T102" i="27"/>
  <c r="T102" i="26"/>
  <c r="T102" i="38"/>
  <c r="T102" i="24"/>
  <c r="T102" i="36"/>
  <c r="T102" i="25"/>
  <c r="T102" i="37"/>
  <c r="T102" i="19"/>
  <c r="T102" i="23"/>
  <c r="T102" i="28"/>
  <c r="T102" i="34"/>
  <c r="T102" i="20"/>
  <c r="T102" i="30"/>
  <c r="T102" i="31"/>
  <c r="T102" i="18"/>
  <c r="T102" i="22"/>
  <c r="T102" i="21"/>
  <c r="T102" i="35"/>
  <c r="T102" i="12"/>
  <c r="T102" i="29"/>
  <c r="T102" i="15"/>
  <c r="T102" i="33"/>
  <c r="T102" i="32"/>
  <c r="S91" i="37"/>
  <c r="S91" i="26"/>
  <c r="S91" i="38"/>
  <c r="S91" i="36"/>
  <c r="S91" i="25"/>
  <c r="S91" i="28"/>
  <c r="S91" i="24"/>
  <c r="S91" i="35"/>
  <c r="S91" i="23"/>
  <c r="S91" i="33"/>
  <c r="S91" i="32"/>
  <c r="S91" i="19"/>
  <c r="S91" i="21"/>
  <c r="S91" i="20"/>
  <c r="S91" i="34"/>
  <c r="S91" i="30"/>
  <c r="S91" i="18"/>
  <c r="S91" i="22"/>
  <c r="S91" i="31"/>
  <c r="S91" i="12"/>
  <c r="S91" i="29"/>
  <c r="S91" i="15"/>
  <c r="S97" i="26"/>
  <c r="S97" i="38"/>
  <c r="S97" i="36"/>
  <c r="S97" i="25"/>
  <c r="S97" i="37"/>
  <c r="S97" i="19"/>
  <c r="S97" i="34"/>
  <c r="S97" i="22"/>
  <c r="S97" i="33"/>
  <c r="S97" i="31"/>
  <c r="S97" i="18"/>
  <c r="S97" i="24"/>
  <c r="S97" i="35"/>
  <c r="S97" i="21"/>
  <c r="S97" i="30"/>
  <c r="S97" i="32"/>
  <c r="S97" i="23"/>
  <c r="S97" i="28"/>
  <c r="S97" i="20"/>
  <c r="S97" i="12"/>
  <c r="S97" i="29"/>
  <c r="S97" i="15"/>
  <c r="S93" i="37"/>
  <c r="S93" i="26"/>
  <c r="S93" i="38"/>
  <c r="S93" i="36"/>
  <c r="S93" i="25"/>
  <c r="S93" i="28"/>
  <c r="S93" i="34"/>
  <c r="S93" i="22"/>
  <c r="S93" i="33"/>
  <c r="S93" i="35"/>
  <c r="S93" i="32"/>
  <c r="S93" i="19"/>
  <c r="S93" i="21"/>
  <c r="S93" i="23"/>
  <c r="S93" i="30"/>
  <c r="S93" i="20"/>
  <c r="S93" i="12"/>
  <c r="S93" i="29"/>
  <c r="S93" i="24"/>
  <c r="S93" i="15"/>
  <c r="S93" i="18"/>
  <c r="S93" i="31"/>
  <c r="AQ122" i="33"/>
  <c r="T88" i="38"/>
  <c r="T88" i="36"/>
  <c r="T88" i="25"/>
  <c r="T88" i="37"/>
  <c r="T88" i="26"/>
  <c r="T88" i="31"/>
  <c r="T88" i="18"/>
  <c r="T88" i="22"/>
  <c r="T88" i="35"/>
  <c r="T88" i="32"/>
  <c r="T88" i="19"/>
  <c r="T88" i="23"/>
  <c r="T88" i="24"/>
  <c r="T88" i="34"/>
  <c r="T88" i="21"/>
  <c r="T88" i="20"/>
  <c r="T88" i="12"/>
  <c r="T88" i="33"/>
  <c r="T88" i="29"/>
  <c r="T88" i="15"/>
  <c r="T88" i="30"/>
  <c r="T88" i="28"/>
  <c r="T118" i="27"/>
  <c r="T118" i="26"/>
  <c r="T118" i="38"/>
  <c r="T118" i="24"/>
  <c r="T118" i="36"/>
  <c r="T118" i="25"/>
  <c r="T118" i="37"/>
  <c r="T118" i="19"/>
  <c r="T118" i="34"/>
  <c r="T118" i="22"/>
  <c r="T118" i="35"/>
  <c r="T118" i="33"/>
  <c r="T118" i="32"/>
  <c r="T118" i="21"/>
  <c r="T118" i="30"/>
  <c r="T118" i="23"/>
  <c r="T118" i="28"/>
  <c r="T118" i="20"/>
  <c r="T118" i="31"/>
  <c r="T118" i="12"/>
  <c r="T118" i="29"/>
  <c r="T118" i="18"/>
  <c r="T118" i="15"/>
  <c r="T106" i="24"/>
  <c r="T106" i="36"/>
  <c r="T106" i="25"/>
  <c r="T106" i="37"/>
  <c r="T106" i="26"/>
  <c r="T106" i="38"/>
  <c r="T106" i="23"/>
  <c r="T106" i="35"/>
  <c r="T106" i="34"/>
  <c r="T106" i="22"/>
  <c r="T106" i="33"/>
  <c r="T106" i="20"/>
  <c r="T106" i="21"/>
  <c r="T106" i="18"/>
  <c r="T106" i="31"/>
  <c r="T106" i="32"/>
  <c r="T106" i="28"/>
  <c r="T106" i="30"/>
  <c r="T106" i="12"/>
  <c r="T106" i="19"/>
  <c r="T106" i="29"/>
  <c r="T106" i="15"/>
  <c r="AQ122" i="35"/>
  <c r="T124" i="27"/>
  <c r="T124" i="38"/>
  <c r="T124" i="24"/>
  <c r="T124" i="36"/>
  <c r="T124" i="25"/>
  <c r="T124" i="37"/>
  <c r="T124" i="26"/>
  <c r="T124" i="31"/>
  <c r="T124" i="33"/>
  <c r="T124" i="20"/>
  <c r="T124" i="18"/>
  <c r="T124" i="22"/>
  <c r="T124" i="30"/>
  <c r="T124" i="35"/>
  <c r="T124" i="21"/>
  <c r="T124" i="12"/>
  <c r="T124" i="29"/>
  <c r="T124" i="19"/>
  <c r="T124" i="23"/>
  <c r="T124" i="28"/>
  <c r="T124" i="34"/>
  <c r="T124" i="15"/>
  <c r="T124" i="32"/>
  <c r="S115" i="27"/>
  <c r="S115" i="25"/>
  <c r="S115" i="37"/>
  <c r="S115" i="26"/>
  <c r="S115" i="38"/>
  <c r="S115" i="24"/>
  <c r="S115" i="36"/>
  <c r="S115" i="18"/>
  <c r="S115" i="33"/>
  <c r="S115" i="21"/>
  <c r="S115" i="35"/>
  <c r="S115" i="32"/>
  <c r="S115" i="19"/>
  <c r="S115" i="28"/>
  <c r="S115" i="23"/>
  <c r="S115" i="15"/>
  <c r="S115" i="34"/>
  <c r="S115" i="30"/>
  <c r="S115" i="20"/>
  <c r="S115" i="31"/>
  <c r="S115" i="22"/>
  <c r="S115" i="12"/>
  <c r="S115" i="29"/>
  <c r="S95" i="36"/>
  <c r="S95" i="25"/>
  <c r="S95" i="37"/>
  <c r="S95" i="26"/>
  <c r="S95" i="38"/>
  <c r="S95" i="35"/>
  <c r="S95" i="34"/>
  <c r="S95" i="20"/>
  <c r="S95" i="18"/>
  <c r="S95" i="31"/>
  <c r="S95" i="22"/>
  <c r="S95" i="24"/>
  <c r="S95" i="21"/>
  <c r="S95" i="33"/>
  <c r="S95" i="30"/>
  <c r="S95" i="32"/>
  <c r="S95" i="19"/>
  <c r="S95" i="12"/>
  <c r="S95" i="23"/>
  <c r="S95" i="29"/>
  <c r="S95" i="28"/>
  <c r="S95" i="15"/>
  <c r="T99" i="37"/>
  <c r="T99" i="26"/>
  <c r="T99" i="38"/>
  <c r="T99" i="24"/>
  <c r="T99" i="36"/>
  <c r="T99" i="25"/>
  <c r="T99" i="28"/>
  <c r="T99" i="34"/>
  <c r="T99" i="20"/>
  <c r="T99" i="31"/>
  <c r="T99" i="18"/>
  <c r="T99" i="22"/>
  <c r="T99" i="30"/>
  <c r="T99" i="35"/>
  <c r="T99" i="21"/>
  <c r="T99" i="33"/>
  <c r="T99" i="32"/>
  <c r="T99" i="19"/>
  <c r="T99" i="12"/>
  <c r="T99" i="23"/>
  <c r="T99" i="29"/>
  <c r="T99" i="15"/>
  <c r="T104" i="25"/>
  <c r="T104" i="37"/>
  <c r="T104" i="26"/>
  <c r="T104" i="38"/>
  <c r="T104" i="24"/>
  <c r="T104" i="36"/>
  <c r="T104" i="18"/>
  <c r="T104" i="21"/>
  <c r="T104" i="31"/>
  <c r="T104" i="22"/>
  <c r="T104" i="35"/>
  <c r="T104" i="33"/>
  <c r="T104" i="32"/>
  <c r="T104" i="19"/>
  <c r="T104" i="28"/>
  <c r="T104" i="23"/>
  <c r="T104" i="30"/>
  <c r="T104" i="34"/>
  <c r="T104" i="20"/>
  <c r="T104" i="12"/>
  <c r="T104" i="29"/>
  <c r="T104" i="15"/>
  <c r="S122" i="27"/>
  <c r="Y122" i="27" s="1"/>
  <c r="Z140" i="27" s="1"/>
  <c r="S122" i="24"/>
  <c r="Y122" i="24" s="1"/>
  <c r="Z89" i="24" s="1"/>
  <c r="S122" i="36"/>
  <c r="Y122" i="36" s="1"/>
  <c r="Z126" i="36" s="1"/>
  <c r="S122" i="25"/>
  <c r="Y122" i="25" s="1"/>
  <c r="Z126" i="25" s="1"/>
  <c r="S122" i="37"/>
  <c r="Y122" i="37" s="1"/>
  <c r="Z140" i="37" s="1"/>
  <c r="S122" i="26"/>
  <c r="Y122" i="26" s="1"/>
  <c r="Z123" i="26" s="1"/>
  <c r="S122" i="38"/>
  <c r="Y122" i="38" s="1"/>
  <c r="Z132" i="38" s="1"/>
  <c r="S122" i="32"/>
  <c r="Y122" i="32" s="1"/>
  <c r="Z124" i="32" s="1"/>
  <c r="S122" i="34"/>
  <c r="Y122" i="34" s="1"/>
  <c r="Z140" i="34" s="1"/>
  <c r="S122" i="31"/>
  <c r="Y122" i="31" s="1"/>
  <c r="Z117" i="31" s="1"/>
  <c r="S122" i="28"/>
  <c r="Y122" i="28" s="1"/>
  <c r="Z132" i="28" s="1"/>
  <c r="S122" i="18"/>
  <c r="Y122" i="18" s="1"/>
  <c r="Z133" i="18" s="1"/>
  <c r="S122" i="35"/>
  <c r="Y122" i="35" s="1"/>
  <c r="Z124" i="35" s="1"/>
  <c r="S122" i="22"/>
  <c r="Y122" i="22" s="1"/>
  <c r="Z129" i="22" s="1"/>
  <c r="S122" i="21"/>
  <c r="Y122" i="21" s="1"/>
  <c r="Z130" i="21" s="1"/>
  <c r="S122" i="33"/>
  <c r="Y122" i="33" s="1"/>
  <c r="Z133" i="33" s="1"/>
  <c r="S122" i="19"/>
  <c r="Y122" i="19" s="1"/>
  <c r="Z118" i="19" s="1"/>
  <c r="S122" i="23"/>
  <c r="Y122" i="23" s="1"/>
  <c r="Z135" i="23" s="1"/>
  <c r="S122" i="20"/>
  <c r="Y122" i="20" s="1"/>
  <c r="Z136" i="20" s="1"/>
  <c r="S122" i="15"/>
  <c r="Y122" i="15" s="1"/>
  <c r="Z124" i="15" s="1"/>
  <c r="S122" i="30"/>
  <c r="Y122" i="30" s="1"/>
  <c r="Z113" i="30" s="1"/>
  <c r="S122" i="12"/>
  <c r="Y122" i="12" s="1"/>
  <c r="S122" i="29"/>
  <c r="Y122" i="29" s="1"/>
  <c r="Z124" i="29" s="1"/>
  <c r="S117" i="27"/>
  <c r="S117" i="24"/>
  <c r="S117" i="36"/>
  <c r="S117" i="25"/>
  <c r="S117" i="37"/>
  <c r="S117" i="26"/>
  <c r="S117" i="38"/>
  <c r="S117" i="23"/>
  <c r="S117" i="34"/>
  <c r="S117" i="20"/>
  <c r="S117" i="31"/>
  <c r="S117" i="18"/>
  <c r="S117" i="35"/>
  <c r="S117" i="22"/>
  <c r="S117" i="33"/>
  <c r="S117" i="21"/>
  <c r="S117" i="15"/>
  <c r="S117" i="32"/>
  <c r="S117" i="19"/>
  <c r="S117" i="28"/>
  <c r="S117" i="30"/>
  <c r="S117" i="12"/>
  <c r="S117" i="29"/>
  <c r="T125" i="28"/>
  <c r="T125" i="38"/>
  <c r="T125" i="37"/>
  <c r="T125" i="36"/>
  <c r="T125" i="34"/>
  <c r="T125" i="33"/>
  <c r="T125" i="32"/>
  <c r="T125" i="35"/>
  <c r="T125" i="31"/>
  <c r="T125" i="30"/>
  <c r="T125" i="29"/>
  <c r="T126" i="28"/>
  <c r="T126" i="38"/>
  <c r="T126" i="37"/>
  <c r="T126" i="34"/>
  <c r="T126" i="35"/>
  <c r="T126" i="33"/>
  <c r="T126" i="36"/>
  <c r="T126" i="32"/>
  <c r="T126" i="31"/>
  <c r="T126" i="30"/>
  <c r="T126" i="29"/>
  <c r="T102" i="11"/>
  <c r="AJ102" i="24"/>
  <c r="AL102" i="24" s="1"/>
  <c r="AJ134" i="38"/>
  <c r="AK134" i="38" s="1"/>
  <c r="AJ101" i="24"/>
  <c r="AK101" i="24" s="1"/>
  <c r="T129" i="28"/>
  <c r="T129" i="38"/>
  <c r="T129" i="36"/>
  <c r="T129" i="37"/>
  <c r="T129" i="35"/>
  <c r="T129" i="33"/>
  <c r="T129" i="31"/>
  <c r="T129" i="34"/>
  <c r="T129" i="32"/>
  <c r="T129" i="29"/>
  <c r="T129" i="30"/>
  <c r="T131" i="28"/>
  <c r="T131" i="38"/>
  <c r="T131" i="37"/>
  <c r="T131" i="36"/>
  <c r="T131" i="35"/>
  <c r="T131" i="34"/>
  <c r="T131" i="32"/>
  <c r="T131" i="33"/>
  <c r="T131" i="29"/>
  <c r="T131" i="31"/>
  <c r="T131" i="30"/>
  <c r="T130" i="28"/>
  <c r="T130" i="38"/>
  <c r="T130" i="37"/>
  <c r="T130" i="34"/>
  <c r="T130" i="35"/>
  <c r="T130" i="33"/>
  <c r="T130" i="31"/>
  <c r="T130" i="36"/>
  <c r="T130" i="30"/>
  <c r="T130" i="32"/>
  <c r="T130" i="29"/>
  <c r="AH101" i="24"/>
  <c r="AJ134" i="24"/>
  <c r="AK134" i="24" s="1"/>
  <c r="T128" i="28"/>
  <c r="T128" i="37"/>
  <c r="T128" i="38"/>
  <c r="T128" i="36"/>
  <c r="T128" i="34"/>
  <c r="T128" i="33"/>
  <c r="T128" i="35"/>
  <c r="T128" i="32"/>
  <c r="T128" i="31"/>
  <c r="T128" i="29"/>
  <c r="T128" i="30"/>
  <c r="T132" i="28"/>
  <c r="T132" i="38"/>
  <c r="T132" i="37"/>
  <c r="T132" i="35"/>
  <c r="T132" i="36"/>
  <c r="T132" i="34"/>
  <c r="T132" i="32"/>
  <c r="T132" i="30"/>
  <c r="T132" i="31"/>
  <c r="T132" i="33"/>
  <c r="T132" i="29"/>
  <c r="T127" i="28"/>
  <c r="T127" i="38"/>
  <c r="T127" i="37"/>
  <c r="T127" i="36"/>
  <c r="T127" i="34"/>
  <c r="T127" i="32"/>
  <c r="T127" i="35"/>
  <c r="T127" i="31"/>
  <c r="T127" i="33"/>
  <c r="T127" i="30"/>
  <c r="T127" i="29"/>
  <c r="AF101" i="24"/>
  <c r="T96" i="28"/>
  <c r="T96" i="38"/>
  <c r="T96" i="36"/>
  <c r="T96" i="37"/>
  <c r="T96" i="35"/>
  <c r="T96" i="34"/>
  <c r="T96" i="33"/>
  <c r="T96" i="31"/>
  <c r="T96" i="30"/>
  <c r="T96" i="32"/>
  <c r="T96" i="29"/>
  <c r="AJ122" i="38"/>
  <c r="AK122" i="38" s="1"/>
  <c r="AE111" i="38"/>
  <c r="AJ110" i="38"/>
  <c r="AG110" i="38"/>
  <c r="AH110" i="38"/>
  <c r="AF110" i="38"/>
  <c r="AI110" i="38"/>
  <c r="AJ98" i="38"/>
  <c r="AI86" i="38"/>
  <c r="AG86" i="38"/>
  <c r="AJ86" i="38"/>
  <c r="AF86" i="38"/>
  <c r="AH86" i="38"/>
  <c r="AJ135" i="38"/>
  <c r="AI135" i="38"/>
  <c r="AH135" i="38"/>
  <c r="AG135" i="38"/>
  <c r="AF135" i="38"/>
  <c r="AH124" i="38"/>
  <c r="AG124" i="38"/>
  <c r="AF124" i="38"/>
  <c r="AI124" i="38"/>
  <c r="AJ124" i="38"/>
  <c r="AE136" i="38"/>
  <c r="AE125" i="38"/>
  <c r="AL123" i="38"/>
  <c r="AK123" i="38"/>
  <c r="X130" i="38"/>
  <c r="X116" i="38"/>
  <c r="X136" i="38"/>
  <c r="X131" i="38"/>
  <c r="X119" i="38"/>
  <c r="X132" i="38"/>
  <c r="X124" i="38"/>
  <c r="X137" i="38"/>
  <c r="X133" i="38"/>
  <c r="X125" i="38"/>
  <c r="X122" i="38"/>
  <c r="X114" i="38"/>
  <c r="X138" i="38"/>
  <c r="X135" i="38"/>
  <c r="X134" i="38"/>
  <c r="X120" i="38"/>
  <c r="X129" i="38"/>
  <c r="X128" i="38"/>
  <c r="X121" i="38"/>
  <c r="X115" i="38"/>
  <c r="X106" i="38"/>
  <c r="X104" i="38"/>
  <c r="X100" i="38"/>
  <c r="X92" i="38"/>
  <c r="X118" i="38"/>
  <c r="X111" i="38"/>
  <c r="X96" i="38"/>
  <c r="X112" i="38"/>
  <c r="X101" i="38"/>
  <c r="X97" i="38"/>
  <c r="X139" i="38"/>
  <c r="X127" i="38"/>
  <c r="X95" i="38"/>
  <c r="X126" i="38"/>
  <c r="X108" i="38"/>
  <c r="X94" i="38"/>
  <c r="X88" i="38"/>
  <c r="X113" i="38"/>
  <c r="X110" i="38"/>
  <c r="X109" i="38"/>
  <c r="X90" i="38"/>
  <c r="X107" i="38"/>
  <c r="X89" i="38"/>
  <c r="X123" i="38"/>
  <c r="X93" i="38"/>
  <c r="X117" i="38"/>
  <c r="X102" i="38"/>
  <c r="X98" i="38"/>
  <c r="X91" i="38"/>
  <c r="X87" i="38"/>
  <c r="X103" i="38"/>
  <c r="X99" i="38"/>
  <c r="X105" i="38"/>
  <c r="X86" i="38"/>
  <c r="AE87" i="38"/>
  <c r="AJ99" i="38"/>
  <c r="AI99" i="38"/>
  <c r="AH99" i="38"/>
  <c r="AG99" i="38"/>
  <c r="AF99" i="38"/>
  <c r="AE100" i="38"/>
  <c r="AJ122" i="37"/>
  <c r="AK122" i="37" s="1"/>
  <c r="AJ98" i="37"/>
  <c r="AK98" i="37" s="1"/>
  <c r="AJ134" i="37"/>
  <c r="AI134" i="37"/>
  <c r="AH134" i="37"/>
  <c r="AG134" i="37"/>
  <c r="AF134" i="37"/>
  <c r="AE100" i="37"/>
  <c r="AE111" i="37"/>
  <c r="AH123" i="37"/>
  <c r="AF123" i="37"/>
  <c r="AJ123" i="37"/>
  <c r="AI123" i="37"/>
  <c r="AG123" i="37"/>
  <c r="AE135" i="37"/>
  <c r="X130" i="37"/>
  <c r="X116" i="37"/>
  <c r="X136" i="37"/>
  <c r="X131" i="37"/>
  <c r="X119" i="37"/>
  <c r="X132" i="37"/>
  <c r="X124" i="37"/>
  <c r="X137" i="37"/>
  <c r="X135" i="37"/>
  <c r="X127" i="37"/>
  <c r="X139" i="37"/>
  <c r="X112" i="37"/>
  <c r="X115" i="37"/>
  <c r="X110" i="37"/>
  <c r="X129" i="37"/>
  <c r="X126" i="37"/>
  <c r="X118" i="37"/>
  <c r="X104" i="37"/>
  <c r="X123" i="37"/>
  <c r="X114" i="37"/>
  <c r="X109" i="37"/>
  <c r="X96" i="37"/>
  <c r="X93" i="37"/>
  <c r="X87" i="37"/>
  <c r="X122" i="37"/>
  <c r="X113" i="37"/>
  <c r="X102" i="37"/>
  <c r="X99" i="37"/>
  <c r="X94" i="37"/>
  <c r="X111" i="37"/>
  <c r="X134" i="37"/>
  <c r="X121" i="37"/>
  <c r="X105" i="37"/>
  <c r="X103" i="37"/>
  <c r="X128" i="37"/>
  <c r="X117" i="37"/>
  <c r="X91" i="37"/>
  <c r="X86" i="37"/>
  <c r="X133" i="37"/>
  <c r="X101" i="37"/>
  <c r="X106" i="37"/>
  <c r="X98" i="37"/>
  <c r="X90" i="37"/>
  <c r="X97" i="37"/>
  <c r="X120" i="37"/>
  <c r="X88" i="37"/>
  <c r="X108" i="37"/>
  <c r="X107" i="37"/>
  <c r="X125" i="37"/>
  <c r="X92" i="37"/>
  <c r="X95" i="37"/>
  <c r="X89" i="37"/>
  <c r="X100" i="37"/>
  <c r="X138" i="37"/>
  <c r="AI86" i="37"/>
  <c r="AF87" i="37"/>
  <c r="AI87" i="37"/>
  <c r="AH87" i="37"/>
  <c r="AG87" i="37"/>
  <c r="AJ87" i="37"/>
  <c r="AH110" i="37"/>
  <c r="AG110" i="37"/>
  <c r="AF110" i="37"/>
  <c r="AJ110" i="37"/>
  <c r="AI110" i="37"/>
  <c r="AE124" i="37"/>
  <c r="AG99" i="37"/>
  <c r="AF99" i="37"/>
  <c r="AJ99" i="37"/>
  <c r="AI99" i="37"/>
  <c r="AH99" i="37"/>
  <c r="AJ86" i="37"/>
  <c r="AE88" i="37"/>
  <c r="AJ122" i="36"/>
  <c r="AK122" i="36" s="1"/>
  <c r="AJ110" i="36"/>
  <c r="AI110" i="36"/>
  <c r="AH110" i="36"/>
  <c r="AG110" i="36"/>
  <c r="AF110" i="36"/>
  <c r="X130" i="36"/>
  <c r="X136" i="36"/>
  <c r="X131" i="36"/>
  <c r="X119" i="36"/>
  <c r="X132" i="36"/>
  <c r="X124" i="36"/>
  <c r="X111" i="36"/>
  <c r="X108" i="36"/>
  <c r="X139" i="36"/>
  <c r="X116" i="36"/>
  <c r="X114" i="36"/>
  <c r="X128" i="36"/>
  <c r="X121" i="36"/>
  <c r="X109" i="36"/>
  <c r="X103" i="36"/>
  <c r="X99" i="36"/>
  <c r="X117" i="36"/>
  <c r="X135" i="36"/>
  <c r="X122" i="36"/>
  <c r="X120" i="36"/>
  <c r="X113" i="36"/>
  <c r="X110" i="36"/>
  <c r="X107" i="36"/>
  <c r="X104" i="36"/>
  <c r="X100" i="36"/>
  <c r="X133" i="36"/>
  <c r="X89" i="36"/>
  <c r="X125" i="36"/>
  <c r="X90" i="36"/>
  <c r="X127" i="36"/>
  <c r="X92" i="36"/>
  <c r="X102" i="36"/>
  <c r="X94" i="36"/>
  <c r="X101" i="36"/>
  <c r="X96" i="36"/>
  <c r="X93" i="36"/>
  <c r="X87" i="36"/>
  <c r="X126" i="36"/>
  <c r="X95" i="36"/>
  <c r="X123" i="36"/>
  <c r="X115" i="36"/>
  <c r="X129" i="36"/>
  <c r="X97" i="36"/>
  <c r="X105" i="36"/>
  <c r="X91" i="36"/>
  <c r="X118" i="36"/>
  <c r="X138" i="36"/>
  <c r="X86" i="36"/>
  <c r="X112" i="36"/>
  <c r="X106" i="36"/>
  <c r="X98" i="36"/>
  <c r="X88" i="36"/>
  <c r="X134" i="36"/>
  <c r="X137" i="36"/>
  <c r="AE135" i="36"/>
  <c r="AE124" i="36"/>
  <c r="AG123" i="36"/>
  <c r="AF123" i="36"/>
  <c r="AJ123" i="36"/>
  <c r="AI123" i="36"/>
  <c r="AH123" i="36"/>
  <c r="AE111" i="36"/>
  <c r="AE87" i="36"/>
  <c r="AJ98" i="36"/>
  <c r="AG98" i="36"/>
  <c r="AF98" i="36"/>
  <c r="AH98" i="36"/>
  <c r="AI98" i="36"/>
  <c r="AE99" i="36"/>
  <c r="AJ134" i="36"/>
  <c r="AI134" i="36"/>
  <c r="AH134" i="36"/>
  <c r="AG134" i="36"/>
  <c r="AF134" i="36"/>
  <c r="AJ86" i="36"/>
  <c r="AI86" i="36"/>
  <c r="AH86" i="36"/>
  <c r="AG86" i="36"/>
  <c r="AF86" i="36"/>
  <c r="X130" i="35"/>
  <c r="X116" i="35"/>
  <c r="X136" i="35"/>
  <c r="X131" i="35"/>
  <c r="X119" i="35"/>
  <c r="X132" i="35"/>
  <c r="X124" i="35"/>
  <c r="X137" i="35"/>
  <c r="X133" i="35"/>
  <c r="X125" i="35"/>
  <c r="X122" i="35"/>
  <c r="X117" i="35"/>
  <c r="X138" i="35"/>
  <c r="X135" i="35"/>
  <c r="X134" i="35"/>
  <c r="X120" i="35"/>
  <c r="X118" i="35"/>
  <c r="X113" i="35"/>
  <c r="X107" i="35"/>
  <c r="X129" i="35"/>
  <c r="X127" i="35"/>
  <c r="X126" i="35"/>
  <c r="X114" i="35"/>
  <c r="X115" i="35"/>
  <c r="X110" i="35"/>
  <c r="X95" i="35"/>
  <c r="X111" i="35"/>
  <c r="X106" i="35"/>
  <c r="X102" i="35"/>
  <c r="X98" i="35"/>
  <c r="X139" i="35"/>
  <c r="X128" i="35"/>
  <c r="X123" i="35"/>
  <c r="X121" i="35"/>
  <c r="X112" i="35"/>
  <c r="X103" i="35"/>
  <c r="X99" i="35"/>
  <c r="X86" i="35"/>
  <c r="X97" i="35"/>
  <c r="X94" i="35"/>
  <c r="X88" i="35"/>
  <c r="X101" i="35"/>
  <c r="X89" i="35"/>
  <c r="X109" i="35"/>
  <c r="X90" i="35"/>
  <c r="X100" i="35"/>
  <c r="X96" i="35"/>
  <c r="X93" i="35"/>
  <c r="X91" i="35"/>
  <c r="X87" i="35"/>
  <c r="X105" i="35"/>
  <c r="X92" i="35"/>
  <c r="X108" i="35"/>
  <c r="X104" i="35"/>
  <c r="AE123" i="35"/>
  <c r="Z133" i="35"/>
  <c r="Z125" i="35"/>
  <c r="Z127" i="35"/>
  <c r="Z128" i="35"/>
  <c r="Z91" i="35"/>
  <c r="Z139" i="35"/>
  <c r="Z130" i="35"/>
  <c r="Z113" i="35"/>
  <c r="Z89" i="35"/>
  <c r="Z129" i="35"/>
  <c r="Z96" i="35"/>
  <c r="Z136" i="35"/>
  <c r="Z93" i="35"/>
  <c r="Z95" i="35"/>
  <c r="AE135" i="35"/>
  <c r="AJ110" i="35"/>
  <c r="AH110" i="35"/>
  <c r="AG110" i="35"/>
  <c r="AF110" i="35"/>
  <c r="AI110" i="35"/>
  <c r="AI122" i="35"/>
  <c r="AH122" i="35"/>
  <c r="AG122" i="35"/>
  <c r="AF122" i="35"/>
  <c r="AJ122" i="35"/>
  <c r="AI86" i="35"/>
  <c r="AF86" i="35"/>
  <c r="AJ86" i="35"/>
  <c r="AH86" i="35"/>
  <c r="AG86" i="35"/>
  <c r="AE87" i="35"/>
  <c r="AE99" i="35"/>
  <c r="AG98" i="35"/>
  <c r="AF98" i="35"/>
  <c r="AJ98" i="35"/>
  <c r="AH98" i="35"/>
  <c r="AI98" i="35"/>
  <c r="AJ134" i="35"/>
  <c r="AI134" i="35"/>
  <c r="AH134" i="35"/>
  <c r="AG134" i="35"/>
  <c r="AF134" i="35"/>
  <c r="AE111" i="35"/>
  <c r="AE135" i="34"/>
  <c r="AE111" i="34"/>
  <c r="AJ110" i="34"/>
  <c r="AI110" i="34"/>
  <c r="AF110" i="34"/>
  <c r="AH110" i="34"/>
  <c r="AG110" i="34"/>
  <c r="AJ134" i="34"/>
  <c r="AI134" i="34"/>
  <c r="AG134" i="34"/>
  <c r="AF134" i="34"/>
  <c r="AH134" i="34"/>
  <c r="AG98" i="34"/>
  <c r="AF98" i="34"/>
  <c r="AJ98" i="34"/>
  <c r="AI98" i="34"/>
  <c r="AH98" i="34"/>
  <c r="AI86" i="34"/>
  <c r="AF86" i="34"/>
  <c r="AH86" i="34"/>
  <c r="AG86" i="34"/>
  <c r="AJ86" i="34"/>
  <c r="X130" i="34"/>
  <c r="X136" i="34"/>
  <c r="X131" i="34"/>
  <c r="X119" i="34"/>
  <c r="X132" i="34"/>
  <c r="X124" i="34"/>
  <c r="X137" i="34"/>
  <c r="X135" i="34"/>
  <c r="X113" i="34"/>
  <c r="X139" i="34"/>
  <c r="X118" i="34"/>
  <c r="X128" i="34"/>
  <c r="X117" i="34"/>
  <c r="X108" i="34"/>
  <c r="X104" i="34"/>
  <c r="X100" i="34"/>
  <c r="X134" i="34"/>
  <c r="X122" i="34"/>
  <c r="X120" i="34"/>
  <c r="X116" i="34"/>
  <c r="X114" i="34"/>
  <c r="X109" i="34"/>
  <c r="X127" i="34"/>
  <c r="X121" i="34"/>
  <c r="X105" i="34"/>
  <c r="X138" i="34"/>
  <c r="X103" i="34"/>
  <c r="X95" i="34"/>
  <c r="X125" i="34"/>
  <c r="X107" i="34"/>
  <c r="X98" i="34"/>
  <c r="X88" i="34"/>
  <c r="X133" i="34"/>
  <c r="X91" i="34"/>
  <c r="X112" i="34"/>
  <c r="X99" i="34"/>
  <c r="X86" i="34"/>
  <c r="X123" i="34"/>
  <c r="X111" i="34"/>
  <c r="X106" i="34"/>
  <c r="X94" i="34"/>
  <c r="X89" i="34"/>
  <c r="X87" i="34"/>
  <c r="X102" i="34"/>
  <c r="X93" i="34"/>
  <c r="X115" i="34"/>
  <c r="X97" i="34"/>
  <c r="X92" i="34"/>
  <c r="X90" i="34"/>
  <c r="X129" i="34"/>
  <c r="X101" i="34"/>
  <c r="X110" i="34"/>
  <c r="X96" i="34"/>
  <c r="X126" i="34"/>
  <c r="AH122" i="34"/>
  <c r="AG122" i="34"/>
  <c r="AI122" i="34"/>
  <c r="AF122" i="34"/>
  <c r="AJ122" i="34"/>
  <c r="AE99" i="34"/>
  <c r="AE123" i="34"/>
  <c r="AE87" i="34"/>
  <c r="AI110" i="33"/>
  <c r="AJ110" i="33"/>
  <c r="AH110" i="33"/>
  <c r="AG110" i="33"/>
  <c r="AF110" i="33"/>
  <c r="AE87" i="33"/>
  <c r="AE99" i="33"/>
  <c r="AE111" i="33"/>
  <c r="AJ86" i="33"/>
  <c r="AI86" i="33"/>
  <c r="AG86" i="33"/>
  <c r="AH86" i="33"/>
  <c r="AF86" i="33"/>
  <c r="AJ98" i="33"/>
  <c r="AF98" i="33"/>
  <c r="AI98" i="33"/>
  <c r="AH98" i="33"/>
  <c r="AG98" i="33"/>
  <c r="AE135" i="33"/>
  <c r="AI122" i="33"/>
  <c r="AH122" i="33"/>
  <c r="AG122" i="33"/>
  <c r="AF122" i="33"/>
  <c r="AJ122" i="33"/>
  <c r="AE123" i="33"/>
  <c r="X130" i="33"/>
  <c r="X116" i="33"/>
  <c r="X136" i="33"/>
  <c r="X131" i="33"/>
  <c r="X119" i="33"/>
  <c r="X132" i="33"/>
  <c r="X124" i="33"/>
  <c r="X137" i="33"/>
  <c r="X135" i="33"/>
  <c r="X127" i="33"/>
  <c r="X139" i="33"/>
  <c r="X109" i="33"/>
  <c r="X118" i="33"/>
  <c r="X112" i="33"/>
  <c r="X103" i="33"/>
  <c r="X99" i="33"/>
  <c r="X129" i="33"/>
  <c r="X123" i="33"/>
  <c r="X125" i="33"/>
  <c r="X120" i="33"/>
  <c r="X111" i="33"/>
  <c r="X107" i="33"/>
  <c r="X104" i="33"/>
  <c r="X100" i="33"/>
  <c r="X92" i="33"/>
  <c r="X121" i="33"/>
  <c r="X117" i="33"/>
  <c r="X102" i="33"/>
  <c r="X133" i="33"/>
  <c r="X90" i="33"/>
  <c r="X128" i="33"/>
  <c r="X114" i="33"/>
  <c r="X89" i="33"/>
  <c r="X113" i="33"/>
  <c r="X106" i="33"/>
  <c r="X87" i="33"/>
  <c r="X110" i="33"/>
  <c r="X101" i="33"/>
  <c r="X134" i="33"/>
  <c r="X96" i="33"/>
  <c r="X86" i="33"/>
  <c r="X94" i="33"/>
  <c r="X97" i="33"/>
  <c r="X93" i="33"/>
  <c r="X122" i="33"/>
  <c r="X105" i="33"/>
  <c r="X95" i="33"/>
  <c r="X115" i="33"/>
  <c r="X91" i="33"/>
  <c r="X138" i="33"/>
  <c r="X98" i="33"/>
  <c r="X126" i="33"/>
  <c r="X108" i="33"/>
  <c r="X88" i="33"/>
  <c r="AJ134" i="33"/>
  <c r="AI134" i="33"/>
  <c r="AH134" i="33"/>
  <c r="AG134" i="33"/>
  <c r="AF134" i="33"/>
  <c r="AI122" i="32"/>
  <c r="AH122" i="32"/>
  <c r="AF122" i="32"/>
  <c r="AJ122" i="32"/>
  <c r="AG122" i="32"/>
  <c r="AE111" i="32"/>
  <c r="AJ134" i="32"/>
  <c r="AI134" i="32"/>
  <c r="AH134" i="32"/>
  <c r="AG134" i="32"/>
  <c r="AF134" i="32"/>
  <c r="AJ98" i="32"/>
  <c r="AI98" i="32"/>
  <c r="AH98" i="32"/>
  <c r="AG98" i="32"/>
  <c r="AF98" i="32"/>
  <c r="X130" i="32"/>
  <c r="X116" i="32"/>
  <c r="X136" i="32"/>
  <c r="X131" i="32"/>
  <c r="X119" i="32"/>
  <c r="X132" i="32"/>
  <c r="X137" i="32"/>
  <c r="X133" i="32"/>
  <c r="X125" i="32"/>
  <c r="X122" i="32"/>
  <c r="X117" i="32"/>
  <c r="X138" i="32"/>
  <c r="X135" i="32"/>
  <c r="X134" i="32"/>
  <c r="X124" i="32"/>
  <c r="X121" i="32"/>
  <c r="X118" i="32"/>
  <c r="X110" i="32"/>
  <c r="X129" i="32"/>
  <c r="X126" i="32"/>
  <c r="X113" i="32"/>
  <c r="X107" i="32"/>
  <c r="X128" i="32"/>
  <c r="X120" i="32"/>
  <c r="X111" i="32"/>
  <c r="X108" i="32"/>
  <c r="X99" i="32"/>
  <c r="X123" i="32"/>
  <c r="X103" i="32"/>
  <c r="X100" i="32"/>
  <c r="X139" i="32"/>
  <c r="X115" i="32"/>
  <c r="X112" i="32"/>
  <c r="X105" i="32"/>
  <c r="X96" i="32"/>
  <c r="X93" i="32"/>
  <c r="X109" i="32"/>
  <c r="X106" i="32"/>
  <c r="X94" i="32"/>
  <c r="X89" i="32"/>
  <c r="X91" i="32"/>
  <c r="X102" i="32"/>
  <c r="X88" i="32"/>
  <c r="X114" i="32"/>
  <c r="X101" i="32"/>
  <c r="X92" i="32"/>
  <c r="X87" i="32"/>
  <c r="X98" i="32"/>
  <c r="X97" i="32"/>
  <c r="X104" i="32"/>
  <c r="X90" i="32"/>
  <c r="X127" i="32"/>
  <c r="X86" i="32"/>
  <c r="X95" i="32"/>
  <c r="AI86" i="32"/>
  <c r="AH86" i="32"/>
  <c r="AJ86" i="32"/>
  <c r="AG86" i="32"/>
  <c r="AF86" i="32"/>
  <c r="AE135" i="32"/>
  <c r="AF110" i="32"/>
  <c r="AJ110" i="32"/>
  <c r="AH110" i="32"/>
  <c r="AG110" i="32"/>
  <c r="AI110" i="32"/>
  <c r="AE99" i="32"/>
  <c r="AE87" i="32"/>
  <c r="AE123" i="32"/>
  <c r="AI122" i="31"/>
  <c r="AL122" i="31"/>
  <c r="AK122" i="31"/>
  <c r="AE99" i="31"/>
  <c r="AF98" i="31"/>
  <c r="AJ98" i="31"/>
  <c r="AI98" i="31"/>
  <c r="AH98" i="31"/>
  <c r="AG98" i="31"/>
  <c r="AJ134" i="31"/>
  <c r="AI134" i="31"/>
  <c r="AH134" i="31"/>
  <c r="AG134" i="31"/>
  <c r="AF134" i="31"/>
  <c r="Z137" i="31"/>
  <c r="Z114" i="31"/>
  <c r="AE135" i="31"/>
  <c r="X130" i="31"/>
  <c r="X116" i="31"/>
  <c r="X136" i="31"/>
  <c r="X131" i="31"/>
  <c r="X119" i="31"/>
  <c r="X132" i="31"/>
  <c r="X124" i="31"/>
  <c r="X139" i="31"/>
  <c r="X115" i="31"/>
  <c r="X128" i="31"/>
  <c r="X121" i="31"/>
  <c r="X122" i="31"/>
  <c r="X117" i="31"/>
  <c r="X109" i="31"/>
  <c r="X135" i="31"/>
  <c r="X113" i="31"/>
  <c r="X106" i="31"/>
  <c r="X102" i="31"/>
  <c r="X133" i="31"/>
  <c r="X129" i="31"/>
  <c r="X127" i="31"/>
  <c r="X126" i="31"/>
  <c r="X118" i="31"/>
  <c r="X110" i="31"/>
  <c r="X98" i="31"/>
  <c r="X88" i="31"/>
  <c r="X89" i="31"/>
  <c r="X120" i="31"/>
  <c r="X112" i="31"/>
  <c r="X108" i="31"/>
  <c r="X105" i="31"/>
  <c r="X104" i="31"/>
  <c r="X91" i="31"/>
  <c r="X125" i="31"/>
  <c r="X99" i="31"/>
  <c r="X86" i="31"/>
  <c r="X114" i="31"/>
  <c r="X134" i="31"/>
  <c r="X94" i="31"/>
  <c r="X93" i="31"/>
  <c r="X92" i="31"/>
  <c r="X90" i="31"/>
  <c r="X137" i="31"/>
  <c r="X103" i="31"/>
  <c r="X97" i="31"/>
  <c r="X87" i="31"/>
  <c r="X138" i="31"/>
  <c r="X100" i="31"/>
  <c r="X96" i="31"/>
  <c r="X107" i="31"/>
  <c r="X95" i="31"/>
  <c r="X123" i="31"/>
  <c r="X101" i="31"/>
  <c r="X111" i="31"/>
  <c r="AF123" i="31"/>
  <c r="AI123" i="31"/>
  <c r="AJ123" i="31"/>
  <c r="AH123" i="31"/>
  <c r="AG123" i="31"/>
  <c r="AE87" i="31"/>
  <c r="AG110" i="31"/>
  <c r="AJ110" i="31"/>
  <c r="AF110" i="31"/>
  <c r="AI110" i="31"/>
  <c r="AH110" i="31"/>
  <c r="AE124" i="31"/>
  <c r="AH86" i="31"/>
  <c r="AG86" i="31"/>
  <c r="AF86" i="31"/>
  <c r="AI86" i="31"/>
  <c r="AJ86" i="31"/>
  <c r="AE111" i="31"/>
  <c r="AE111" i="30"/>
  <c r="AI122" i="30"/>
  <c r="AJ122" i="30"/>
  <c r="AH122" i="30"/>
  <c r="AF122" i="30"/>
  <c r="AG122" i="30"/>
  <c r="AE135" i="30"/>
  <c r="X130" i="30"/>
  <c r="X116" i="30"/>
  <c r="X138" i="30"/>
  <c r="X127" i="30"/>
  <c r="X119" i="30"/>
  <c r="X115" i="30"/>
  <c r="X129" i="30"/>
  <c r="X132" i="30"/>
  <c r="X122" i="30"/>
  <c r="X95" i="30"/>
  <c r="X139" i="30"/>
  <c r="X124" i="30"/>
  <c r="X117" i="30"/>
  <c r="X114" i="30"/>
  <c r="X111" i="30"/>
  <c r="X106" i="30"/>
  <c r="X102" i="30"/>
  <c r="X98" i="30"/>
  <c r="X88" i="30"/>
  <c r="X137" i="30"/>
  <c r="X133" i="30"/>
  <c r="X113" i="30"/>
  <c r="X136" i="30"/>
  <c r="X131" i="30"/>
  <c r="X128" i="30"/>
  <c r="X120" i="30"/>
  <c r="X109" i="30"/>
  <c r="X108" i="30"/>
  <c r="X101" i="30"/>
  <c r="X100" i="30"/>
  <c r="X110" i="30"/>
  <c r="X112" i="30"/>
  <c r="X104" i="30"/>
  <c r="X96" i="30"/>
  <c r="X91" i="30"/>
  <c r="X135" i="30"/>
  <c r="X107" i="30"/>
  <c r="X94" i="30"/>
  <c r="X126" i="30"/>
  <c r="X105" i="30"/>
  <c r="X125" i="30"/>
  <c r="X103" i="30"/>
  <c r="X92" i="30"/>
  <c r="X89" i="30"/>
  <c r="X87" i="30"/>
  <c r="X118" i="30"/>
  <c r="X123" i="30"/>
  <c r="X90" i="30"/>
  <c r="X121" i="30"/>
  <c r="X97" i="30"/>
  <c r="X134" i="30"/>
  <c r="X93" i="30"/>
  <c r="X86" i="30"/>
  <c r="X99" i="30"/>
  <c r="AE99" i="30"/>
  <c r="AE123" i="30"/>
  <c r="AE87" i="30"/>
  <c r="AG110" i="30"/>
  <c r="AJ110" i="30"/>
  <c r="AI110" i="30"/>
  <c r="AF110" i="30"/>
  <c r="AH110" i="30"/>
  <c r="AG98" i="30"/>
  <c r="AF98" i="30"/>
  <c r="AI98" i="30"/>
  <c r="AH98" i="30"/>
  <c r="AJ98" i="30"/>
  <c r="Z132" i="30"/>
  <c r="Z124" i="30"/>
  <c r="Z137" i="30"/>
  <c r="Z117" i="30"/>
  <c r="Z127" i="30"/>
  <c r="Z115" i="30"/>
  <c r="Z91" i="30"/>
  <c r="Z119" i="30"/>
  <c r="Z110" i="30"/>
  <c r="Z107" i="30"/>
  <c r="Z103" i="30"/>
  <c r="Z129" i="30"/>
  <c r="Z125" i="30"/>
  <c r="Z112" i="30"/>
  <c r="Z102" i="30"/>
  <c r="Z109" i="30"/>
  <c r="Z94" i="30"/>
  <c r="Z108" i="30"/>
  <c r="Z97" i="30"/>
  <c r="Z101" i="30"/>
  <c r="Z93" i="30"/>
  <c r="Z90" i="30"/>
  <c r="Z128" i="30"/>
  <c r="Z138" i="30"/>
  <c r="Z100" i="30"/>
  <c r="Z96" i="30"/>
  <c r="Z105" i="30"/>
  <c r="AI86" i="30"/>
  <c r="AH86" i="30"/>
  <c r="AF86" i="30"/>
  <c r="AJ86" i="30"/>
  <c r="AG86" i="30"/>
  <c r="AI134" i="30"/>
  <c r="AH134" i="30"/>
  <c r="AJ134" i="30"/>
  <c r="AG134" i="30"/>
  <c r="AF134" i="30"/>
  <c r="AJ110" i="29"/>
  <c r="AI110" i="29"/>
  <c r="AF110" i="29"/>
  <c r="AH110" i="29"/>
  <c r="AG110" i="29"/>
  <c r="Z121" i="29"/>
  <c r="AE99" i="29"/>
  <c r="AI122" i="29"/>
  <c r="AH122" i="29"/>
  <c r="AG122" i="29"/>
  <c r="AF122" i="29"/>
  <c r="AJ122" i="29"/>
  <c r="AJ86" i="29"/>
  <c r="AI86" i="29"/>
  <c r="AH86" i="29"/>
  <c r="AG86" i="29"/>
  <c r="AF86" i="29"/>
  <c r="AJ134" i="29"/>
  <c r="AI134" i="29"/>
  <c r="AH134" i="29"/>
  <c r="AG134" i="29"/>
  <c r="AF134" i="29"/>
  <c r="AJ98" i="29"/>
  <c r="AH98" i="29"/>
  <c r="AI98" i="29"/>
  <c r="AG98" i="29"/>
  <c r="AF98" i="29"/>
  <c r="AE135" i="29"/>
  <c r="X130" i="29"/>
  <c r="X116" i="29"/>
  <c r="X136" i="29"/>
  <c r="X131" i="29"/>
  <c r="X119" i="29"/>
  <c r="X132" i="29"/>
  <c r="X124" i="29"/>
  <c r="X137" i="29"/>
  <c r="X133" i="29"/>
  <c r="X125" i="29"/>
  <c r="X122" i="29"/>
  <c r="X117" i="29"/>
  <c r="X126" i="29"/>
  <c r="X120" i="29"/>
  <c r="X138" i="29"/>
  <c r="X134" i="29"/>
  <c r="X127" i="29"/>
  <c r="X128" i="29"/>
  <c r="X118" i="29"/>
  <c r="X139" i="29"/>
  <c r="X135" i="29"/>
  <c r="X129" i="29"/>
  <c r="X123" i="29"/>
  <c r="X121" i="29"/>
  <c r="X89" i="29"/>
  <c r="X113" i="29"/>
  <c r="X108" i="29"/>
  <c r="X104" i="29"/>
  <c r="X100" i="29"/>
  <c r="X92" i="29"/>
  <c r="X112" i="29"/>
  <c r="X105" i="29"/>
  <c r="X101" i="29"/>
  <c r="X97" i="29"/>
  <c r="X96" i="29"/>
  <c r="X93" i="29"/>
  <c r="X87" i="29"/>
  <c r="X111" i="29"/>
  <c r="X107" i="29"/>
  <c r="X88" i="29"/>
  <c r="X114" i="29"/>
  <c r="X86" i="29"/>
  <c r="X109" i="29"/>
  <c r="X103" i="29"/>
  <c r="X102" i="29"/>
  <c r="X106" i="29"/>
  <c r="X115" i="29"/>
  <c r="X91" i="29"/>
  <c r="X90" i="29"/>
  <c r="X99" i="29"/>
  <c r="X98" i="29"/>
  <c r="X95" i="29"/>
  <c r="X110" i="29"/>
  <c r="X94" i="29"/>
  <c r="AE87" i="29"/>
  <c r="AE111" i="29"/>
  <c r="AE123" i="29"/>
  <c r="AI98" i="24"/>
  <c r="AI110" i="28"/>
  <c r="AE135" i="28"/>
  <c r="AJ98" i="28"/>
  <c r="AJ111" i="28"/>
  <c r="AK110" i="28"/>
  <c r="AL110" i="28"/>
  <c r="AI122" i="28"/>
  <c r="AH122" i="28"/>
  <c r="AG122" i="28"/>
  <c r="AF122" i="28"/>
  <c r="AJ122" i="28"/>
  <c r="Z100" i="28"/>
  <c r="AF86" i="28"/>
  <c r="AG86" i="28"/>
  <c r="AJ86" i="28"/>
  <c r="AI86" i="28"/>
  <c r="AH86" i="28"/>
  <c r="AF112" i="28"/>
  <c r="AG112" i="28"/>
  <c r="AH112" i="28"/>
  <c r="AI112" i="28"/>
  <c r="AJ112" i="28"/>
  <c r="AE123" i="28"/>
  <c r="AE101" i="28"/>
  <c r="X130" i="28"/>
  <c r="X116" i="28"/>
  <c r="X136" i="28"/>
  <c r="X131" i="28"/>
  <c r="X119" i="28"/>
  <c r="X132" i="28"/>
  <c r="X124" i="28"/>
  <c r="X137" i="28"/>
  <c r="X133" i="28"/>
  <c r="X125" i="28"/>
  <c r="X122" i="28"/>
  <c r="X117" i="28"/>
  <c r="X126" i="28"/>
  <c r="X120" i="28"/>
  <c r="X112" i="28"/>
  <c r="X138" i="28"/>
  <c r="X134" i="28"/>
  <c r="X127" i="28"/>
  <c r="X128" i="28"/>
  <c r="X118" i="28"/>
  <c r="X139" i="28"/>
  <c r="X135" i="28"/>
  <c r="X129" i="28"/>
  <c r="X123" i="28"/>
  <c r="X121" i="28"/>
  <c r="X108" i="28"/>
  <c r="X89" i="28"/>
  <c r="X113" i="28"/>
  <c r="X115" i="28"/>
  <c r="X104" i="28"/>
  <c r="X100" i="28"/>
  <c r="X92" i="28"/>
  <c r="X111" i="28"/>
  <c r="X107" i="28"/>
  <c r="X96" i="28"/>
  <c r="X93" i="28"/>
  <c r="X87" i="28"/>
  <c r="X99" i="28"/>
  <c r="X86" i="28"/>
  <c r="X110" i="28"/>
  <c r="X105" i="28"/>
  <c r="X101" i="28"/>
  <c r="X97" i="28"/>
  <c r="X94" i="28"/>
  <c r="X90" i="28"/>
  <c r="X95" i="28"/>
  <c r="X114" i="28"/>
  <c r="X109" i="28"/>
  <c r="X106" i="28"/>
  <c r="X102" i="28"/>
  <c r="X98" i="28"/>
  <c r="X88" i="28"/>
  <c r="X91" i="28"/>
  <c r="X103" i="28"/>
  <c r="AE113" i="28"/>
  <c r="AG100" i="28"/>
  <c r="AH100" i="28"/>
  <c r="AF100" i="28"/>
  <c r="AI100" i="28"/>
  <c r="AJ100" i="28"/>
  <c r="AJ134" i="28"/>
  <c r="AI134" i="28"/>
  <c r="AH134" i="28"/>
  <c r="AG134" i="28"/>
  <c r="AF134" i="28"/>
  <c r="AE87" i="28"/>
  <c r="AL99" i="28"/>
  <c r="AK99" i="28"/>
  <c r="T95" i="1"/>
  <c r="S95" i="27"/>
  <c r="S95" i="11"/>
  <c r="T132" i="25"/>
  <c r="T132" i="27"/>
  <c r="T132" i="19"/>
  <c r="T132" i="23"/>
  <c r="T132" i="26"/>
  <c r="T132" i="24"/>
  <c r="T132" i="15"/>
  <c r="T132" i="21"/>
  <c r="T132" i="22"/>
  <c r="T132" i="18"/>
  <c r="T132" i="20"/>
  <c r="T132" i="12"/>
  <c r="T109" i="27"/>
  <c r="T109" i="11"/>
  <c r="AI134" i="22"/>
  <c r="AH134" i="22"/>
  <c r="AG134" i="22"/>
  <c r="AF134" i="22"/>
  <c r="T98" i="1"/>
  <c r="S98" i="27"/>
  <c r="S98" i="11"/>
  <c r="T90" i="1"/>
  <c r="S90" i="27"/>
  <c r="S90" i="11"/>
  <c r="T104" i="27"/>
  <c r="T104" i="11"/>
  <c r="T125" i="27"/>
  <c r="T125" i="25"/>
  <c r="T125" i="24"/>
  <c r="T125" i="23"/>
  <c r="T125" i="22"/>
  <c r="T125" i="26"/>
  <c r="T125" i="20"/>
  <c r="T125" i="19"/>
  <c r="T125" i="21"/>
  <c r="T125" i="18"/>
  <c r="T125" i="15"/>
  <c r="T125" i="12"/>
  <c r="T126" i="27"/>
  <c r="T126" i="24"/>
  <c r="T126" i="26"/>
  <c r="T126" i="25"/>
  <c r="T126" i="20"/>
  <c r="T126" i="22"/>
  <c r="T126" i="12"/>
  <c r="T126" i="21"/>
  <c r="T126" i="23"/>
  <c r="T126" i="18"/>
  <c r="T126" i="19"/>
  <c r="T126" i="15"/>
  <c r="T108" i="27"/>
  <c r="T108" i="11"/>
  <c r="T129" i="26"/>
  <c r="T129" i="27"/>
  <c r="T129" i="23"/>
  <c r="T129" i="25"/>
  <c r="T129" i="24"/>
  <c r="T129" i="22"/>
  <c r="T129" i="21"/>
  <c r="T129" i="20"/>
  <c r="T129" i="18"/>
  <c r="T129" i="12"/>
  <c r="T129" i="15"/>
  <c r="T129" i="19"/>
  <c r="T87" i="1"/>
  <c r="S87" i="27"/>
  <c r="S87" i="11"/>
  <c r="T101" i="27"/>
  <c r="T101" i="11"/>
  <c r="T92" i="27"/>
  <c r="T92" i="11"/>
  <c r="T105" i="27"/>
  <c r="T105" i="11"/>
  <c r="T89" i="1"/>
  <c r="S89" i="27"/>
  <c r="S89" i="11"/>
  <c r="T131" i="27"/>
  <c r="T131" i="25"/>
  <c r="T131" i="23"/>
  <c r="T131" i="22"/>
  <c r="T131" i="24"/>
  <c r="T131" i="21"/>
  <c r="T131" i="19"/>
  <c r="T131" i="18"/>
  <c r="T131" i="15"/>
  <c r="T131" i="26"/>
  <c r="T131" i="20"/>
  <c r="T131" i="12"/>
  <c r="T130" i="27"/>
  <c r="T130" i="26"/>
  <c r="T130" i="22"/>
  <c r="T130" i="21"/>
  <c r="T130" i="20"/>
  <c r="T130" i="23"/>
  <c r="T130" i="19"/>
  <c r="T130" i="18"/>
  <c r="T130" i="15"/>
  <c r="T130" i="25"/>
  <c r="T130" i="12"/>
  <c r="T130" i="24"/>
  <c r="T119" i="1"/>
  <c r="S119" i="27"/>
  <c r="AE135" i="19"/>
  <c r="AI135" i="19" s="1"/>
  <c r="AD136" i="19"/>
  <c r="T91" i="1"/>
  <c r="S91" i="27"/>
  <c r="S91" i="11"/>
  <c r="T120" i="1"/>
  <c r="S120" i="27"/>
  <c r="T86" i="27"/>
  <c r="T86" i="11"/>
  <c r="T128" i="27"/>
  <c r="T128" i="26"/>
  <c r="T128" i="24"/>
  <c r="T128" i="23"/>
  <c r="T128" i="22"/>
  <c r="T128" i="18"/>
  <c r="T128" i="25"/>
  <c r="T128" i="20"/>
  <c r="T128" i="12"/>
  <c r="T128" i="21"/>
  <c r="T128" i="19"/>
  <c r="T128" i="15"/>
  <c r="T88" i="27"/>
  <c r="T88" i="11"/>
  <c r="AH134" i="19"/>
  <c r="AG134" i="19"/>
  <c r="T97" i="1"/>
  <c r="S97" i="27"/>
  <c r="S97" i="11"/>
  <c r="AE135" i="24"/>
  <c r="AD136" i="24"/>
  <c r="T94" i="27"/>
  <c r="T94" i="11"/>
  <c r="T96" i="27"/>
  <c r="T96" i="24"/>
  <c r="T96" i="23"/>
  <c r="T96" i="25"/>
  <c r="T96" i="20"/>
  <c r="T96" i="19"/>
  <c r="T96" i="15"/>
  <c r="T96" i="21"/>
  <c r="T96" i="22"/>
  <c r="T96" i="26"/>
  <c r="T96" i="18"/>
  <c r="T96" i="12"/>
  <c r="AI134" i="24"/>
  <c r="AH134" i="24"/>
  <c r="AG134" i="24"/>
  <c r="T93" i="1"/>
  <c r="S93" i="27"/>
  <c r="S93" i="11"/>
  <c r="T127" i="27"/>
  <c r="T127" i="26"/>
  <c r="T127" i="24"/>
  <c r="T127" i="22"/>
  <c r="T127" i="23"/>
  <c r="T127" i="21"/>
  <c r="T127" i="12"/>
  <c r="T127" i="25"/>
  <c r="T127" i="20"/>
  <c r="T127" i="18"/>
  <c r="T127" i="19"/>
  <c r="T127" i="15"/>
  <c r="T103" i="27"/>
  <c r="T103" i="11"/>
  <c r="T107" i="27"/>
  <c r="T107" i="11"/>
  <c r="T99" i="27"/>
  <c r="T99" i="11"/>
  <c r="AE135" i="25"/>
  <c r="AJ135" i="25" s="1"/>
  <c r="AD136" i="25"/>
  <c r="AJ134" i="22"/>
  <c r="AD136" i="26"/>
  <c r="AE135" i="26"/>
  <c r="AJ135" i="26" s="1"/>
  <c r="AL135" i="26" s="1"/>
  <c r="T106" i="27"/>
  <c r="T106" i="11"/>
  <c r="AE135" i="22"/>
  <c r="AD136" i="22"/>
  <c r="X130" i="27"/>
  <c r="X122" i="27"/>
  <c r="X136" i="27"/>
  <c r="X131" i="27"/>
  <c r="X123" i="27"/>
  <c r="X132" i="27"/>
  <c r="X124" i="27"/>
  <c r="X137" i="27"/>
  <c r="X133" i="27"/>
  <c r="X125" i="27"/>
  <c r="X126" i="27"/>
  <c r="X138" i="27"/>
  <c r="X134" i="27"/>
  <c r="X127" i="27"/>
  <c r="X128" i="27"/>
  <c r="X139" i="27"/>
  <c r="X135" i="27"/>
  <c r="X129" i="27"/>
  <c r="X121" i="27"/>
  <c r="X120" i="27"/>
  <c r="X119" i="27"/>
  <c r="X118" i="27"/>
  <c r="X117" i="27"/>
  <c r="X116" i="27"/>
  <c r="X115" i="27"/>
  <c r="X114" i="27"/>
  <c r="X113" i="27"/>
  <c r="X112" i="27"/>
  <c r="X111" i="27"/>
  <c r="X110" i="27"/>
  <c r="X108" i="27"/>
  <c r="X100" i="27"/>
  <c r="X97" i="27"/>
  <c r="X93" i="27"/>
  <c r="X104" i="27"/>
  <c r="X107" i="27"/>
  <c r="X99" i="27"/>
  <c r="X94" i="27"/>
  <c r="X90" i="27"/>
  <c r="X86" i="27"/>
  <c r="X105" i="27"/>
  <c r="X89" i="27"/>
  <c r="X106" i="27"/>
  <c r="X98" i="27"/>
  <c r="X109" i="27"/>
  <c r="X91" i="27"/>
  <c r="X87" i="27"/>
  <c r="X102" i="27"/>
  <c r="X103" i="27"/>
  <c r="X96" i="27"/>
  <c r="X95" i="27"/>
  <c r="X101" i="27"/>
  <c r="X92" i="27"/>
  <c r="X88" i="27"/>
  <c r="AE123" i="27"/>
  <c r="AF122" i="27"/>
  <c r="AJ122" i="27"/>
  <c r="AI122" i="27"/>
  <c r="AH122" i="27"/>
  <c r="AG122" i="27"/>
  <c r="AJ134" i="27"/>
  <c r="AI134" i="27"/>
  <c r="AH134" i="27"/>
  <c r="AG134" i="27"/>
  <c r="AF134" i="27"/>
  <c r="AG86" i="27"/>
  <c r="AF86" i="27"/>
  <c r="AJ86" i="27"/>
  <c r="AH86" i="27"/>
  <c r="AI86" i="27"/>
  <c r="AE87" i="27"/>
  <c r="AE99" i="27"/>
  <c r="AH98" i="27"/>
  <c r="AG98" i="27"/>
  <c r="AF98" i="27"/>
  <c r="AI98" i="27"/>
  <c r="AJ98" i="27"/>
  <c r="AF110" i="27"/>
  <c r="AI110" i="27"/>
  <c r="AH110" i="27"/>
  <c r="AG110" i="27"/>
  <c r="AJ110" i="27"/>
  <c r="AE135" i="27"/>
  <c r="AE111" i="27"/>
  <c r="AI101" i="24"/>
  <c r="AI100" i="24"/>
  <c r="X130" i="26"/>
  <c r="X132" i="26"/>
  <c r="AJ134" i="26"/>
  <c r="AI134" i="26"/>
  <c r="AE123" i="26"/>
  <c r="AD124" i="26"/>
  <c r="AH86" i="26"/>
  <c r="AG86" i="26"/>
  <c r="AF86" i="26"/>
  <c r="AJ86" i="26"/>
  <c r="AI86" i="26"/>
  <c r="X87" i="26"/>
  <c r="X90" i="26"/>
  <c r="X89" i="26"/>
  <c r="X114" i="26"/>
  <c r="X104" i="26"/>
  <c r="X120" i="26"/>
  <c r="X117" i="26"/>
  <c r="X135" i="26"/>
  <c r="AF98" i="26"/>
  <c r="AJ98" i="26"/>
  <c r="AH98" i="26"/>
  <c r="AG98" i="26"/>
  <c r="AI98" i="26"/>
  <c r="Z124" i="26"/>
  <c r="Z128" i="26"/>
  <c r="Z135" i="26"/>
  <c r="Z131" i="26"/>
  <c r="Z121" i="26"/>
  <c r="Z132" i="26"/>
  <c r="Z107" i="26"/>
  <c r="Z105" i="26"/>
  <c r="Z99" i="26"/>
  <c r="Z117" i="26"/>
  <c r="Z90" i="26"/>
  <c r="Z91" i="26"/>
  <c r="Z112" i="26"/>
  <c r="Z89" i="26"/>
  <c r="X86" i="26"/>
  <c r="X94" i="26"/>
  <c r="X95" i="26"/>
  <c r="X99" i="26"/>
  <c r="X105" i="26"/>
  <c r="X113" i="26"/>
  <c r="X122" i="26"/>
  <c r="X136" i="26"/>
  <c r="X123" i="26"/>
  <c r="AD100" i="26"/>
  <c r="AE99" i="26"/>
  <c r="AD112" i="26"/>
  <c r="AE111" i="26"/>
  <c r="X92" i="26"/>
  <c r="X97" i="26"/>
  <c r="X111" i="26"/>
  <c r="X100" i="26"/>
  <c r="X106" i="26"/>
  <c r="X119" i="26"/>
  <c r="X116" i="26"/>
  <c r="X137" i="26"/>
  <c r="X125" i="26"/>
  <c r="AH110" i="26"/>
  <c r="AG110" i="26"/>
  <c r="AJ110" i="26"/>
  <c r="AI110" i="26"/>
  <c r="AF110" i="26"/>
  <c r="X91" i="26"/>
  <c r="X98" i="26"/>
  <c r="X88" i="26"/>
  <c r="X101" i="26"/>
  <c r="X107" i="26"/>
  <c r="X112" i="26"/>
  <c r="X128" i="26"/>
  <c r="X138" i="26"/>
  <c r="X131" i="26"/>
  <c r="X93" i="26"/>
  <c r="X115" i="26"/>
  <c r="X121" i="26"/>
  <c r="X102" i="26"/>
  <c r="X108" i="26"/>
  <c r="X118" i="26"/>
  <c r="X129" i="26"/>
  <c r="X139" i="26"/>
  <c r="X126" i="26"/>
  <c r="AJ122" i="26"/>
  <c r="AI122" i="26"/>
  <c r="AH122" i="26"/>
  <c r="AG122" i="26"/>
  <c r="AF122" i="26"/>
  <c r="AD88" i="26"/>
  <c r="AE87" i="26"/>
  <c r="X96" i="26"/>
  <c r="X127" i="26"/>
  <c r="X110" i="26"/>
  <c r="X103" i="26"/>
  <c r="X109" i="26"/>
  <c r="X133" i="26"/>
  <c r="X134" i="26"/>
  <c r="X124" i="26"/>
  <c r="AE123" i="25"/>
  <c r="AD124" i="25"/>
  <c r="AJ98" i="25"/>
  <c r="AI98" i="25"/>
  <c r="AG98" i="25"/>
  <c r="AF98" i="25"/>
  <c r="AH98" i="25"/>
  <c r="X132" i="25"/>
  <c r="X126" i="25"/>
  <c r="X131" i="25"/>
  <c r="X125" i="25"/>
  <c r="X123" i="25"/>
  <c r="X130" i="25"/>
  <c r="X124" i="25"/>
  <c r="X128" i="25"/>
  <c r="X139" i="25"/>
  <c r="X138" i="25"/>
  <c r="X137" i="25"/>
  <c r="X136" i="25"/>
  <c r="X135" i="25"/>
  <c r="X134" i="25"/>
  <c r="X133" i="25"/>
  <c r="X127" i="25"/>
  <c r="X122" i="25"/>
  <c r="X129" i="25"/>
  <c r="X116" i="25"/>
  <c r="X110" i="25"/>
  <c r="X117" i="25"/>
  <c r="X111" i="25"/>
  <c r="X118" i="25"/>
  <c r="X112" i="25"/>
  <c r="X119" i="25"/>
  <c r="X113" i="25"/>
  <c r="X120" i="25"/>
  <c r="X114" i="25"/>
  <c r="X105" i="25"/>
  <c r="X104" i="25"/>
  <c r="X103" i="25"/>
  <c r="X102" i="25"/>
  <c r="X101" i="25"/>
  <c r="X100" i="25"/>
  <c r="X99" i="25"/>
  <c r="X98" i="25"/>
  <c r="X97" i="25"/>
  <c r="X94" i="25"/>
  <c r="X96" i="25"/>
  <c r="X106" i="25"/>
  <c r="X109" i="25"/>
  <c r="X108" i="25"/>
  <c r="X107" i="25"/>
  <c r="X89" i="25"/>
  <c r="X121" i="25"/>
  <c r="X90" i="25"/>
  <c r="X92" i="25"/>
  <c r="X115" i="25"/>
  <c r="X95" i="25"/>
  <c r="X93" i="25"/>
  <c r="X86" i="25"/>
  <c r="X87" i="25"/>
  <c r="X91" i="25"/>
  <c r="X88" i="25"/>
  <c r="AE87" i="25"/>
  <c r="AD88" i="25"/>
  <c r="AJ110" i="25"/>
  <c r="AI110" i="25"/>
  <c r="AH110" i="25"/>
  <c r="AG110" i="25"/>
  <c r="AF110" i="25"/>
  <c r="AD100" i="25"/>
  <c r="AE99" i="25"/>
  <c r="AI134" i="25"/>
  <c r="AJ134" i="25"/>
  <c r="AG86" i="25"/>
  <c r="AF86" i="25"/>
  <c r="AJ86" i="25"/>
  <c r="AH86" i="25"/>
  <c r="AI86" i="25"/>
  <c r="AE111" i="25"/>
  <c r="AD112" i="25"/>
  <c r="AH122" i="25"/>
  <c r="AG122" i="25"/>
  <c r="AJ122" i="25"/>
  <c r="AI122" i="25"/>
  <c r="AF122" i="25"/>
  <c r="AJ110" i="24"/>
  <c r="AI110" i="24"/>
  <c r="AF110" i="24"/>
  <c r="AH110" i="24"/>
  <c r="AG110" i="24"/>
  <c r="AD124" i="24"/>
  <c r="AE123" i="24"/>
  <c r="AL98" i="24"/>
  <c r="AK98" i="24"/>
  <c r="AL99" i="24"/>
  <c r="AK99" i="24"/>
  <c r="X132" i="24"/>
  <c r="X131" i="24"/>
  <c r="X125" i="24"/>
  <c r="X123" i="24"/>
  <c r="X130" i="24"/>
  <c r="X124" i="24"/>
  <c r="X129" i="24"/>
  <c r="X121" i="24"/>
  <c r="X136" i="24"/>
  <c r="X128" i="24"/>
  <c r="X115" i="24"/>
  <c r="X109" i="24"/>
  <c r="X138" i="24"/>
  <c r="X127" i="24"/>
  <c r="X116" i="24"/>
  <c r="X110" i="24"/>
  <c r="X117" i="24"/>
  <c r="X111" i="24"/>
  <c r="X137" i="24"/>
  <c r="X118" i="24"/>
  <c r="X135" i="24"/>
  <c r="X133" i="24"/>
  <c r="X126" i="24"/>
  <c r="X119" i="24"/>
  <c r="X113" i="24"/>
  <c r="X139" i="24"/>
  <c r="X120" i="24"/>
  <c r="X122" i="24"/>
  <c r="X108" i="24"/>
  <c r="X107" i="24"/>
  <c r="X106" i="24"/>
  <c r="X105" i="24"/>
  <c r="X104" i="24"/>
  <c r="X103" i="24"/>
  <c r="X102" i="24"/>
  <c r="X101" i="24"/>
  <c r="X100" i="24"/>
  <c r="X99" i="24"/>
  <c r="X134" i="24"/>
  <c r="X112" i="24"/>
  <c r="X88" i="24"/>
  <c r="X97" i="24"/>
  <c r="X89" i="24"/>
  <c r="X96" i="24"/>
  <c r="X90" i="24"/>
  <c r="X87" i="24"/>
  <c r="X98" i="24"/>
  <c r="X94" i="24"/>
  <c r="X93" i="24"/>
  <c r="X91" i="24"/>
  <c r="X114" i="24"/>
  <c r="X95" i="24"/>
  <c r="X92" i="24"/>
  <c r="X86" i="24"/>
  <c r="AH122" i="24"/>
  <c r="AG122" i="24"/>
  <c r="AF122" i="24"/>
  <c r="AI122" i="24"/>
  <c r="AJ122" i="24"/>
  <c r="AE104" i="24"/>
  <c r="AD105" i="24"/>
  <c r="AH86" i="24"/>
  <c r="AG86" i="24"/>
  <c r="AF86" i="24"/>
  <c r="AI86" i="24"/>
  <c r="AJ86" i="24"/>
  <c r="AL100" i="24"/>
  <c r="AK100" i="24"/>
  <c r="AE111" i="24"/>
  <c r="AD112" i="24"/>
  <c r="AG103" i="24"/>
  <c r="AF103" i="24"/>
  <c r="AJ103" i="24"/>
  <c r="AI103" i="24"/>
  <c r="AH103" i="24"/>
  <c r="AD88" i="24"/>
  <c r="AE87" i="24"/>
  <c r="Z106" i="24"/>
  <c r="AF86" i="23"/>
  <c r="AH86" i="23"/>
  <c r="AJ86" i="23"/>
  <c r="AI86" i="23"/>
  <c r="AG86" i="23"/>
  <c r="AF122" i="23"/>
  <c r="AH122" i="23"/>
  <c r="AG122" i="23"/>
  <c r="AJ122" i="23"/>
  <c r="AI122" i="23"/>
  <c r="AE87" i="23"/>
  <c r="AD88" i="23"/>
  <c r="AE123" i="23"/>
  <c r="AD124" i="23"/>
  <c r="X132" i="23"/>
  <c r="X126" i="23"/>
  <c r="X131" i="23"/>
  <c r="X125" i="23"/>
  <c r="X123" i="23"/>
  <c r="X129" i="23"/>
  <c r="X128" i="23"/>
  <c r="X138" i="23"/>
  <c r="X130" i="23"/>
  <c r="X116" i="23"/>
  <c r="X139" i="23"/>
  <c r="X133" i="23"/>
  <c r="X117" i="23"/>
  <c r="X111" i="23"/>
  <c r="X134" i="23"/>
  <c r="X122" i="23"/>
  <c r="X135" i="23"/>
  <c r="X119" i="23"/>
  <c r="X113" i="23"/>
  <c r="X136" i="23"/>
  <c r="X112" i="23"/>
  <c r="X137" i="23"/>
  <c r="X127" i="23"/>
  <c r="X120" i="23"/>
  <c r="X115" i="23"/>
  <c r="X121" i="23"/>
  <c r="X109" i="23"/>
  <c r="X108" i="23"/>
  <c r="X107" i="23"/>
  <c r="X106" i="23"/>
  <c r="X105" i="23"/>
  <c r="X104" i="23"/>
  <c r="X103" i="23"/>
  <c r="X102" i="23"/>
  <c r="X101" i="23"/>
  <c r="X100" i="23"/>
  <c r="X124" i="23"/>
  <c r="X99" i="23"/>
  <c r="X96" i="23"/>
  <c r="X93" i="23"/>
  <c r="X91" i="23"/>
  <c r="X114" i="23"/>
  <c r="X92" i="23"/>
  <c r="X97" i="23"/>
  <c r="X87" i="23"/>
  <c r="X118" i="23"/>
  <c r="X98" i="23"/>
  <c r="X89" i="23"/>
  <c r="X88" i="23"/>
  <c r="X110" i="23"/>
  <c r="X95" i="23"/>
  <c r="X86" i="23"/>
  <c r="X94" i="23"/>
  <c r="X90" i="23"/>
  <c r="AE135" i="23"/>
  <c r="AD136" i="23"/>
  <c r="AI134" i="23"/>
  <c r="AH134" i="23"/>
  <c r="AF134" i="23"/>
  <c r="AG134" i="23"/>
  <c r="AJ134" i="23"/>
  <c r="AJ110" i="23"/>
  <c r="AI110" i="23"/>
  <c r="AH110" i="23"/>
  <c r="AG110" i="23"/>
  <c r="AF110" i="23"/>
  <c r="AG98" i="23"/>
  <c r="AF98" i="23"/>
  <c r="AJ98" i="23"/>
  <c r="AI98" i="23"/>
  <c r="AH98" i="23"/>
  <c r="Z122" i="23"/>
  <c r="AE111" i="23"/>
  <c r="AD112" i="23"/>
  <c r="AD100" i="23"/>
  <c r="AE99" i="23"/>
  <c r="AD124" i="22"/>
  <c r="AE123" i="22"/>
  <c r="AF86" i="22"/>
  <c r="AJ86" i="22"/>
  <c r="AG86" i="22"/>
  <c r="AI86" i="22"/>
  <c r="AH86" i="22"/>
  <c r="AE99" i="22"/>
  <c r="AD100" i="22"/>
  <c r="AJ110" i="22"/>
  <c r="AI110" i="22"/>
  <c r="AH110" i="22"/>
  <c r="AG110" i="22"/>
  <c r="AF110" i="22"/>
  <c r="AE87" i="22"/>
  <c r="AD88" i="22"/>
  <c r="AH98" i="22"/>
  <c r="AG98" i="22"/>
  <c r="AF98" i="22"/>
  <c r="AJ98" i="22"/>
  <c r="AI98" i="22"/>
  <c r="AE111" i="22"/>
  <c r="AD112" i="22"/>
  <c r="X132" i="22"/>
  <c r="X126" i="22"/>
  <c r="X131" i="22"/>
  <c r="X125" i="22"/>
  <c r="X123" i="22"/>
  <c r="X130" i="22"/>
  <c r="X124" i="22"/>
  <c r="X129" i="22"/>
  <c r="X121" i="22"/>
  <c r="X135" i="22"/>
  <c r="X133" i="22"/>
  <c r="X122" i="22"/>
  <c r="X116" i="22"/>
  <c r="X110" i="22"/>
  <c r="X117" i="22"/>
  <c r="X111" i="22"/>
  <c r="X139" i="22"/>
  <c r="X128" i="22"/>
  <c r="X118" i="22"/>
  <c r="X112" i="22"/>
  <c r="X138" i="22"/>
  <c r="X134" i="22"/>
  <c r="X127" i="22"/>
  <c r="X119" i="22"/>
  <c r="X113" i="22"/>
  <c r="X137" i="22"/>
  <c r="X120" i="22"/>
  <c r="X114" i="22"/>
  <c r="X136" i="22"/>
  <c r="X115" i="22"/>
  <c r="X92" i="22"/>
  <c r="X109" i="22"/>
  <c r="X107" i="22"/>
  <c r="X95" i="22"/>
  <c r="X108" i="22"/>
  <c r="X105" i="22"/>
  <c r="X104" i="22"/>
  <c r="X103" i="22"/>
  <c r="X102" i="22"/>
  <c r="X101" i="22"/>
  <c r="X100" i="22"/>
  <c r="X99" i="22"/>
  <c r="X98" i="22"/>
  <c r="X97" i="22"/>
  <c r="X94" i="22"/>
  <c r="X106" i="22"/>
  <c r="X96" i="22"/>
  <c r="X91" i="22"/>
  <c r="X86" i="22"/>
  <c r="X93" i="22"/>
  <c r="X90" i="22"/>
  <c r="X87" i="22"/>
  <c r="X88" i="22"/>
  <c r="X89" i="22"/>
  <c r="AH122" i="22"/>
  <c r="AG122" i="22"/>
  <c r="AF122" i="22"/>
  <c r="AJ122" i="22"/>
  <c r="AI122" i="22"/>
  <c r="Z130" i="22"/>
  <c r="Z138" i="22"/>
  <c r="Z127" i="22"/>
  <c r="Z132" i="22"/>
  <c r="Z126" i="22"/>
  <c r="Z113" i="22"/>
  <c r="Z114" i="22"/>
  <c r="Z106" i="22"/>
  <c r="Z111" i="22"/>
  <c r="Z103" i="22"/>
  <c r="Z100" i="22"/>
  <c r="Z90" i="22"/>
  <c r="Z93" i="22"/>
  <c r="Z87" i="22"/>
  <c r="AL122" i="21"/>
  <c r="AK122" i="21"/>
  <c r="AD112" i="21"/>
  <c r="AE111" i="21"/>
  <c r="AI122" i="21"/>
  <c r="AI135" i="21"/>
  <c r="AH135" i="21"/>
  <c r="AG135" i="21"/>
  <c r="AF135" i="21"/>
  <c r="AJ135" i="21"/>
  <c r="AJ86" i="21"/>
  <c r="AI86" i="21"/>
  <c r="AH86" i="21"/>
  <c r="AF86" i="21"/>
  <c r="AG86" i="21"/>
  <c r="AE124" i="21"/>
  <c r="AD125" i="21"/>
  <c r="AE87" i="21"/>
  <c r="AD88" i="21"/>
  <c r="AJ123" i="21"/>
  <c r="AI123" i="21"/>
  <c r="AH123" i="21"/>
  <c r="AG123" i="21"/>
  <c r="AF123" i="21"/>
  <c r="AJ98" i="21"/>
  <c r="AI98" i="21"/>
  <c r="AH98" i="21"/>
  <c r="AG98" i="21"/>
  <c r="AF98" i="21"/>
  <c r="AE136" i="21"/>
  <c r="AD137" i="21"/>
  <c r="AD100" i="21"/>
  <c r="AE99" i="21"/>
  <c r="Z128" i="21"/>
  <c r="Z133" i="21"/>
  <c r="AL134" i="21"/>
  <c r="AK134" i="21"/>
  <c r="X132" i="21"/>
  <c r="X126" i="21"/>
  <c r="X130" i="21"/>
  <c r="X124" i="21"/>
  <c r="X129" i="21"/>
  <c r="X123" i="21"/>
  <c r="X128" i="21"/>
  <c r="X137" i="21"/>
  <c r="X118" i="21"/>
  <c r="X115" i="21"/>
  <c r="X112" i="21"/>
  <c r="X131" i="21"/>
  <c r="X139" i="21"/>
  <c r="X136" i="21"/>
  <c r="X134" i="21"/>
  <c r="X121" i="21"/>
  <c r="X120" i="21"/>
  <c r="X117" i="21"/>
  <c r="X114" i="21"/>
  <c r="X111" i="21"/>
  <c r="X122" i="21"/>
  <c r="X138" i="21"/>
  <c r="X135" i="21"/>
  <c r="X133" i="21"/>
  <c r="X119" i="21"/>
  <c r="X116" i="21"/>
  <c r="X113" i="21"/>
  <c r="X127" i="21"/>
  <c r="X108" i="21"/>
  <c r="X106" i="21"/>
  <c r="X104" i="21"/>
  <c r="X102" i="21"/>
  <c r="X100" i="21"/>
  <c r="X98" i="21"/>
  <c r="X109" i="21"/>
  <c r="X107" i="21"/>
  <c r="X105" i="21"/>
  <c r="X103" i="21"/>
  <c r="X101" i="21"/>
  <c r="X125" i="21"/>
  <c r="X110" i="21"/>
  <c r="X97" i="21"/>
  <c r="X93" i="21"/>
  <c r="X92" i="21"/>
  <c r="X89" i="21"/>
  <c r="X86" i="21"/>
  <c r="X90" i="21"/>
  <c r="X95" i="21"/>
  <c r="X99" i="21"/>
  <c r="X96" i="21"/>
  <c r="X87" i="21"/>
  <c r="X94" i="21"/>
  <c r="X91" i="21"/>
  <c r="X88" i="21"/>
  <c r="AH110" i="21"/>
  <c r="AF110" i="21"/>
  <c r="AJ110" i="21"/>
  <c r="AI110" i="21"/>
  <c r="AG110" i="21"/>
  <c r="AH110" i="20"/>
  <c r="AG110" i="20"/>
  <c r="AF110" i="20"/>
  <c r="AJ110" i="20"/>
  <c r="AI110" i="20"/>
  <c r="AE136" i="20"/>
  <c r="AD137" i="20"/>
  <c r="AE87" i="20"/>
  <c r="AD88" i="20"/>
  <c r="AD112" i="20"/>
  <c r="AE111" i="20"/>
  <c r="AL134" i="20"/>
  <c r="AK134" i="20"/>
  <c r="AI135" i="20"/>
  <c r="AH135" i="20"/>
  <c r="AG135" i="20"/>
  <c r="AF135" i="20"/>
  <c r="AJ135" i="20"/>
  <c r="AF86" i="20"/>
  <c r="AG86" i="20"/>
  <c r="AJ86" i="20"/>
  <c r="AI86" i="20"/>
  <c r="AH86" i="20"/>
  <c r="AH122" i="20"/>
  <c r="AG122" i="20"/>
  <c r="AF122" i="20"/>
  <c r="AI122" i="20"/>
  <c r="AJ122" i="20"/>
  <c r="X132" i="20"/>
  <c r="X131" i="20"/>
  <c r="X125" i="20"/>
  <c r="X123" i="20"/>
  <c r="X130" i="20"/>
  <c r="X124" i="20"/>
  <c r="X129" i="20"/>
  <c r="X121" i="20"/>
  <c r="X118" i="20"/>
  <c r="X112" i="20"/>
  <c r="X139" i="20"/>
  <c r="X138" i="20"/>
  <c r="X137" i="20"/>
  <c r="X119" i="20"/>
  <c r="X113" i="20"/>
  <c r="X136" i="20"/>
  <c r="X134" i="20"/>
  <c r="X120" i="20"/>
  <c r="X114" i="20"/>
  <c r="X128" i="20"/>
  <c r="X115" i="20"/>
  <c r="X135" i="20"/>
  <c r="X127" i="20"/>
  <c r="X126" i="20"/>
  <c r="X116" i="20"/>
  <c r="X122" i="20"/>
  <c r="X117" i="20"/>
  <c r="X108" i="20"/>
  <c r="X107" i="20"/>
  <c r="X133" i="20"/>
  <c r="X109" i="20"/>
  <c r="X110" i="20"/>
  <c r="X106" i="20"/>
  <c r="X105" i="20"/>
  <c r="X104" i="20"/>
  <c r="X103" i="20"/>
  <c r="X102" i="20"/>
  <c r="X101" i="20"/>
  <c r="X100" i="20"/>
  <c r="X99" i="20"/>
  <c r="X97" i="20"/>
  <c r="X93" i="20"/>
  <c r="X90" i="20"/>
  <c r="X91" i="20"/>
  <c r="X98" i="20"/>
  <c r="X94" i="20"/>
  <c r="X86" i="20"/>
  <c r="X111" i="20"/>
  <c r="X95" i="20"/>
  <c r="X92" i="20"/>
  <c r="X87" i="20"/>
  <c r="X89" i="20"/>
  <c r="X96" i="20"/>
  <c r="X88" i="20"/>
  <c r="AD124" i="20"/>
  <c r="AE123" i="20"/>
  <c r="AD100" i="20"/>
  <c r="AE99" i="20"/>
  <c r="Z138" i="20"/>
  <c r="Z110" i="20"/>
  <c r="AG98" i="20"/>
  <c r="AF98" i="20"/>
  <c r="AJ98" i="20"/>
  <c r="AI98" i="20"/>
  <c r="AH98" i="20"/>
  <c r="Z130" i="19"/>
  <c r="Z129" i="19"/>
  <c r="Z138" i="19"/>
  <c r="Z135" i="19"/>
  <c r="Z134" i="19"/>
  <c r="Z133" i="19"/>
  <c r="Z132" i="19"/>
  <c r="Z114" i="19"/>
  <c r="Z124" i="19"/>
  <c r="Z121" i="19"/>
  <c r="Z108" i="19"/>
  <c r="Z123" i="19"/>
  <c r="Z116" i="19"/>
  <c r="Z110" i="19"/>
  <c r="Z95" i="19"/>
  <c r="Z105" i="19"/>
  <c r="Z104" i="19"/>
  <c r="Z103" i="19"/>
  <c r="Z100" i="19"/>
  <c r="Z97" i="19"/>
  <c r="Z94" i="19"/>
  <c r="Z90" i="19"/>
  <c r="Z112" i="19"/>
  <c r="Z92" i="19"/>
  <c r="Z87" i="19"/>
  <c r="Z119" i="19"/>
  <c r="Z91" i="19"/>
  <c r="AE123" i="19"/>
  <c r="AD124" i="19"/>
  <c r="AF122" i="19"/>
  <c r="AG122" i="19"/>
  <c r="AJ122" i="19"/>
  <c r="AI122" i="19"/>
  <c r="AH122" i="19"/>
  <c r="AD88" i="19"/>
  <c r="AE87" i="19"/>
  <c r="AD112" i="19"/>
  <c r="AE111" i="19"/>
  <c r="AG98" i="19"/>
  <c r="AF98" i="19"/>
  <c r="AJ98" i="19"/>
  <c r="AH98" i="19"/>
  <c r="AI98" i="19"/>
  <c r="AF86" i="19"/>
  <c r="AJ86" i="19"/>
  <c r="AG86" i="19"/>
  <c r="AI86" i="19"/>
  <c r="AH86" i="19"/>
  <c r="AH110" i="19"/>
  <c r="AG110" i="19"/>
  <c r="AF110" i="19"/>
  <c r="AI110" i="19"/>
  <c r="AJ110" i="19"/>
  <c r="X132" i="19"/>
  <c r="X126" i="19"/>
  <c r="X131" i="19"/>
  <c r="X125" i="19"/>
  <c r="X123" i="19"/>
  <c r="X130" i="19"/>
  <c r="X129" i="19"/>
  <c r="X128" i="19"/>
  <c r="X134" i="19"/>
  <c r="X127" i="19"/>
  <c r="X118" i="19"/>
  <c r="X112" i="19"/>
  <c r="X139" i="19"/>
  <c r="X122" i="19"/>
  <c r="X119" i="19"/>
  <c r="X113" i="19"/>
  <c r="X138" i="19"/>
  <c r="X133" i="19"/>
  <c r="X124" i="19"/>
  <c r="X120" i="19"/>
  <c r="X114" i="19"/>
  <c r="X137" i="19"/>
  <c r="X121" i="19"/>
  <c r="X115" i="19"/>
  <c r="X136" i="19"/>
  <c r="X135" i="19"/>
  <c r="X109" i="19"/>
  <c r="X116" i="19"/>
  <c r="X110" i="19"/>
  <c r="X108" i="19"/>
  <c r="X107" i="19"/>
  <c r="X106" i="19"/>
  <c r="X105" i="19"/>
  <c r="X104" i="19"/>
  <c r="X103" i="19"/>
  <c r="X102" i="19"/>
  <c r="X101" i="19"/>
  <c r="X100" i="19"/>
  <c r="X99" i="19"/>
  <c r="X98" i="19"/>
  <c r="X93" i="19"/>
  <c r="X90" i="19"/>
  <c r="X96" i="19"/>
  <c r="X94" i="19"/>
  <c r="X86" i="19"/>
  <c r="X88" i="19"/>
  <c r="X91" i="19"/>
  <c r="X117" i="19"/>
  <c r="X95" i="19"/>
  <c r="X92" i="19"/>
  <c r="X87" i="19"/>
  <c r="X111" i="19"/>
  <c r="X97" i="19"/>
  <c r="X89" i="19"/>
  <c r="AJ134" i="19"/>
  <c r="AI134" i="19"/>
  <c r="AE99" i="19"/>
  <c r="AD100" i="19"/>
  <c r="T131" i="11"/>
  <c r="T132" i="11"/>
  <c r="T113" i="1"/>
  <c r="T115" i="1"/>
  <c r="T130" i="11"/>
  <c r="T121" i="1"/>
  <c r="T124" i="11"/>
  <c r="T110" i="11"/>
  <c r="T96" i="11"/>
  <c r="X136" i="18"/>
  <c r="X101" i="18"/>
  <c r="X92" i="18"/>
  <c r="AG98" i="18"/>
  <c r="AF98" i="18"/>
  <c r="AJ98" i="18"/>
  <c r="AI98" i="18"/>
  <c r="AH98" i="18"/>
  <c r="X98" i="18"/>
  <c r="X127" i="18"/>
  <c r="X132" i="18"/>
  <c r="X90" i="18"/>
  <c r="X94" i="18"/>
  <c r="X107" i="18"/>
  <c r="X120" i="18"/>
  <c r="X138" i="18"/>
  <c r="AD136" i="18"/>
  <c r="AE135" i="18"/>
  <c r="X87" i="18"/>
  <c r="X89" i="18"/>
  <c r="X113" i="18"/>
  <c r="X119" i="18"/>
  <c r="X112" i="18"/>
  <c r="X123" i="18"/>
  <c r="X133" i="18"/>
  <c r="X108" i="18"/>
  <c r="X124" i="18"/>
  <c r="X99" i="18"/>
  <c r="X122" i="18"/>
  <c r="AE87" i="18"/>
  <c r="AD88" i="18"/>
  <c r="X93" i="18"/>
  <c r="AE123" i="18"/>
  <c r="AD124" i="18"/>
  <c r="X109" i="18"/>
  <c r="X121" i="18"/>
  <c r="X125" i="18"/>
  <c r="X86" i="18"/>
  <c r="X97" i="18"/>
  <c r="X118" i="18"/>
  <c r="X126" i="18"/>
  <c r="X129" i="18"/>
  <c r="X137" i="18"/>
  <c r="X95" i="18"/>
  <c r="X128" i="18"/>
  <c r="AF86" i="18"/>
  <c r="AI86" i="18"/>
  <c r="AH86" i="18"/>
  <c r="AJ86" i="18"/>
  <c r="AG86" i="18"/>
  <c r="X106" i="18"/>
  <c r="X96" i="18"/>
  <c r="X111" i="18"/>
  <c r="X102" i="18"/>
  <c r="X134" i="18"/>
  <c r="AJ134" i="18"/>
  <c r="AH134" i="18"/>
  <c r="AF134" i="18"/>
  <c r="AI134" i="18"/>
  <c r="AG134" i="18"/>
  <c r="AJ110" i="18"/>
  <c r="AH110" i="18"/>
  <c r="AG110" i="18"/>
  <c r="AI110" i="18"/>
  <c r="AF110" i="18"/>
  <c r="X91" i="18"/>
  <c r="X88" i="18"/>
  <c r="X104" i="18"/>
  <c r="X130" i="18"/>
  <c r="X116" i="18"/>
  <c r="X135" i="18"/>
  <c r="X131" i="18"/>
  <c r="AD100" i="18"/>
  <c r="AE99" i="18"/>
  <c r="X117" i="18"/>
  <c r="AJ122" i="18"/>
  <c r="AG122" i="18"/>
  <c r="AF122" i="18"/>
  <c r="AI122" i="18"/>
  <c r="AH122" i="18"/>
  <c r="X115" i="18"/>
  <c r="AE111" i="18"/>
  <c r="AD112" i="18"/>
  <c r="X100" i="18"/>
  <c r="X103" i="18"/>
  <c r="X105" i="18"/>
  <c r="X110" i="18"/>
  <c r="X114" i="18"/>
  <c r="X139" i="18"/>
  <c r="AI122" i="15"/>
  <c r="AH122" i="15"/>
  <c r="AG122" i="15"/>
  <c r="AF122" i="15"/>
  <c r="AJ122" i="15"/>
  <c r="AI110" i="15"/>
  <c r="AH110" i="15"/>
  <c r="AJ110" i="15"/>
  <c r="AG110" i="15"/>
  <c r="AF110" i="15"/>
  <c r="AJ98" i="15"/>
  <c r="AH98" i="15"/>
  <c r="AI98" i="15"/>
  <c r="AF98" i="15"/>
  <c r="AG98" i="15"/>
  <c r="AE99" i="15"/>
  <c r="AD100" i="15"/>
  <c r="AE87" i="15"/>
  <c r="AD88" i="15"/>
  <c r="AJ134" i="15"/>
  <c r="AI134" i="15"/>
  <c r="AH134" i="15"/>
  <c r="AG134" i="15"/>
  <c r="AF134" i="15"/>
  <c r="AE123" i="15"/>
  <c r="AD124" i="15"/>
  <c r="X130" i="15"/>
  <c r="X116" i="15"/>
  <c r="X136" i="15"/>
  <c r="X131" i="15"/>
  <c r="X119" i="15"/>
  <c r="X132" i="15"/>
  <c r="X124" i="15"/>
  <c r="X114" i="15"/>
  <c r="X137" i="15"/>
  <c r="X133" i="15"/>
  <c r="X125" i="15"/>
  <c r="X122" i="15"/>
  <c r="X117" i="15"/>
  <c r="X109" i="15"/>
  <c r="X126" i="15"/>
  <c r="X120" i="15"/>
  <c r="X138" i="15"/>
  <c r="X134" i="15"/>
  <c r="X127" i="15"/>
  <c r="X128" i="15"/>
  <c r="X118" i="15"/>
  <c r="X139" i="15"/>
  <c r="X135" i="15"/>
  <c r="X129" i="15"/>
  <c r="X123" i="15"/>
  <c r="X121" i="15"/>
  <c r="X89" i="15"/>
  <c r="X105" i="15"/>
  <c r="X101" i="15"/>
  <c r="X94" i="15"/>
  <c r="X90" i="15"/>
  <c r="X112" i="15"/>
  <c r="X108" i="15"/>
  <c r="X104" i="15"/>
  <c r="X100" i="15"/>
  <c r="X92" i="15"/>
  <c r="X97" i="15"/>
  <c r="X111" i="15"/>
  <c r="X107" i="15"/>
  <c r="X96" i="15"/>
  <c r="X93" i="15"/>
  <c r="X87" i="15"/>
  <c r="X98" i="15"/>
  <c r="X91" i="15"/>
  <c r="X103" i="15"/>
  <c r="X106" i="15"/>
  <c r="X88" i="15"/>
  <c r="X86" i="15"/>
  <c r="X102" i="15"/>
  <c r="X99" i="15"/>
  <c r="X110" i="15"/>
  <c r="X95" i="15"/>
  <c r="X115" i="15"/>
  <c r="X113" i="15"/>
  <c r="AD112" i="15"/>
  <c r="AE111" i="15"/>
  <c r="AJ86" i="15"/>
  <c r="AH86" i="15"/>
  <c r="AG86" i="15"/>
  <c r="AI86" i="15"/>
  <c r="AF86" i="15"/>
  <c r="AE135" i="15"/>
  <c r="AD136" i="15"/>
  <c r="T127" i="11"/>
  <c r="T126" i="11"/>
  <c r="T125" i="11"/>
  <c r="T128" i="11"/>
  <c r="T129" i="11"/>
  <c r="AP86" i="11"/>
  <c r="AP86" i="12"/>
  <c r="AI110" i="12"/>
  <c r="AH110" i="12"/>
  <c r="AF110" i="12"/>
  <c r="AJ110" i="12"/>
  <c r="AG110" i="12"/>
  <c r="AD88" i="12"/>
  <c r="AE87" i="12"/>
  <c r="AJ134" i="12"/>
  <c r="AG134" i="12"/>
  <c r="AF134" i="12"/>
  <c r="AI134" i="12"/>
  <c r="AH134" i="12"/>
  <c r="AG98" i="12"/>
  <c r="AF98" i="12"/>
  <c r="AI98" i="12"/>
  <c r="AJ98" i="12"/>
  <c r="AH98" i="12"/>
  <c r="AD100" i="12"/>
  <c r="AE99" i="12"/>
  <c r="AF122" i="12"/>
  <c r="AJ122" i="12"/>
  <c r="AI122" i="12"/>
  <c r="AG122" i="12"/>
  <c r="AH122" i="12"/>
  <c r="AE135" i="12"/>
  <c r="AD136" i="12"/>
  <c r="AF86" i="12"/>
  <c r="AH86" i="12"/>
  <c r="AG86" i="12"/>
  <c r="AE111" i="12"/>
  <c r="AD112" i="12"/>
  <c r="AD124" i="12"/>
  <c r="AE123" i="12"/>
  <c r="AQ122" i="11"/>
  <c r="S119" i="11"/>
  <c r="S113" i="11"/>
  <c r="S114" i="11"/>
  <c r="S118" i="11"/>
  <c r="S120" i="11"/>
  <c r="T123" i="11"/>
  <c r="AD137" i="11"/>
  <c r="AE136" i="11"/>
  <c r="Y126" i="11"/>
  <c r="AG86" i="11"/>
  <c r="AJ110" i="11"/>
  <c r="AK110" i="11" s="1"/>
  <c r="AF86" i="11"/>
  <c r="AG110" i="11"/>
  <c r="AH110" i="11"/>
  <c r="AE99" i="11"/>
  <c r="AF99" i="11" s="1"/>
  <c r="Y128" i="11"/>
  <c r="Y123" i="11"/>
  <c r="Y124" i="11"/>
  <c r="Y125" i="11"/>
  <c r="AI122" i="11"/>
  <c r="Y129" i="11"/>
  <c r="AH122" i="11"/>
  <c r="AF122" i="11"/>
  <c r="R122" i="11"/>
  <c r="R115" i="11"/>
  <c r="Y115" i="11" s="1"/>
  <c r="AH134" i="11"/>
  <c r="N86" i="11"/>
  <c r="R121" i="11"/>
  <c r="Y121" i="11" s="1"/>
  <c r="R118" i="11"/>
  <c r="Y118" i="11" s="1"/>
  <c r="AD101" i="11"/>
  <c r="AE100" i="11"/>
  <c r="AJ100" i="11" s="1"/>
  <c r="R114" i="11"/>
  <c r="Y114" i="11" s="1"/>
  <c r="R116" i="11"/>
  <c r="Y116" i="11" s="1"/>
  <c r="AD88" i="11"/>
  <c r="AE87" i="11"/>
  <c r="AF87" i="11" s="1"/>
  <c r="AD112" i="11"/>
  <c r="AE111" i="11"/>
  <c r="AI111" i="11" s="1"/>
  <c r="R120" i="11"/>
  <c r="Y120" i="11" s="1"/>
  <c r="AG134" i="11"/>
  <c r="R119" i="11"/>
  <c r="Y119" i="11" s="1"/>
  <c r="AI135" i="11"/>
  <c r="AJ135" i="11"/>
  <c r="AF135" i="11"/>
  <c r="AG135" i="11"/>
  <c r="AH135" i="11"/>
  <c r="AD124" i="11"/>
  <c r="AE123" i="11"/>
  <c r="AH123" i="11" s="1"/>
  <c r="R113" i="11"/>
  <c r="Y113" i="11" s="1"/>
  <c r="R117" i="11"/>
  <c r="Y117" i="11" s="1"/>
  <c r="AL98" i="11"/>
  <c r="AK98" i="11"/>
  <c r="AJ122" i="11"/>
  <c r="AI98" i="11"/>
  <c r="AC112" i="11"/>
  <c r="AI110" i="11"/>
  <c r="AJ134" i="11"/>
  <c r="AI134" i="11"/>
  <c r="AC124" i="11"/>
  <c r="AC88" i="11"/>
  <c r="AC100" i="11"/>
  <c r="Z141" i="32" l="1"/>
  <c r="T122" i="35"/>
  <c r="T122" i="33"/>
  <c r="T122" i="36"/>
  <c r="Z141" i="34"/>
  <c r="Z141" i="29"/>
  <c r="T122" i="18"/>
  <c r="T122" i="19"/>
  <c r="T122" i="24"/>
  <c r="Z141" i="31"/>
  <c r="Z141" i="42"/>
  <c r="Z130" i="31"/>
  <c r="T122" i="21"/>
  <c r="T122" i="20"/>
  <c r="T122" i="27"/>
  <c r="Z141" i="37"/>
  <c r="Z141" i="40"/>
  <c r="Z91" i="31"/>
  <c r="T122" i="31"/>
  <c r="T122" i="23"/>
  <c r="AI136" i="45"/>
  <c r="Z141" i="35"/>
  <c r="T122" i="22"/>
  <c r="T122" i="15"/>
  <c r="T122" i="38"/>
  <c r="AL86" i="43"/>
  <c r="Z141" i="19"/>
  <c r="Z141" i="36"/>
  <c r="Z141" i="27"/>
  <c r="Z141" i="50"/>
  <c r="Z112" i="31"/>
  <c r="Z141" i="30"/>
  <c r="Z141" i="46"/>
  <c r="Z141" i="33"/>
  <c r="Z88" i="23"/>
  <c r="Z136" i="31"/>
  <c r="T122" i="12"/>
  <c r="T122" i="28"/>
  <c r="Z141" i="38"/>
  <c r="Z141" i="44"/>
  <c r="Z141" i="48"/>
  <c r="AE136" i="41"/>
  <c r="Z141" i="22"/>
  <c r="Z141" i="18"/>
  <c r="Z141" i="43"/>
  <c r="Z141" i="49"/>
  <c r="Z141" i="15"/>
  <c r="Z141" i="41"/>
  <c r="Z141" i="39"/>
  <c r="Z141" i="25"/>
  <c r="Z102" i="15"/>
  <c r="Z141" i="26"/>
  <c r="Z141" i="47"/>
  <c r="Z141" i="45"/>
  <c r="Z141" i="23"/>
  <c r="Z141" i="21"/>
  <c r="Z141" i="24"/>
  <c r="Z141" i="20"/>
  <c r="Z140" i="47"/>
  <c r="Z140" i="29"/>
  <c r="Z140" i="1"/>
  <c r="Z140" i="19"/>
  <c r="Z140" i="33"/>
  <c r="Z140" i="46"/>
  <c r="Z140" i="41"/>
  <c r="Z140" i="44"/>
  <c r="Z140" i="43"/>
  <c r="Z140" i="21"/>
  <c r="Z140" i="40"/>
  <c r="Z140" i="49"/>
  <c r="Z140" i="48"/>
  <c r="Z140" i="35"/>
  <c r="Z140" i="18"/>
  <c r="Z140" i="36"/>
  <c r="Z140" i="24"/>
  <c r="Z140" i="42"/>
  <c r="Z140" i="45"/>
  <c r="Z140" i="38"/>
  <c r="Z141" i="1"/>
  <c r="Z140" i="39"/>
  <c r="AE139" i="50"/>
  <c r="AD140" i="50"/>
  <c r="Z140" i="26"/>
  <c r="Z140" i="32"/>
  <c r="Z140" i="25"/>
  <c r="Z140" i="28"/>
  <c r="Z140" i="22"/>
  <c r="Z140" i="23"/>
  <c r="Z140" i="30"/>
  <c r="Z140" i="31"/>
  <c r="Z140" i="15"/>
  <c r="Z140" i="50"/>
  <c r="Z140" i="20"/>
  <c r="AL98" i="43"/>
  <c r="Z106" i="23"/>
  <c r="Z139" i="24"/>
  <c r="AG136" i="45"/>
  <c r="Z115" i="23"/>
  <c r="Z129" i="24"/>
  <c r="Z125" i="24"/>
  <c r="Z107" i="24"/>
  <c r="Z119" i="24"/>
  <c r="Z92" i="23"/>
  <c r="Z120" i="23"/>
  <c r="Z118" i="24"/>
  <c r="Z114" i="24"/>
  <c r="Z123" i="24"/>
  <c r="Z87" i="24"/>
  <c r="Z89" i="23"/>
  <c r="Z131" i="23"/>
  <c r="Z92" i="24"/>
  <c r="Z88" i="24"/>
  <c r="Z90" i="24"/>
  <c r="Z116" i="23"/>
  <c r="Z136" i="23"/>
  <c r="Z91" i="24"/>
  <c r="Z113" i="24"/>
  <c r="AJ136" i="45"/>
  <c r="AK136" i="45" s="1"/>
  <c r="Z98" i="23"/>
  <c r="Z139" i="23"/>
  <c r="AH136" i="45"/>
  <c r="Z103" i="23"/>
  <c r="T89" i="49"/>
  <c r="T89" i="50"/>
  <c r="T91" i="49"/>
  <c r="T91" i="50"/>
  <c r="T87" i="49"/>
  <c r="T87" i="50"/>
  <c r="AL101" i="24"/>
  <c r="T97" i="49"/>
  <c r="T97" i="50"/>
  <c r="T113" i="49"/>
  <c r="T113" i="50"/>
  <c r="T121" i="49"/>
  <c r="T121" i="50"/>
  <c r="T93" i="49"/>
  <c r="T93" i="50"/>
  <c r="T90" i="49"/>
  <c r="T90" i="50"/>
  <c r="T95" i="49"/>
  <c r="T95" i="50"/>
  <c r="T115" i="49"/>
  <c r="T115" i="50"/>
  <c r="T119" i="49"/>
  <c r="T119" i="50"/>
  <c r="T122" i="49"/>
  <c r="T122" i="50"/>
  <c r="T98" i="49"/>
  <c r="T98" i="50"/>
  <c r="T120" i="49"/>
  <c r="T120" i="50"/>
  <c r="T95" i="47"/>
  <c r="T95" i="48"/>
  <c r="T115" i="47"/>
  <c r="T115" i="48"/>
  <c r="Z92" i="20"/>
  <c r="T93" i="47"/>
  <c r="T93" i="48"/>
  <c r="T90" i="47"/>
  <c r="T90" i="48"/>
  <c r="Z111" i="28"/>
  <c r="T120" i="47"/>
  <c r="T120" i="48"/>
  <c r="T89" i="47"/>
  <c r="T89" i="48"/>
  <c r="AL134" i="24"/>
  <c r="T98" i="47"/>
  <c r="T98" i="48"/>
  <c r="Z117" i="28"/>
  <c r="Z94" i="18"/>
  <c r="T91" i="47"/>
  <c r="T91" i="48"/>
  <c r="T87" i="47"/>
  <c r="T87" i="48"/>
  <c r="T113" i="47"/>
  <c r="T113" i="48"/>
  <c r="T119" i="47"/>
  <c r="T119" i="48"/>
  <c r="Z106" i="15"/>
  <c r="Z128" i="18"/>
  <c r="T121" i="47"/>
  <c r="T121" i="48"/>
  <c r="T97" i="47"/>
  <c r="T97" i="48"/>
  <c r="AE100" i="41"/>
  <c r="AG100" i="41" s="1"/>
  <c r="T122" i="47"/>
  <c r="T122" i="48"/>
  <c r="T89" i="45"/>
  <c r="T89" i="46"/>
  <c r="T98" i="45"/>
  <c r="T98" i="46"/>
  <c r="T91" i="45"/>
  <c r="T91" i="46"/>
  <c r="T87" i="45"/>
  <c r="T87" i="46"/>
  <c r="T121" i="45"/>
  <c r="T121" i="46"/>
  <c r="T97" i="45"/>
  <c r="T97" i="46"/>
  <c r="T115" i="45"/>
  <c r="T115" i="46"/>
  <c r="T93" i="45"/>
  <c r="T93" i="46"/>
  <c r="T122" i="45"/>
  <c r="T122" i="46"/>
  <c r="T113" i="45"/>
  <c r="T113" i="46"/>
  <c r="T119" i="45"/>
  <c r="T119" i="46"/>
  <c r="T90" i="45"/>
  <c r="T90" i="46"/>
  <c r="T95" i="45"/>
  <c r="T95" i="46"/>
  <c r="T120" i="45"/>
  <c r="T120" i="46"/>
  <c r="Z102" i="36"/>
  <c r="Z135" i="36"/>
  <c r="T113" i="43"/>
  <c r="T113" i="44"/>
  <c r="T119" i="43"/>
  <c r="T119" i="44"/>
  <c r="T90" i="43"/>
  <c r="T90" i="44"/>
  <c r="T95" i="43"/>
  <c r="T95" i="44"/>
  <c r="T120" i="43"/>
  <c r="T120" i="44"/>
  <c r="T122" i="43"/>
  <c r="T122" i="44"/>
  <c r="T122" i="40"/>
  <c r="T89" i="43"/>
  <c r="T89" i="44"/>
  <c r="T98" i="43"/>
  <c r="T98" i="44"/>
  <c r="T91" i="43"/>
  <c r="T91" i="44"/>
  <c r="T87" i="43"/>
  <c r="T87" i="44"/>
  <c r="T97" i="43"/>
  <c r="T97" i="44"/>
  <c r="T121" i="43"/>
  <c r="T121" i="44"/>
  <c r="T115" i="43"/>
  <c r="T115" i="44"/>
  <c r="T93" i="43"/>
  <c r="T93" i="44"/>
  <c r="Z134" i="44"/>
  <c r="Z121" i="43"/>
  <c r="T97" i="41"/>
  <c r="T97" i="42"/>
  <c r="T115" i="41"/>
  <c r="T115" i="42"/>
  <c r="Z89" i="15"/>
  <c r="Z88" i="18"/>
  <c r="T113" i="41"/>
  <c r="T113" i="42"/>
  <c r="Z135" i="44"/>
  <c r="Z110" i="15"/>
  <c r="Z96" i="18"/>
  <c r="T93" i="41"/>
  <c r="T93" i="42"/>
  <c r="Z124" i="43"/>
  <c r="Z118" i="44"/>
  <c r="T122" i="41"/>
  <c r="T122" i="42"/>
  <c r="Z96" i="25"/>
  <c r="T119" i="41"/>
  <c r="T119" i="42"/>
  <c r="T90" i="41"/>
  <c r="T90" i="42"/>
  <c r="T95" i="41"/>
  <c r="T95" i="42"/>
  <c r="T122" i="39"/>
  <c r="Z130" i="15"/>
  <c r="Z122" i="18"/>
  <c r="Z136" i="25"/>
  <c r="T120" i="41"/>
  <c r="T120" i="42"/>
  <c r="Z106" i="43"/>
  <c r="Z117" i="15"/>
  <c r="Z129" i="18"/>
  <c r="T121" i="41"/>
  <c r="T121" i="42"/>
  <c r="T89" i="41"/>
  <c r="T89" i="42"/>
  <c r="T98" i="41"/>
  <c r="T98" i="42"/>
  <c r="AL88" i="44"/>
  <c r="AK135" i="50"/>
  <c r="T91" i="41"/>
  <c r="T91" i="42"/>
  <c r="T87" i="41"/>
  <c r="T87" i="42"/>
  <c r="Z139" i="44"/>
  <c r="Z86" i="44"/>
  <c r="Z136" i="43"/>
  <c r="T121" i="39"/>
  <c r="T121" i="40"/>
  <c r="T89" i="39"/>
  <c r="T89" i="40"/>
  <c r="T98" i="39"/>
  <c r="T98" i="40"/>
  <c r="Z86" i="49"/>
  <c r="T91" i="39"/>
  <c r="T91" i="40"/>
  <c r="T87" i="39"/>
  <c r="T87" i="40"/>
  <c r="T115" i="39"/>
  <c r="T115" i="40"/>
  <c r="T97" i="39"/>
  <c r="T97" i="40"/>
  <c r="T113" i="39"/>
  <c r="T113" i="40"/>
  <c r="T93" i="39"/>
  <c r="T93" i="40"/>
  <c r="T119" i="39"/>
  <c r="T119" i="40"/>
  <c r="T90" i="39"/>
  <c r="T90" i="40"/>
  <c r="T95" i="39"/>
  <c r="T95" i="40"/>
  <c r="Z110" i="50"/>
  <c r="T120" i="39"/>
  <c r="T120" i="40"/>
  <c r="Z117" i="36"/>
  <c r="Z90" i="20"/>
  <c r="Z106" i="20"/>
  <c r="Z132" i="20"/>
  <c r="Z87" i="21"/>
  <c r="Z97" i="28"/>
  <c r="Z118" i="28"/>
  <c r="Z109" i="29"/>
  <c r="Z106" i="31"/>
  <c r="Z98" i="36"/>
  <c r="Z138" i="36"/>
  <c r="Z122" i="36"/>
  <c r="Z122" i="49"/>
  <c r="Z88" i="50"/>
  <c r="Z132" i="50"/>
  <c r="Z131" i="20"/>
  <c r="Z89" i="36"/>
  <c r="Z96" i="20"/>
  <c r="Z113" i="20"/>
  <c r="Z134" i="20"/>
  <c r="Z105" i="21"/>
  <c r="Z92" i="28"/>
  <c r="Z134" i="28"/>
  <c r="Z115" i="29"/>
  <c r="Z94" i="31"/>
  <c r="Z99" i="36"/>
  <c r="Z107" i="36"/>
  <c r="Z102" i="20"/>
  <c r="Z104" i="28"/>
  <c r="Z91" i="20"/>
  <c r="Z118" i="20"/>
  <c r="Z137" i="20"/>
  <c r="Z113" i="21"/>
  <c r="Z103" i="28"/>
  <c r="Z87" i="28"/>
  <c r="Z126" i="28"/>
  <c r="Z93" i="29"/>
  <c r="Z90" i="31"/>
  <c r="Z99" i="31"/>
  <c r="Z123" i="36"/>
  <c r="Z110" i="36"/>
  <c r="Z98" i="50"/>
  <c r="Z107" i="20"/>
  <c r="Z89" i="28"/>
  <c r="Z136" i="28"/>
  <c r="Z137" i="28"/>
  <c r="Z117" i="29"/>
  <c r="Z131" i="36"/>
  <c r="Z112" i="36"/>
  <c r="Z86" i="20"/>
  <c r="Z129" i="20"/>
  <c r="Z98" i="20"/>
  <c r="Z108" i="20"/>
  <c r="Z102" i="28"/>
  <c r="Z116" i="28"/>
  <c r="Z98" i="31"/>
  <c r="Z118" i="31"/>
  <c r="Z129" i="36"/>
  <c r="Z118" i="36"/>
  <c r="Z92" i="38"/>
  <c r="Z109" i="49"/>
  <c r="Z120" i="20"/>
  <c r="Z114" i="28"/>
  <c r="Z129" i="28"/>
  <c r="Z128" i="31"/>
  <c r="Z122" i="31"/>
  <c r="Z106" i="36"/>
  <c r="Z96" i="36"/>
  <c r="Z128" i="36"/>
  <c r="Z113" i="38"/>
  <c r="Z94" i="49"/>
  <c r="Z111" i="50"/>
  <c r="Z124" i="50"/>
  <c r="Z101" i="20"/>
  <c r="Z110" i="28"/>
  <c r="Z101" i="36"/>
  <c r="Z106" i="49"/>
  <c r="Z130" i="50"/>
  <c r="Z117" i="50"/>
  <c r="Z101" i="50"/>
  <c r="Z119" i="50"/>
  <c r="Z116" i="50"/>
  <c r="Z94" i="50"/>
  <c r="Z100" i="50"/>
  <c r="Z105" i="50"/>
  <c r="Z120" i="50"/>
  <c r="Z138" i="50"/>
  <c r="Z93" i="50"/>
  <c r="Z96" i="50"/>
  <c r="Z112" i="50"/>
  <c r="Z91" i="50"/>
  <c r="Z90" i="43"/>
  <c r="Z128" i="43"/>
  <c r="Z119" i="49"/>
  <c r="Z118" i="50"/>
  <c r="Z127" i="50"/>
  <c r="Z128" i="50"/>
  <c r="Z107" i="50"/>
  <c r="Z122" i="50"/>
  <c r="AJ88" i="50"/>
  <c r="AH88" i="50"/>
  <c r="AF88" i="50"/>
  <c r="AI88" i="50"/>
  <c r="AG88" i="50"/>
  <c r="Z95" i="43"/>
  <c r="Z111" i="43"/>
  <c r="Z104" i="50"/>
  <c r="Z125" i="50"/>
  <c r="AD90" i="50"/>
  <c r="AE89" i="50"/>
  <c r="Z93" i="47"/>
  <c r="Z109" i="50"/>
  <c r="Z95" i="50"/>
  <c r="Z108" i="50"/>
  <c r="Z103" i="50"/>
  <c r="Z137" i="50"/>
  <c r="Z89" i="50"/>
  <c r="Z88" i="21"/>
  <c r="Z107" i="21"/>
  <c r="Z136" i="21"/>
  <c r="Z91" i="23"/>
  <c r="Z95" i="23"/>
  <c r="Z128" i="23"/>
  <c r="Z104" i="23"/>
  <c r="Z121" i="23"/>
  <c r="Z126" i="23"/>
  <c r="Z137" i="23"/>
  <c r="Z100" i="24"/>
  <c r="Z136" i="24"/>
  <c r="Z127" i="24"/>
  <c r="Z121" i="24"/>
  <c r="Z86" i="24"/>
  <c r="Z128" i="24"/>
  <c r="Z96" i="24"/>
  <c r="Z133" i="24"/>
  <c r="Z130" i="24"/>
  <c r="Z92" i="29"/>
  <c r="Z119" i="29"/>
  <c r="Z137" i="29"/>
  <c r="Z104" i="31"/>
  <c r="Z105" i="31"/>
  <c r="Z92" i="31"/>
  <c r="Z121" i="31"/>
  <c r="Z103" i="31"/>
  <c r="Z107" i="31"/>
  <c r="Z125" i="31"/>
  <c r="Z127" i="38"/>
  <c r="Z127" i="49"/>
  <c r="Z94" i="21"/>
  <c r="Z118" i="21"/>
  <c r="Z137" i="21"/>
  <c r="Z93" i="23"/>
  <c r="Z125" i="23"/>
  <c r="Z97" i="23"/>
  <c r="Z105" i="23"/>
  <c r="Z123" i="23"/>
  <c r="Z132" i="23"/>
  <c r="Z138" i="23"/>
  <c r="Z110" i="24"/>
  <c r="Z131" i="24"/>
  <c r="Z101" i="24"/>
  <c r="Z135" i="24"/>
  <c r="Z134" i="24"/>
  <c r="Z117" i="24"/>
  <c r="Z138" i="24"/>
  <c r="Z88" i="29"/>
  <c r="Z131" i="29"/>
  <c r="Z132" i="29"/>
  <c r="Z119" i="31"/>
  <c r="Z102" i="31"/>
  <c r="Z109" i="31"/>
  <c r="Z139" i="31"/>
  <c r="Z108" i="31"/>
  <c r="Z113" i="31"/>
  <c r="Z133" i="31"/>
  <c r="Z126" i="38"/>
  <c r="Z98" i="21"/>
  <c r="Z116" i="21"/>
  <c r="Z90" i="23"/>
  <c r="Z87" i="23"/>
  <c r="Z99" i="23"/>
  <c r="Z107" i="23"/>
  <c r="Z113" i="23"/>
  <c r="Z127" i="23"/>
  <c r="Z129" i="23"/>
  <c r="Z137" i="24"/>
  <c r="Z124" i="24"/>
  <c r="Z112" i="24"/>
  <c r="Z126" i="24"/>
  <c r="Z108" i="24"/>
  <c r="Z95" i="29"/>
  <c r="Z135" i="29"/>
  <c r="Z88" i="31"/>
  <c r="Z129" i="31"/>
  <c r="Z115" i="31"/>
  <c r="Z97" i="31"/>
  <c r="Z116" i="31"/>
  <c r="Z134" i="31"/>
  <c r="Z124" i="31"/>
  <c r="Z100" i="38"/>
  <c r="Z103" i="47"/>
  <c r="Z97" i="49"/>
  <c r="Z128" i="49"/>
  <c r="Z99" i="50"/>
  <c r="Z106" i="50"/>
  <c r="Z97" i="50"/>
  <c r="Z87" i="50"/>
  <c r="Z121" i="50"/>
  <c r="Z92" i="50"/>
  <c r="Z90" i="50"/>
  <c r="Z136" i="50"/>
  <c r="Z104" i="21"/>
  <c r="Z117" i="21"/>
  <c r="Z86" i="23"/>
  <c r="Z114" i="23"/>
  <c r="Z100" i="23"/>
  <c r="Z108" i="23"/>
  <c r="Z119" i="23"/>
  <c r="Z133" i="23"/>
  <c r="Z124" i="23"/>
  <c r="Z122" i="24"/>
  <c r="Z105" i="24"/>
  <c r="Z115" i="24"/>
  <c r="Z95" i="24"/>
  <c r="Z102" i="24"/>
  <c r="Z111" i="29"/>
  <c r="Z139" i="29"/>
  <c r="Z127" i="31"/>
  <c r="Z100" i="31"/>
  <c r="Z131" i="31"/>
  <c r="Z96" i="31"/>
  <c r="Z123" i="31"/>
  <c r="Z120" i="31"/>
  <c r="Z132" i="31"/>
  <c r="Z131" i="38"/>
  <c r="Z97" i="47"/>
  <c r="Z93" i="49"/>
  <c r="Z125" i="49"/>
  <c r="Z102" i="50"/>
  <c r="Z113" i="50"/>
  <c r="Z131" i="50"/>
  <c r="Z115" i="50"/>
  <c r="Z106" i="21"/>
  <c r="Z131" i="21"/>
  <c r="Z96" i="23"/>
  <c r="Z110" i="23"/>
  <c r="Z101" i="23"/>
  <c r="Z109" i="23"/>
  <c r="Z112" i="23"/>
  <c r="Z134" i="23"/>
  <c r="Z130" i="23"/>
  <c r="Z132" i="24"/>
  <c r="Z99" i="24"/>
  <c r="Z104" i="24"/>
  <c r="Z103" i="24"/>
  <c r="Z111" i="24"/>
  <c r="Z94" i="24"/>
  <c r="Z97" i="29"/>
  <c r="Z134" i="29"/>
  <c r="Z95" i="31"/>
  <c r="Z87" i="31"/>
  <c r="Z93" i="31"/>
  <c r="Z101" i="31"/>
  <c r="Z138" i="31"/>
  <c r="Z126" i="31"/>
  <c r="Z136" i="38"/>
  <c r="Z130" i="47"/>
  <c r="Z103" i="49"/>
  <c r="Z132" i="49"/>
  <c r="Z123" i="50"/>
  <c r="Z114" i="50"/>
  <c r="Z135" i="50"/>
  <c r="Z99" i="21"/>
  <c r="Z126" i="21"/>
  <c r="Z94" i="23"/>
  <c r="Z111" i="23"/>
  <c r="Z102" i="23"/>
  <c r="Z117" i="23"/>
  <c r="Z118" i="23"/>
  <c r="Z120" i="24"/>
  <c r="Z93" i="24"/>
  <c r="Z109" i="24"/>
  <c r="Z98" i="24"/>
  <c r="Z97" i="24"/>
  <c r="Z116" i="24"/>
  <c r="Z106" i="29"/>
  <c r="Z101" i="29"/>
  <c r="Z126" i="29"/>
  <c r="Z110" i="31"/>
  <c r="Z111" i="31"/>
  <c r="Z89" i="31"/>
  <c r="Z86" i="31"/>
  <c r="Z135" i="31"/>
  <c r="Z107" i="38"/>
  <c r="Z125" i="47"/>
  <c r="Z113" i="49"/>
  <c r="Z134" i="50"/>
  <c r="Z139" i="50"/>
  <c r="Z86" i="50"/>
  <c r="Z126" i="50"/>
  <c r="Z129" i="50"/>
  <c r="AJ113" i="50"/>
  <c r="AH113" i="50"/>
  <c r="AF113" i="50"/>
  <c r="AI113" i="50"/>
  <c r="AG113" i="50"/>
  <c r="AL137" i="50"/>
  <c r="AK137" i="50"/>
  <c r="AL100" i="50"/>
  <c r="AK100" i="50"/>
  <c r="AJ138" i="50"/>
  <c r="AI138" i="50"/>
  <c r="AH138" i="50"/>
  <c r="AF138" i="50"/>
  <c r="AG138" i="50"/>
  <c r="AH101" i="50"/>
  <c r="AF101" i="50"/>
  <c r="AI101" i="50"/>
  <c r="AG101" i="50"/>
  <c r="AJ101" i="50"/>
  <c r="AJ139" i="50"/>
  <c r="AH139" i="50"/>
  <c r="AF139" i="50"/>
  <c r="AI139" i="50"/>
  <c r="AG139" i="50"/>
  <c r="AD103" i="50"/>
  <c r="AE102" i="50"/>
  <c r="AL123" i="50"/>
  <c r="AK123" i="50"/>
  <c r="AD126" i="50"/>
  <c r="AE125" i="50"/>
  <c r="AL112" i="50"/>
  <c r="AK112" i="50"/>
  <c r="AE114" i="50"/>
  <c r="AD115" i="50"/>
  <c r="AH124" i="50"/>
  <c r="AG124" i="50"/>
  <c r="AF124" i="50"/>
  <c r="AI124" i="50"/>
  <c r="AJ124" i="50"/>
  <c r="Z139" i="1"/>
  <c r="Z134" i="1"/>
  <c r="Z116" i="32"/>
  <c r="Z137" i="45"/>
  <c r="Z103" i="1"/>
  <c r="Z136" i="1"/>
  <c r="Z136" i="45"/>
  <c r="Z135" i="45"/>
  <c r="Z124" i="45"/>
  <c r="Z90" i="49"/>
  <c r="Z108" i="49"/>
  <c r="Z96" i="49"/>
  <c r="Z95" i="49"/>
  <c r="Z130" i="49"/>
  <c r="Z129" i="49"/>
  <c r="Z133" i="49"/>
  <c r="Z138" i="1"/>
  <c r="Z108" i="1"/>
  <c r="Z120" i="45"/>
  <c r="Z129" i="45"/>
  <c r="Z139" i="45"/>
  <c r="Z118" i="45"/>
  <c r="Z138" i="45"/>
  <c r="Z91" i="49"/>
  <c r="Z136" i="49"/>
  <c r="Z102" i="49"/>
  <c r="Z100" i="49"/>
  <c r="Z105" i="49"/>
  <c r="Z135" i="49"/>
  <c r="Z137" i="49"/>
  <c r="Z124" i="1"/>
  <c r="Z92" i="1"/>
  <c r="Z100" i="45"/>
  <c r="Z113" i="45"/>
  <c r="Z123" i="45"/>
  <c r="Z116" i="45"/>
  <c r="Z106" i="45"/>
  <c r="Z119" i="45"/>
  <c r="Z104" i="49"/>
  <c r="Z89" i="49"/>
  <c r="Z120" i="49"/>
  <c r="Z101" i="49"/>
  <c r="Z121" i="49"/>
  <c r="Z139" i="49"/>
  <c r="Z124" i="49"/>
  <c r="Z95" i="45"/>
  <c r="Z91" i="45"/>
  <c r="Z109" i="45"/>
  <c r="Z117" i="45"/>
  <c r="Z96" i="45"/>
  <c r="Z131" i="33"/>
  <c r="Z92" i="45"/>
  <c r="Z87" i="45"/>
  <c r="Z104" i="45"/>
  <c r="Z102" i="45"/>
  <c r="Z92" i="49"/>
  <c r="Z99" i="49"/>
  <c r="Z110" i="49"/>
  <c r="Z116" i="49"/>
  <c r="Z123" i="49"/>
  <c r="Z134" i="49"/>
  <c r="Z117" i="1"/>
  <c r="Z113" i="1"/>
  <c r="Z87" i="32"/>
  <c r="Z92" i="33"/>
  <c r="Z115" i="45"/>
  <c r="Z97" i="45"/>
  <c r="Z98" i="49"/>
  <c r="Z112" i="49"/>
  <c r="Z111" i="49"/>
  <c r="Z107" i="49"/>
  <c r="Z131" i="49"/>
  <c r="Z138" i="49"/>
  <c r="Z106" i="1"/>
  <c r="Z113" i="32"/>
  <c r="Z128" i="33"/>
  <c r="Z105" i="45"/>
  <c r="Z114" i="45"/>
  <c r="Z87" i="49"/>
  <c r="Z88" i="49"/>
  <c r="Z115" i="49"/>
  <c r="Z114" i="49"/>
  <c r="Z118" i="49"/>
  <c r="Z117" i="49"/>
  <c r="AD113" i="49"/>
  <c r="AE112" i="49"/>
  <c r="AD89" i="49"/>
  <c r="AE88" i="49"/>
  <c r="AJ99" i="49"/>
  <c r="AG99" i="49"/>
  <c r="AF99" i="49"/>
  <c r="AI99" i="49"/>
  <c r="AH99" i="49"/>
  <c r="AI111" i="49"/>
  <c r="AF111" i="49"/>
  <c r="AG111" i="49"/>
  <c r="AH111" i="49"/>
  <c r="AJ111" i="49"/>
  <c r="AL122" i="49"/>
  <c r="AK122" i="49"/>
  <c r="AL110" i="49"/>
  <c r="AK110" i="49"/>
  <c r="AL86" i="49"/>
  <c r="AK86" i="49"/>
  <c r="AE124" i="49"/>
  <c r="AD125" i="49"/>
  <c r="AJ87" i="49"/>
  <c r="AG87" i="49"/>
  <c r="AF87" i="49"/>
  <c r="AI87" i="49"/>
  <c r="AH87" i="49"/>
  <c r="AG123" i="49"/>
  <c r="AF123" i="49"/>
  <c r="AJ123" i="49"/>
  <c r="AI123" i="49"/>
  <c r="AH123" i="49"/>
  <c r="AK134" i="49"/>
  <c r="AL134" i="49"/>
  <c r="AE136" i="49"/>
  <c r="AD137" i="49"/>
  <c r="AK98" i="49"/>
  <c r="AL98" i="49"/>
  <c r="AD101" i="49"/>
  <c r="AE100" i="49"/>
  <c r="AJ135" i="49"/>
  <c r="AI135" i="49"/>
  <c r="AH135" i="49"/>
  <c r="AG135" i="49"/>
  <c r="AF135" i="49"/>
  <c r="AL122" i="37"/>
  <c r="Z134" i="48"/>
  <c r="Z105" i="48"/>
  <c r="Z120" i="48"/>
  <c r="Z95" i="48"/>
  <c r="Z139" i="48"/>
  <c r="Z138" i="48"/>
  <c r="Z90" i="48"/>
  <c r="Z97" i="48"/>
  <c r="Z99" i="48"/>
  <c r="Z96" i="48"/>
  <c r="Z125" i="48"/>
  <c r="Z126" i="48"/>
  <c r="Z104" i="48"/>
  <c r="Z106" i="48"/>
  <c r="Z117" i="48"/>
  <c r="Z93" i="48"/>
  <c r="Z89" i="48"/>
  <c r="Z131" i="48"/>
  <c r="Z111" i="48"/>
  <c r="AL86" i="48"/>
  <c r="AK86" i="48"/>
  <c r="Z94" i="48"/>
  <c r="Z102" i="48"/>
  <c r="Z91" i="48"/>
  <c r="Z122" i="48"/>
  <c r="Z107" i="48"/>
  <c r="Z98" i="48"/>
  <c r="Z110" i="48"/>
  <c r="Z92" i="48"/>
  <c r="Z129" i="48"/>
  <c r="Z136" i="48"/>
  <c r="Z123" i="48"/>
  <c r="Z119" i="48"/>
  <c r="Z133" i="48"/>
  <c r="Z100" i="48"/>
  <c r="Z127" i="48"/>
  <c r="Z130" i="48"/>
  <c r="Z113" i="48"/>
  <c r="Z112" i="48"/>
  <c r="Z103" i="48"/>
  <c r="Z118" i="48"/>
  <c r="Z101" i="48"/>
  <c r="Z117" i="47"/>
  <c r="Z121" i="48"/>
  <c r="Z114" i="48"/>
  <c r="Z124" i="48"/>
  <c r="Z128" i="48"/>
  <c r="Z116" i="48"/>
  <c r="Z115" i="48"/>
  <c r="Z135" i="47"/>
  <c r="Z109" i="48"/>
  <c r="Z88" i="48"/>
  <c r="Z132" i="48"/>
  <c r="Z108" i="48"/>
  <c r="Z137" i="48"/>
  <c r="Z86" i="48"/>
  <c r="Z135" i="48"/>
  <c r="AL135" i="48"/>
  <c r="AK135" i="48"/>
  <c r="AE117" i="48"/>
  <c r="AD118" i="48"/>
  <c r="AJ116" i="48"/>
  <c r="AI116" i="48"/>
  <c r="AH116" i="48"/>
  <c r="AG116" i="48"/>
  <c r="AF116" i="48"/>
  <c r="AJ100" i="48"/>
  <c r="AI100" i="48"/>
  <c r="AH100" i="48"/>
  <c r="AG100" i="48"/>
  <c r="AF100" i="48"/>
  <c r="AL123" i="48"/>
  <c r="AK123" i="48"/>
  <c r="AD102" i="48"/>
  <c r="AE101" i="48"/>
  <c r="AD92" i="48"/>
  <c r="AE91" i="48"/>
  <c r="AE125" i="48"/>
  <c r="AD126" i="48"/>
  <c r="AG136" i="48"/>
  <c r="AF136" i="48"/>
  <c r="AJ136" i="48"/>
  <c r="AI136" i="48"/>
  <c r="AH136" i="48"/>
  <c r="AF90" i="48"/>
  <c r="AJ90" i="48"/>
  <c r="AI90" i="48"/>
  <c r="AH90" i="48"/>
  <c r="AG90" i="48"/>
  <c r="AL89" i="48"/>
  <c r="AK89" i="48"/>
  <c r="AH124" i="48"/>
  <c r="AG124" i="48"/>
  <c r="AF124" i="48"/>
  <c r="AJ124" i="48"/>
  <c r="AI124" i="48"/>
  <c r="AE137" i="48"/>
  <c r="AD138" i="48"/>
  <c r="AL99" i="48"/>
  <c r="AK99" i="48"/>
  <c r="AL115" i="48"/>
  <c r="AK115" i="48"/>
  <c r="Z103" i="15"/>
  <c r="Z123" i="15"/>
  <c r="Z103" i="18"/>
  <c r="Z99" i="15"/>
  <c r="Z107" i="15"/>
  <c r="Z88" i="15"/>
  <c r="Z136" i="15"/>
  <c r="Z118" i="15"/>
  <c r="Z120" i="15"/>
  <c r="Z132" i="15"/>
  <c r="Z102" i="18"/>
  <c r="Z100" i="18"/>
  <c r="Z123" i="18"/>
  <c r="Z106" i="18"/>
  <c r="Z115" i="18"/>
  <c r="Z136" i="18"/>
  <c r="Z137" i="18"/>
  <c r="Z121" i="25"/>
  <c r="Z112" i="43"/>
  <c r="Z123" i="43"/>
  <c r="Z121" i="45"/>
  <c r="Z122" i="45"/>
  <c r="Z125" i="45"/>
  <c r="Z126" i="45"/>
  <c r="Z90" i="45"/>
  <c r="Z110" i="45"/>
  <c r="Z95" i="47"/>
  <c r="Z115" i="47"/>
  <c r="Z128" i="47"/>
  <c r="Z112" i="47"/>
  <c r="Z114" i="47"/>
  <c r="Z136" i="47"/>
  <c r="Z100" i="15"/>
  <c r="Z111" i="15"/>
  <c r="Z98" i="15"/>
  <c r="Z116" i="15"/>
  <c r="Z128" i="15"/>
  <c r="Z126" i="15"/>
  <c r="Z104" i="18"/>
  <c r="Z101" i="18"/>
  <c r="Z90" i="18"/>
  <c r="Z132" i="18"/>
  <c r="Z120" i="18"/>
  <c r="Z130" i="18"/>
  <c r="Z91" i="25"/>
  <c r="Z135" i="25"/>
  <c r="Z87" i="47"/>
  <c r="Z94" i="47"/>
  <c r="Z88" i="47"/>
  <c r="Z127" i="47"/>
  <c r="Z118" i="47"/>
  <c r="Z120" i="47"/>
  <c r="Z126" i="47"/>
  <c r="Z109" i="15"/>
  <c r="Z114" i="15"/>
  <c r="Z90" i="15"/>
  <c r="Z87" i="15"/>
  <c r="Z121" i="15"/>
  <c r="Z115" i="15"/>
  <c r="Z122" i="15"/>
  <c r="Z86" i="18"/>
  <c r="Z87" i="18"/>
  <c r="Z125" i="18"/>
  <c r="Z99" i="18"/>
  <c r="Z118" i="18"/>
  <c r="Z112" i="18"/>
  <c r="Z135" i="18"/>
  <c r="Z98" i="25"/>
  <c r="Z137" i="25"/>
  <c r="Z90" i="47"/>
  <c r="Z89" i="47"/>
  <c r="Z107" i="47"/>
  <c r="Z99" i="47"/>
  <c r="Z119" i="47"/>
  <c r="Z134" i="47"/>
  <c r="Z133" i="47"/>
  <c r="Z102" i="25"/>
  <c r="Z125" i="25"/>
  <c r="AI111" i="43"/>
  <c r="Z126" i="43"/>
  <c r="Z96" i="47"/>
  <c r="Z105" i="47"/>
  <c r="Z110" i="47"/>
  <c r="Z102" i="47"/>
  <c r="Z121" i="47"/>
  <c r="Z111" i="47"/>
  <c r="Z137" i="47"/>
  <c r="Z94" i="15"/>
  <c r="Z125" i="15"/>
  <c r="Z95" i="18"/>
  <c r="Z116" i="18"/>
  <c r="Z113" i="15"/>
  <c r="Z86" i="15"/>
  <c r="Z97" i="15"/>
  <c r="Z96" i="15"/>
  <c r="Z129" i="15"/>
  <c r="Z134" i="15"/>
  <c r="Z133" i="15"/>
  <c r="Z93" i="18"/>
  <c r="Z97" i="18"/>
  <c r="Z111" i="18"/>
  <c r="Z108" i="18"/>
  <c r="Z113" i="18"/>
  <c r="Z126" i="18"/>
  <c r="Z134" i="18"/>
  <c r="Z134" i="25"/>
  <c r="Z128" i="25"/>
  <c r="Z117" i="43"/>
  <c r="Z133" i="43"/>
  <c r="Z128" i="45"/>
  <c r="Z101" i="47"/>
  <c r="Z129" i="47"/>
  <c r="Z86" i="47"/>
  <c r="Z109" i="47"/>
  <c r="Z138" i="47"/>
  <c r="Z122" i="47"/>
  <c r="Z124" i="47"/>
  <c r="Z93" i="15"/>
  <c r="Z92" i="18"/>
  <c r="Z139" i="18"/>
  <c r="Z92" i="15"/>
  <c r="Z108" i="15"/>
  <c r="Z101" i="15"/>
  <c r="Z119" i="15"/>
  <c r="Z135" i="15"/>
  <c r="Z138" i="15"/>
  <c r="Z137" i="15"/>
  <c r="Z105" i="18"/>
  <c r="Z127" i="18"/>
  <c r="Z117" i="18"/>
  <c r="Z109" i="18"/>
  <c r="Z124" i="18"/>
  <c r="Z119" i="18"/>
  <c r="Z138" i="18"/>
  <c r="Z117" i="25"/>
  <c r="Z127" i="43"/>
  <c r="Z110" i="43"/>
  <c r="Z94" i="43"/>
  <c r="Z93" i="45"/>
  <c r="Z112" i="45"/>
  <c r="Z89" i="45"/>
  <c r="Z92" i="47"/>
  <c r="Z91" i="47"/>
  <c r="Z100" i="47"/>
  <c r="Z116" i="47"/>
  <c r="Z139" i="47"/>
  <c r="Z123" i="47"/>
  <c r="Z132" i="47"/>
  <c r="Z104" i="15"/>
  <c r="Z127" i="15"/>
  <c r="Z98" i="18"/>
  <c r="Z107" i="18"/>
  <c r="Z91" i="15"/>
  <c r="Z95" i="15"/>
  <c r="Z105" i="15"/>
  <c r="Z131" i="15"/>
  <c r="Z139" i="15"/>
  <c r="Z112" i="15"/>
  <c r="Z89" i="18"/>
  <c r="Z91" i="18"/>
  <c r="Z121" i="18"/>
  <c r="Z114" i="18"/>
  <c r="Z110" i="18"/>
  <c r="Z131" i="18"/>
  <c r="Z107" i="25"/>
  <c r="Z106" i="41"/>
  <c r="Z104" i="43"/>
  <c r="Z101" i="43"/>
  <c r="Z97" i="43"/>
  <c r="Z107" i="45"/>
  <c r="Z88" i="45"/>
  <c r="Z133" i="45"/>
  <c r="Z94" i="45"/>
  <c r="Z134" i="45"/>
  <c r="Z98" i="47"/>
  <c r="Z113" i="47"/>
  <c r="Z108" i="47"/>
  <c r="Z104" i="47"/>
  <c r="Z106" i="47"/>
  <c r="AE136" i="47"/>
  <c r="AD137" i="47"/>
  <c r="AL86" i="47"/>
  <c r="AK86" i="47"/>
  <c r="AD113" i="47"/>
  <c r="AE112" i="47"/>
  <c r="AF135" i="47"/>
  <c r="AH135" i="47"/>
  <c r="AG135" i="47"/>
  <c r="AJ135" i="47"/>
  <c r="AI135" i="47"/>
  <c r="AI99" i="47"/>
  <c r="AH99" i="47"/>
  <c r="AF99" i="47"/>
  <c r="AG99" i="47"/>
  <c r="AJ99" i="47"/>
  <c r="AE124" i="47"/>
  <c r="AD125" i="47"/>
  <c r="AF87" i="47"/>
  <c r="AG87" i="47"/>
  <c r="AJ87" i="47"/>
  <c r="AI87" i="47"/>
  <c r="AH87" i="47"/>
  <c r="AG123" i="47"/>
  <c r="AH123" i="47"/>
  <c r="AJ123" i="47"/>
  <c r="AI123" i="47"/>
  <c r="AF123" i="47"/>
  <c r="AE88" i="47"/>
  <c r="AD89" i="47"/>
  <c r="AK110" i="47"/>
  <c r="AL110" i="47"/>
  <c r="AD101" i="47"/>
  <c r="AE100" i="47"/>
  <c r="AK134" i="47"/>
  <c r="AL134" i="47"/>
  <c r="AL122" i="47"/>
  <c r="AK122" i="47"/>
  <c r="AK98" i="47"/>
  <c r="AL98" i="47"/>
  <c r="AI111" i="47"/>
  <c r="AH111" i="47"/>
  <c r="AF111" i="47"/>
  <c r="AG111" i="47"/>
  <c r="AJ111" i="47"/>
  <c r="Z113" i="46"/>
  <c r="Z112" i="46"/>
  <c r="Z107" i="46"/>
  <c r="Z100" i="46"/>
  <c r="Z106" i="46"/>
  <c r="Z90" i="46"/>
  <c r="Z138" i="43"/>
  <c r="Z119" i="43"/>
  <c r="Z120" i="46"/>
  <c r="Z111" i="46"/>
  <c r="Z124" i="46"/>
  <c r="Z129" i="46"/>
  <c r="Z137" i="46"/>
  <c r="Z104" i="46"/>
  <c r="Z96" i="43"/>
  <c r="Z107" i="43"/>
  <c r="Z131" i="45"/>
  <c r="Z134" i="46"/>
  <c r="Z119" i="46"/>
  <c r="Z93" i="46"/>
  <c r="Z122" i="46"/>
  <c r="Z130" i="46"/>
  <c r="Z128" i="46"/>
  <c r="Z132" i="46"/>
  <c r="Z110" i="46"/>
  <c r="Z102" i="46"/>
  <c r="Z95" i="46"/>
  <c r="Z103" i="46"/>
  <c r="Z133" i="46"/>
  <c r="Z99" i="46"/>
  <c r="Z118" i="46"/>
  <c r="Z88" i="43"/>
  <c r="Z135" i="43"/>
  <c r="Z98" i="46"/>
  <c r="Z89" i="46"/>
  <c r="Z116" i="46"/>
  <c r="Z101" i="46"/>
  <c r="Z94" i="46"/>
  <c r="Z136" i="46"/>
  <c r="Z109" i="46"/>
  <c r="Z125" i="46"/>
  <c r="Z139" i="46"/>
  <c r="Z105" i="46"/>
  <c r="Z135" i="46"/>
  <c r="Z115" i="46"/>
  <c r="Z127" i="46"/>
  <c r="Z96" i="46"/>
  <c r="Z87" i="46"/>
  <c r="Z114" i="46"/>
  <c r="Z131" i="46"/>
  <c r="Z86" i="46"/>
  <c r="Z92" i="46"/>
  <c r="Z117" i="46"/>
  <c r="Z121" i="46"/>
  <c r="Z137" i="43"/>
  <c r="Z129" i="43"/>
  <c r="Z126" i="46"/>
  <c r="Z123" i="46"/>
  <c r="Z88" i="46"/>
  <c r="Z108" i="46"/>
  <c r="Z97" i="46"/>
  <c r="Z91" i="46"/>
  <c r="AJ113" i="46"/>
  <c r="AI113" i="46"/>
  <c r="AH113" i="46"/>
  <c r="AF113" i="46"/>
  <c r="AG113" i="46"/>
  <c r="AJ89" i="46"/>
  <c r="AF89" i="46"/>
  <c r="AI89" i="46"/>
  <c r="AH89" i="46"/>
  <c r="AG89" i="46"/>
  <c r="AE126" i="46"/>
  <c r="AD127" i="46"/>
  <c r="AL88" i="46"/>
  <c r="AK88" i="46"/>
  <c r="AD91" i="46"/>
  <c r="AE90" i="46"/>
  <c r="AI125" i="46"/>
  <c r="AH125" i="46"/>
  <c r="AG125" i="46"/>
  <c r="AF125" i="46"/>
  <c r="AJ125" i="46"/>
  <c r="AL112" i="46"/>
  <c r="AK112" i="46"/>
  <c r="AL136" i="46"/>
  <c r="AK136" i="46"/>
  <c r="AI100" i="46"/>
  <c r="AG100" i="46"/>
  <c r="AF100" i="46"/>
  <c r="AJ100" i="46"/>
  <c r="AH100" i="46"/>
  <c r="AD102" i="46"/>
  <c r="AE101" i="46"/>
  <c r="AD139" i="46"/>
  <c r="AE138" i="46"/>
  <c r="AL124" i="46"/>
  <c r="AK124" i="46"/>
  <c r="AE114" i="46"/>
  <c r="AD115" i="46"/>
  <c r="AI137" i="46"/>
  <c r="AH137" i="46"/>
  <c r="AG137" i="46"/>
  <c r="AF137" i="46"/>
  <c r="AJ137" i="46"/>
  <c r="AL99" i="46"/>
  <c r="AK99" i="46"/>
  <c r="Z89" i="25"/>
  <c r="Z97" i="25"/>
  <c r="Z105" i="25"/>
  <c r="Z106" i="25"/>
  <c r="Z133" i="25"/>
  <c r="Z122" i="25"/>
  <c r="Z132" i="25"/>
  <c r="Z131" i="43"/>
  <c r="Z119" i="44"/>
  <c r="Z138" i="44"/>
  <c r="Z130" i="44"/>
  <c r="Z114" i="44"/>
  <c r="Z121" i="44"/>
  <c r="Z133" i="44"/>
  <c r="Z105" i="44"/>
  <c r="Z109" i="44"/>
  <c r="Z102" i="44"/>
  <c r="Z88" i="25"/>
  <c r="Z99" i="25"/>
  <c r="Z95" i="25"/>
  <c r="Z108" i="25"/>
  <c r="Z113" i="25"/>
  <c r="Z138" i="25"/>
  <c r="Z129" i="25"/>
  <c r="Z101" i="44"/>
  <c r="Z112" i="44"/>
  <c r="Z107" i="44"/>
  <c r="Z126" i="44"/>
  <c r="Z125" i="44"/>
  <c r="Z95" i="44"/>
  <c r="Z103" i="44"/>
  <c r="Z93" i="44"/>
  <c r="Z96" i="44"/>
  <c r="AL86" i="44"/>
  <c r="AK86" i="44"/>
  <c r="Z87" i="25"/>
  <c r="Z100" i="25"/>
  <c r="Z111" i="25"/>
  <c r="Z109" i="25"/>
  <c r="Z119" i="25"/>
  <c r="Z139" i="25"/>
  <c r="Z124" i="25"/>
  <c r="Z130" i="43"/>
  <c r="Z114" i="43"/>
  <c r="Z108" i="44"/>
  <c r="Z124" i="44"/>
  <c r="Z94" i="44"/>
  <c r="Z98" i="44"/>
  <c r="Z116" i="44"/>
  <c r="Z111" i="45"/>
  <c r="Z127" i="45"/>
  <c r="AJ100" i="44"/>
  <c r="AF100" i="44"/>
  <c r="AI100" i="44"/>
  <c r="AH100" i="44"/>
  <c r="AG100" i="44"/>
  <c r="Z93" i="25"/>
  <c r="Z101" i="25"/>
  <c r="Z92" i="25"/>
  <c r="Z115" i="25"/>
  <c r="Z127" i="25"/>
  <c r="Z123" i="25"/>
  <c r="Z130" i="25"/>
  <c r="Z116" i="43"/>
  <c r="Z100" i="43"/>
  <c r="Z123" i="44"/>
  <c r="Z128" i="44"/>
  <c r="Z104" i="44"/>
  <c r="Z131" i="44"/>
  <c r="Z91" i="44"/>
  <c r="Z88" i="44"/>
  <c r="Z99" i="45"/>
  <c r="Z130" i="45"/>
  <c r="AD102" i="44"/>
  <c r="AE101" i="44"/>
  <c r="Z105" i="43"/>
  <c r="Z132" i="43"/>
  <c r="Z89" i="44"/>
  <c r="Z87" i="44"/>
  <c r="Z100" i="44"/>
  <c r="Z137" i="44"/>
  <c r="Z106" i="44"/>
  <c r="Z98" i="45"/>
  <c r="Z108" i="45"/>
  <c r="Z132" i="45"/>
  <c r="Z86" i="25"/>
  <c r="Z103" i="25"/>
  <c r="Z110" i="25"/>
  <c r="Z114" i="25"/>
  <c r="Z112" i="25"/>
  <c r="Z131" i="25"/>
  <c r="Z86" i="43"/>
  <c r="Z103" i="43"/>
  <c r="Z102" i="43"/>
  <c r="Z91" i="43"/>
  <c r="Z134" i="43"/>
  <c r="Z92" i="44"/>
  <c r="Z115" i="44"/>
  <c r="Z113" i="44"/>
  <c r="Z122" i="44"/>
  <c r="Z117" i="44"/>
  <c r="Z110" i="44"/>
  <c r="Z129" i="44"/>
  <c r="Z101" i="45"/>
  <c r="Z90" i="25"/>
  <c r="Z94" i="25"/>
  <c r="Z104" i="25"/>
  <c r="Z116" i="25"/>
  <c r="Z120" i="25"/>
  <c r="Z118" i="25"/>
  <c r="Z87" i="39"/>
  <c r="Z101" i="41"/>
  <c r="Z92" i="43"/>
  <c r="Z109" i="43"/>
  <c r="Z89" i="43"/>
  <c r="Z120" i="43"/>
  <c r="Z111" i="44"/>
  <c r="Z120" i="44"/>
  <c r="Z132" i="44"/>
  <c r="Z97" i="44"/>
  <c r="Z136" i="44"/>
  <c r="Z127" i="44"/>
  <c r="Z99" i="44"/>
  <c r="Z86" i="45"/>
  <c r="AL110" i="45"/>
  <c r="AK110" i="45"/>
  <c r="AL86" i="45"/>
  <c r="AK86" i="45"/>
  <c r="AL136" i="45"/>
  <c r="AD139" i="45"/>
  <c r="AE138" i="45"/>
  <c r="AK98" i="45"/>
  <c r="AL98" i="45"/>
  <c r="AD101" i="45"/>
  <c r="AE100" i="45"/>
  <c r="AJ111" i="45"/>
  <c r="AI111" i="45"/>
  <c r="AG111" i="45"/>
  <c r="AF111" i="45"/>
  <c r="AH111" i="45"/>
  <c r="AI137" i="45"/>
  <c r="AH137" i="45"/>
  <c r="AG137" i="45"/>
  <c r="AF137" i="45"/>
  <c r="AJ137" i="45"/>
  <c r="AI99" i="45"/>
  <c r="AJ99" i="45"/>
  <c r="AH99" i="45"/>
  <c r="AG99" i="45"/>
  <c r="AF99" i="45"/>
  <c r="AD113" i="45"/>
  <c r="AE112" i="45"/>
  <c r="AD89" i="45"/>
  <c r="AE88" i="45"/>
  <c r="AE124" i="45"/>
  <c r="AD125" i="45"/>
  <c r="AH87" i="45"/>
  <c r="AI87" i="45"/>
  <c r="AG87" i="45"/>
  <c r="AF87" i="45"/>
  <c r="AJ87" i="45"/>
  <c r="AL122" i="45"/>
  <c r="AK122" i="45"/>
  <c r="AF123" i="45"/>
  <c r="AG123" i="45"/>
  <c r="AH123" i="45"/>
  <c r="AI123" i="45"/>
  <c r="AJ123" i="45"/>
  <c r="Z88" i="19"/>
  <c r="Z101" i="19"/>
  <c r="Z111" i="19"/>
  <c r="Z109" i="19"/>
  <c r="Z122" i="19"/>
  <c r="Z139" i="19"/>
  <c r="Z117" i="22"/>
  <c r="Z101" i="22"/>
  <c r="Z118" i="22"/>
  <c r="Z93" i="19"/>
  <c r="Z96" i="19"/>
  <c r="Z102" i="19"/>
  <c r="Z117" i="19"/>
  <c r="Z115" i="19"/>
  <c r="Z127" i="19"/>
  <c r="Z128" i="19"/>
  <c r="Z91" i="22"/>
  <c r="Z102" i="22"/>
  <c r="Z108" i="22"/>
  <c r="Z125" i="22"/>
  <c r="Z128" i="22"/>
  <c r="Z96" i="26"/>
  <c r="Z104" i="26"/>
  <c r="Z115" i="26"/>
  <c r="Z139" i="26"/>
  <c r="Z88" i="41"/>
  <c r="Z119" i="42"/>
  <c r="Z96" i="22"/>
  <c r="Z104" i="22"/>
  <c r="Z120" i="22"/>
  <c r="Z122" i="22"/>
  <c r="Z95" i="26"/>
  <c r="Z94" i="26"/>
  <c r="Z106" i="26"/>
  <c r="Z120" i="26"/>
  <c r="Z129" i="26"/>
  <c r="Z86" i="19"/>
  <c r="Z98" i="19"/>
  <c r="Z106" i="19"/>
  <c r="Z125" i="19"/>
  <c r="Z120" i="19"/>
  <c r="Z136" i="19"/>
  <c r="Z89" i="22"/>
  <c r="Z94" i="22"/>
  <c r="Z110" i="22"/>
  <c r="Z119" i="22"/>
  <c r="Z136" i="22"/>
  <c r="Z88" i="26"/>
  <c r="Z125" i="26"/>
  <c r="Z108" i="26"/>
  <c r="Z119" i="26"/>
  <c r="Z125" i="43"/>
  <c r="Z87" i="43"/>
  <c r="Z113" i="43"/>
  <c r="Z89" i="19"/>
  <c r="Z113" i="19"/>
  <c r="Z99" i="19"/>
  <c r="Z107" i="19"/>
  <c r="Z131" i="19"/>
  <c r="Z126" i="19"/>
  <c r="Z137" i="19"/>
  <c r="Z88" i="22"/>
  <c r="Z99" i="22"/>
  <c r="Z116" i="22"/>
  <c r="Z123" i="22"/>
  <c r="Z137" i="22"/>
  <c r="Z110" i="26"/>
  <c r="Z98" i="26"/>
  <c r="Z137" i="26"/>
  <c r="Z126" i="26"/>
  <c r="Z107" i="22"/>
  <c r="Z139" i="22"/>
  <c r="Z93" i="26"/>
  <c r="Z100" i="26"/>
  <c r="Z138" i="26"/>
  <c r="Z136" i="26"/>
  <c r="Z124" i="36"/>
  <c r="Z101" i="39"/>
  <c r="Z122" i="43"/>
  <c r="AL122" i="44"/>
  <c r="AK122" i="44"/>
  <c r="AL89" i="44"/>
  <c r="AK89" i="44"/>
  <c r="AL136" i="44"/>
  <c r="AK136" i="44"/>
  <c r="AD92" i="44"/>
  <c r="AE91" i="44"/>
  <c r="AE125" i="44"/>
  <c r="AD126" i="44"/>
  <c r="AD139" i="44"/>
  <c r="AE138" i="44"/>
  <c r="AH90" i="44"/>
  <c r="AJ90" i="44"/>
  <c r="AI90" i="44"/>
  <c r="AG90" i="44"/>
  <c r="AF90" i="44"/>
  <c r="AI137" i="44"/>
  <c r="AH137" i="44"/>
  <c r="AG137" i="44"/>
  <c r="AF137" i="44"/>
  <c r="AJ137" i="44"/>
  <c r="AL123" i="44"/>
  <c r="AK123" i="44"/>
  <c r="AH124" i="44"/>
  <c r="AG124" i="44"/>
  <c r="AF124" i="44"/>
  <c r="AJ124" i="44"/>
  <c r="AI124" i="44"/>
  <c r="Z86" i="22"/>
  <c r="Z98" i="22"/>
  <c r="Z95" i="22"/>
  <c r="Z115" i="22"/>
  <c r="Z112" i="22"/>
  <c r="Z135" i="22"/>
  <c r="Z124" i="22"/>
  <c r="Z92" i="26"/>
  <c r="Z122" i="26"/>
  <c r="Z103" i="26"/>
  <c r="Z111" i="26"/>
  <c r="Z114" i="26"/>
  <c r="Z133" i="26"/>
  <c r="Z104" i="30"/>
  <c r="Z106" i="30"/>
  <c r="Z120" i="30"/>
  <c r="Z123" i="30"/>
  <c r="Z86" i="30"/>
  <c r="Z133" i="30"/>
  <c r="Z118" i="30"/>
  <c r="Z132" i="32"/>
  <c r="Z94" i="33"/>
  <c r="Z110" i="35"/>
  <c r="Z86" i="35"/>
  <c r="Z106" i="35"/>
  <c r="Z99" i="35"/>
  <c r="Z104" i="35"/>
  <c r="Z120" i="35"/>
  <c r="Z132" i="35"/>
  <c r="Z88" i="30"/>
  <c r="Z114" i="30"/>
  <c r="Z139" i="30"/>
  <c r="Z126" i="30"/>
  <c r="Z99" i="30"/>
  <c r="Z135" i="30"/>
  <c r="Z134" i="30"/>
  <c r="Z94" i="35"/>
  <c r="Z90" i="35"/>
  <c r="Z118" i="35"/>
  <c r="Z103" i="35"/>
  <c r="Z108" i="35"/>
  <c r="Z126" i="35"/>
  <c r="Z97" i="35"/>
  <c r="Z107" i="35"/>
  <c r="Z92" i="35"/>
  <c r="Z119" i="35"/>
  <c r="Z111" i="35"/>
  <c r="Z117" i="35"/>
  <c r="Z108" i="41"/>
  <c r="AE112" i="43"/>
  <c r="AD113" i="43"/>
  <c r="Z86" i="32"/>
  <c r="Z137" i="33"/>
  <c r="Z102" i="35"/>
  <c r="Z114" i="35"/>
  <c r="Z109" i="35"/>
  <c r="Z100" i="35"/>
  <c r="Z131" i="35"/>
  <c r="Z121" i="35"/>
  <c r="Z122" i="35"/>
  <c r="AH111" i="43"/>
  <c r="AF111" i="43"/>
  <c r="AG111" i="43"/>
  <c r="Z93" i="39"/>
  <c r="Z118" i="41"/>
  <c r="Z136" i="41"/>
  <c r="Z133" i="22"/>
  <c r="Z121" i="22"/>
  <c r="Z87" i="26"/>
  <c r="Z97" i="26"/>
  <c r="Z101" i="26"/>
  <c r="Z109" i="26"/>
  <c r="Z127" i="26"/>
  <c r="Z118" i="26"/>
  <c r="Z130" i="26"/>
  <c r="Z98" i="30"/>
  <c r="Z87" i="30"/>
  <c r="Z92" i="30"/>
  <c r="Z122" i="30"/>
  <c r="Z121" i="30"/>
  <c r="Z131" i="30"/>
  <c r="Z123" i="32"/>
  <c r="Z96" i="33"/>
  <c r="Z116" i="35"/>
  <c r="Z98" i="35"/>
  <c r="Z87" i="35"/>
  <c r="Z105" i="35"/>
  <c r="Z135" i="35"/>
  <c r="Z134" i="35"/>
  <c r="Z137" i="35"/>
  <c r="Z98" i="43"/>
  <c r="Z92" i="22"/>
  <c r="Z97" i="22"/>
  <c r="Z105" i="22"/>
  <c r="Z109" i="22"/>
  <c r="Z131" i="22"/>
  <c r="Z134" i="22"/>
  <c r="Z86" i="26"/>
  <c r="Z113" i="26"/>
  <c r="Z102" i="26"/>
  <c r="Z116" i="26"/>
  <c r="Z134" i="26"/>
  <c r="Z111" i="30"/>
  <c r="Z95" i="30"/>
  <c r="Z89" i="30"/>
  <c r="Z116" i="30"/>
  <c r="Z136" i="30"/>
  <c r="Z130" i="30"/>
  <c r="Z134" i="32"/>
  <c r="Z89" i="33"/>
  <c r="Z88" i="35"/>
  <c r="Z115" i="35"/>
  <c r="Z101" i="35"/>
  <c r="Z123" i="35"/>
  <c r="Z112" i="35"/>
  <c r="Z138" i="35"/>
  <c r="Z119" i="39"/>
  <c r="Z93" i="41"/>
  <c r="Z118" i="43"/>
  <c r="Z139" i="43"/>
  <c r="Z108" i="43"/>
  <c r="Z93" i="43"/>
  <c r="Z115" i="43"/>
  <c r="AG136" i="43"/>
  <c r="AF136" i="43"/>
  <c r="AJ136" i="43"/>
  <c r="AI136" i="43"/>
  <c r="AH136" i="43"/>
  <c r="AK111" i="43"/>
  <c r="AL111" i="43"/>
  <c r="AE137" i="43"/>
  <c r="AD138" i="43"/>
  <c r="AE89" i="43"/>
  <c r="AD90" i="43"/>
  <c r="AK87" i="43"/>
  <c r="AL87" i="43"/>
  <c r="AK110" i="43"/>
  <c r="AL110" i="43"/>
  <c r="AL122" i="43"/>
  <c r="AK122" i="43"/>
  <c r="AE124" i="43"/>
  <c r="AD125" i="43"/>
  <c r="AL99" i="43"/>
  <c r="AK99" i="43"/>
  <c r="AD102" i="43"/>
  <c r="AE101" i="43"/>
  <c r="AI88" i="43"/>
  <c r="AJ88" i="43"/>
  <c r="AH88" i="43"/>
  <c r="AG88" i="43"/>
  <c r="AF88" i="43"/>
  <c r="AL135" i="43"/>
  <c r="AK135" i="43"/>
  <c r="AG123" i="43"/>
  <c r="AF123" i="43"/>
  <c r="AJ123" i="43"/>
  <c r="AI123" i="43"/>
  <c r="AH123" i="43"/>
  <c r="AF100" i="43"/>
  <c r="AG100" i="43"/>
  <c r="AI100" i="43"/>
  <c r="AJ100" i="43"/>
  <c r="AH100" i="43"/>
  <c r="Z139" i="41"/>
  <c r="Z87" i="41"/>
  <c r="Z123" i="41"/>
  <c r="Z137" i="41"/>
  <c r="Z127" i="42"/>
  <c r="Z124" i="42"/>
  <c r="Z103" i="42"/>
  <c r="Z118" i="42"/>
  <c r="Z110" i="42"/>
  <c r="Z104" i="42"/>
  <c r="Z98" i="42"/>
  <c r="Z94" i="42"/>
  <c r="Z128" i="42"/>
  <c r="Z117" i="42"/>
  <c r="Z109" i="42"/>
  <c r="Z97" i="42"/>
  <c r="Z131" i="42"/>
  <c r="Z90" i="42"/>
  <c r="Z116" i="42"/>
  <c r="Z101" i="42"/>
  <c r="Z96" i="42"/>
  <c r="Z100" i="42"/>
  <c r="Z86" i="42"/>
  <c r="Z125" i="42"/>
  <c r="Z135" i="42"/>
  <c r="Z115" i="42"/>
  <c r="Z130" i="42"/>
  <c r="Z92" i="42"/>
  <c r="Z95" i="42"/>
  <c r="Z89" i="42"/>
  <c r="Z126" i="42"/>
  <c r="Z129" i="42"/>
  <c r="Z114" i="42"/>
  <c r="Z122" i="42"/>
  <c r="Z88" i="42"/>
  <c r="Z91" i="42"/>
  <c r="Z105" i="42"/>
  <c r="Z134" i="42"/>
  <c r="Z120" i="42"/>
  <c r="Z112" i="42"/>
  <c r="Z123" i="42"/>
  <c r="Z107" i="42"/>
  <c r="Z93" i="42"/>
  <c r="Z121" i="42"/>
  <c r="Z88" i="39"/>
  <c r="Z92" i="41"/>
  <c r="Z109" i="41"/>
  <c r="Z111" i="42"/>
  <c r="Z137" i="42"/>
  <c r="Z113" i="42"/>
  <c r="Z96" i="41"/>
  <c r="Z110" i="41"/>
  <c r="Z102" i="42"/>
  <c r="Z108" i="42"/>
  <c r="Z103" i="41"/>
  <c r="Z111" i="41"/>
  <c r="Z99" i="42"/>
  <c r="Z136" i="42"/>
  <c r="Z133" i="39"/>
  <c r="Z89" i="41"/>
  <c r="Z102" i="41"/>
  <c r="Z119" i="41"/>
  <c r="Z106" i="42"/>
  <c r="Z133" i="42"/>
  <c r="Z87" i="42"/>
  <c r="Z139" i="42"/>
  <c r="Z132" i="42"/>
  <c r="AE125" i="42"/>
  <c r="AD126" i="42"/>
  <c r="AL89" i="42"/>
  <c r="AK89" i="42"/>
  <c r="AH124" i="42"/>
  <c r="AG124" i="42"/>
  <c r="AF124" i="42"/>
  <c r="AJ124" i="42"/>
  <c r="AI124" i="42"/>
  <c r="AL99" i="42"/>
  <c r="AK99" i="42"/>
  <c r="AD115" i="42"/>
  <c r="AE114" i="42"/>
  <c r="AJ113" i="42"/>
  <c r="AI113" i="42"/>
  <c r="AH113" i="42"/>
  <c r="AG113" i="42"/>
  <c r="AF113" i="42"/>
  <c r="AD92" i="42"/>
  <c r="AE91" i="42"/>
  <c r="AE137" i="42"/>
  <c r="AD138" i="42"/>
  <c r="AL112" i="42"/>
  <c r="AK112" i="42"/>
  <c r="AL123" i="42"/>
  <c r="AK123" i="42"/>
  <c r="AF90" i="42"/>
  <c r="AJ90" i="42"/>
  <c r="AI90" i="42"/>
  <c r="AH90" i="42"/>
  <c r="AG90" i="42"/>
  <c r="AG136" i="42"/>
  <c r="AF136" i="42"/>
  <c r="AJ136" i="42"/>
  <c r="AI136" i="42"/>
  <c r="AH136" i="42"/>
  <c r="AE101" i="42"/>
  <c r="AD102" i="42"/>
  <c r="AL135" i="42"/>
  <c r="AK135" i="42"/>
  <c r="AJ100" i="42"/>
  <c r="AI100" i="42"/>
  <c r="AH100" i="42"/>
  <c r="AG100" i="42"/>
  <c r="AF100" i="42"/>
  <c r="Z138" i="27"/>
  <c r="Z90" i="27"/>
  <c r="Z126" i="27"/>
  <c r="Z121" i="27"/>
  <c r="Z113" i="27"/>
  <c r="Z106" i="27"/>
  <c r="Z103" i="27"/>
  <c r="Z94" i="27"/>
  <c r="Z98" i="41"/>
  <c r="Z99" i="41"/>
  <c r="Z107" i="41"/>
  <c r="Z115" i="41"/>
  <c r="Z120" i="41"/>
  <c r="Z138" i="41"/>
  <c r="Z116" i="41"/>
  <c r="Z121" i="41"/>
  <c r="Z126" i="41"/>
  <c r="Z129" i="41"/>
  <c r="Z125" i="41"/>
  <c r="Z117" i="41"/>
  <c r="Z135" i="41"/>
  <c r="Z133" i="41"/>
  <c r="Z123" i="39"/>
  <c r="Z90" i="41"/>
  <c r="Z97" i="41"/>
  <c r="Z91" i="41"/>
  <c r="Z112" i="41"/>
  <c r="Z131" i="41"/>
  <c r="Z128" i="41"/>
  <c r="Z124" i="41"/>
  <c r="Z94" i="41"/>
  <c r="Z100" i="41"/>
  <c r="Z95" i="41"/>
  <c r="Z113" i="41"/>
  <c r="Z122" i="41"/>
  <c r="Z127" i="41"/>
  <c r="Z132" i="41"/>
  <c r="Z129" i="39"/>
  <c r="Z120" i="40"/>
  <c r="Z86" i="41"/>
  <c r="Z105" i="41"/>
  <c r="Z104" i="41"/>
  <c r="Z114" i="41"/>
  <c r="Z130" i="41"/>
  <c r="AD89" i="41"/>
  <c r="AE88" i="41"/>
  <c r="AL99" i="41"/>
  <c r="AK99" i="41"/>
  <c r="AE124" i="41"/>
  <c r="AD125" i="41"/>
  <c r="AD113" i="41"/>
  <c r="AE112" i="41"/>
  <c r="AI111" i="41"/>
  <c r="AH111" i="41"/>
  <c r="AF111" i="41"/>
  <c r="AJ111" i="41"/>
  <c r="AG111" i="41"/>
  <c r="AG123" i="41"/>
  <c r="AF123" i="41"/>
  <c r="AJ123" i="41"/>
  <c r="AI123" i="41"/>
  <c r="AH123" i="41"/>
  <c r="AK110" i="41"/>
  <c r="AL110" i="41"/>
  <c r="AE101" i="41"/>
  <c r="AD102" i="41"/>
  <c r="AL122" i="41"/>
  <c r="AK122" i="41"/>
  <c r="AE137" i="41"/>
  <c r="AD138" i="41"/>
  <c r="AL86" i="41"/>
  <c r="AK86" i="41"/>
  <c r="AG136" i="41"/>
  <c r="AF136" i="41"/>
  <c r="AJ136" i="41"/>
  <c r="AI136" i="41"/>
  <c r="AH136" i="41"/>
  <c r="AL135" i="41"/>
  <c r="AK135" i="41"/>
  <c r="AJ87" i="41"/>
  <c r="AI87" i="41"/>
  <c r="AH87" i="41"/>
  <c r="AG87" i="41"/>
  <c r="AF87" i="41"/>
  <c r="Z134" i="39"/>
  <c r="Z114" i="39"/>
  <c r="Z104" i="40"/>
  <c r="Z86" i="40"/>
  <c r="Z138" i="40"/>
  <c r="Z129" i="40"/>
  <c r="Z114" i="40"/>
  <c r="Z125" i="40"/>
  <c r="Z94" i="40"/>
  <c r="Z109" i="40"/>
  <c r="Z108" i="40"/>
  <c r="Z93" i="40"/>
  <c r="Z90" i="40"/>
  <c r="Z136" i="40"/>
  <c r="Z134" i="40"/>
  <c r="Z115" i="40"/>
  <c r="Z133" i="40"/>
  <c r="Z127" i="40"/>
  <c r="Z111" i="40"/>
  <c r="Z97" i="40"/>
  <c r="Z89" i="40"/>
  <c r="Z98" i="40"/>
  <c r="Z103" i="40"/>
  <c r="Z105" i="40"/>
  <c r="Z92" i="40"/>
  <c r="Z101" i="40"/>
  <c r="Z118" i="40"/>
  <c r="Z117" i="40"/>
  <c r="Z128" i="40"/>
  <c r="Z110" i="40"/>
  <c r="Z119" i="40"/>
  <c r="Z132" i="40"/>
  <c r="Z106" i="40"/>
  <c r="Z130" i="39"/>
  <c r="Z95" i="40"/>
  <c r="Z91" i="40"/>
  <c r="Z123" i="40"/>
  <c r="Z88" i="40"/>
  <c r="Z131" i="40"/>
  <c r="Z116" i="40"/>
  <c r="Z96" i="40"/>
  <c r="Z138" i="39"/>
  <c r="Z102" i="40"/>
  <c r="Z135" i="40"/>
  <c r="Z124" i="40"/>
  <c r="Z126" i="40"/>
  <c r="Z139" i="40"/>
  <c r="Z122" i="40"/>
  <c r="Z137" i="40"/>
  <c r="Z109" i="39"/>
  <c r="Z113" i="40"/>
  <c r="Z107" i="40"/>
  <c r="Z121" i="40"/>
  <c r="Z130" i="40"/>
  <c r="Z99" i="40"/>
  <c r="Z87" i="40"/>
  <c r="Z112" i="40"/>
  <c r="AK88" i="40"/>
  <c r="AL88" i="40"/>
  <c r="AE125" i="40"/>
  <c r="AD126" i="40"/>
  <c r="AL136" i="40"/>
  <c r="AK136" i="40"/>
  <c r="AL100" i="40"/>
  <c r="AK100" i="40"/>
  <c r="AH124" i="40"/>
  <c r="AG124" i="40"/>
  <c r="AF124" i="40"/>
  <c r="AJ124" i="40"/>
  <c r="AI124" i="40"/>
  <c r="AI89" i="40"/>
  <c r="AH89" i="40"/>
  <c r="AG89" i="40"/>
  <c r="AF89" i="40"/>
  <c r="AJ89" i="40"/>
  <c r="AJ101" i="40"/>
  <c r="AI101" i="40"/>
  <c r="AH101" i="40"/>
  <c r="AG101" i="40"/>
  <c r="AF101" i="40"/>
  <c r="AD139" i="40"/>
  <c r="AE138" i="40"/>
  <c r="AL112" i="40"/>
  <c r="AK112" i="40"/>
  <c r="AD91" i="40"/>
  <c r="AE90" i="40"/>
  <c r="AD103" i="40"/>
  <c r="AE102" i="40"/>
  <c r="AI137" i="40"/>
  <c r="AH137" i="40"/>
  <c r="AG137" i="40"/>
  <c r="AF137" i="40"/>
  <c r="AJ137" i="40"/>
  <c r="AE114" i="40"/>
  <c r="AD115" i="40"/>
  <c r="AL123" i="40"/>
  <c r="AK123" i="40"/>
  <c r="AJ113" i="40"/>
  <c r="AI113" i="40"/>
  <c r="AH113" i="40"/>
  <c r="AG113" i="40"/>
  <c r="AF113" i="40"/>
  <c r="Z110" i="27"/>
  <c r="Z95" i="32"/>
  <c r="Z104" i="32"/>
  <c r="Z123" i="33"/>
  <c r="Z97" i="33"/>
  <c r="Z100" i="33"/>
  <c r="Z91" i="39"/>
  <c r="Z90" i="39"/>
  <c r="Z105" i="39"/>
  <c r="Z110" i="39"/>
  <c r="Z131" i="39"/>
  <c r="Z135" i="39"/>
  <c r="Z87" i="27"/>
  <c r="Z114" i="27"/>
  <c r="Z89" i="32"/>
  <c r="Z118" i="32"/>
  <c r="Z103" i="33"/>
  <c r="Z124" i="33"/>
  <c r="Z93" i="20"/>
  <c r="Z112" i="20"/>
  <c r="Z103" i="20"/>
  <c r="Z124" i="20"/>
  <c r="Z109" i="20"/>
  <c r="Z122" i="20"/>
  <c r="Z139" i="20"/>
  <c r="Z86" i="21"/>
  <c r="Z90" i="21"/>
  <c r="Z108" i="21"/>
  <c r="Z109" i="21"/>
  <c r="Z119" i="21"/>
  <c r="Z132" i="21"/>
  <c r="Z138" i="21"/>
  <c r="Z101" i="27"/>
  <c r="Z91" i="27"/>
  <c r="Z93" i="27"/>
  <c r="Z123" i="27"/>
  <c r="Z115" i="27"/>
  <c r="Z135" i="27"/>
  <c r="Z133" i="27"/>
  <c r="Z112" i="28"/>
  <c r="Z108" i="28"/>
  <c r="Z95" i="28"/>
  <c r="Z93" i="28"/>
  <c r="Z130" i="28"/>
  <c r="Z128" i="28"/>
  <c r="Z122" i="28"/>
  <c r="Z110" i="29"/>
  <c r="Z107" i="29"/>
  <c r="Z105" i="29"/>
  <c r="Z136" i="29"/>
  <c r="Z118" i="29"/>
  <c r="Z122" i="29"/>
  <c r="Z99" i="32"/>
  <c r="Z119" i="32"/>
  <c r="Z129" i="32"/>
  <c r="Z131" i="32"/>
  <c r="Z108" i="32"/>
  <c r="Z117" i="32"/>
  <c r="Z102" i="33"/>
  <c r="Z116" i="33"/>
  <c r="Z129" i="33"/>
  <c r="Z101" i="33"/>
  <c r="Z104" i="33"/>
  <c r="Z120" i="33"/>
  <c r="Z132" i="33"/>
  <c r="Z111" i="36"/>
  <c r="Z91" i="36"/>
  <c r="Z139" i="36"/>
  <c r="Z105" i="36"/>
  <c r="Z113" i="36"/>
  <c r="Z134" i="36"/>
  <c r="Z125" i="36"/>
  <c r="Z86" i="38"/>
  <c r="Z98" i="38"/>
  <c r="Z118" i="38"/>
  <c r="Z122" i="38"/>
  <c r="Z99" i="39"/>
  <c r="Z102" i="39"/>
  <c r="Z96" i="39"/>
  <c r="Z106" i="39"/>
  <c r="Z111" i="39"/>
  <c r="Z136" i="39"/>
  <c r="Z139" i="39"/>
  <c r="Z99" i="27"/>
  <c r="Z129" i="27"/>
  <c r="Z89" i="20"/>
  <c r="Z94" i="20"/>
  <c r="Z104" i="20"/>
  <c r="Z111" i="20"/>
  <c r="Z115" i="20"/>
  <c r="Z127" i="20"/>
  <c r="Z128" i="20"/>
  <c r="Z89" i="21"/>
  <c r="Z93" i="21"/>
  <c r="Z129" i="21"/>
  <c r="Z112" i="21"/>
  <c r="Z111" i="21"/>
  <c r="Z121" i="21"/>
  <c r="Z139" i="21"/>
  <c r="AI135" i="26"/>
  <c r="Z107" i="27"/>
  <c r="Z95" i="27"/>
  <c r="Z97" i="27"/>
  <c r="Z131" i="27"/>
  <c r="Z116" i="27"/>
  <c r="Z139" i="27"/>
  <c r="Z137" i="27"/>
  <c r="Z86" i="28"/>
  <c r="Z88" i="28"/>
  <c r="Z90" i="28"/>
  <c r="Z96" i="28"/>
  <c r="Z121" i="28"/>
  <c r="Z115" i="28"/>
  <c r="Z125" i="28"/>
  <c r="Z86" i="29"/>
  <c r="Z100" i="29"/>
  <c r="Z98" i="29"/>
  <c r="Z112" i="29"/>
  <c r="Z116" i="29"/>
  <c r="Z128" i="29"/>
  <c r="Z125" i="29"/>
  <c r="Z106" i="32"/>
  <c r="Z107" i="32"/>
  <c r="Z102" i="32"/>
  <c r="Z94" i="32"/>
  <c r="Z139" i="32"/>
  <c r="Z111" i="32"/>
  <c r="Z122" i="32"/>
  <c r="Z86" i="33"/>
  <c r="Z127" i="33"/>
  <c r="Z139" i="33"/>
  <c r="Z105" i="33"/>
  <c r="Z107" i="33"/>
  <c r="Z126" i="33"/>
  <c r="Z97" i="36"/>
  <c r="Z95" i="36"/>
  <c r="Z88" i="36"/>
  <c r="Z127" i="36"/>
  <c r="Z116" i="36"/>
  <c r="Z109" i="36"/>
  <c r="Z133" i="36"/>
  <c r="Z109" i="38"/>
  <c r="Z102" i="38"/>
  <c r="Z123" i="38"/>
  <c r="Z125" i="38"/>
  <c r="Z103" i="39"/>
  <c r="Z124" i="39"/>
  <c r="Z100" i="39"/>
  <c r="Z104" i="39"/>
  <c r="Z112" i="39"/>
  <c r="Z117" i="39"/>
  <c r="Z128" i="39"/>
  <c r="Z89" i="27"/>
  <c r="Z125" i="27"/>
  <c r="Z112" i="32"/>
  <c r="Z138" i="32"/>
  <c r="Z112" i="33"/>
  <c r="Z130" i="33"/>
  <c r="Z88" i="20"/>
  <c r="Z97" i="20"/>
  <c r="Z105" i="20"/>
  <c r="Z117" i="20"/>
  <c r="Z114" i="20"/>
  <c r="Z133" i="20"/>
  <c r="Z121" i="20"/>
  <c r="Z92" i="21"/>
  <c r="Z95" i="21"/>
  <c r="Z97" i="21"/>
  <c r="Z115" i="21"/>
  <c r="Z114" i="21"/>
  <c r="Z127" i="21"/>
  <c r="Z122" i="21"/>
  <c r="Z100" i="27"/>
  <c r="Z102" i="27"/>
  <c r="Z105" i="27"/>
  <c r="Z136" i="27"/>
  <c r="Z117" i="27"/>
  <c r="Z128" i="27"/>
  <c r="Z124" i="27"/>
  <c r="Z99" i="28"/>
  <c r="Z98" i="28"/>
  <c r="Z94" i="28"/>
  <c r="Z107" i="28"/>
  <c r="Z123" i="28"/>
  <c r="Z127" i="28"/>
  <c r="Z133" i="28"/>
  <c r="Z89" i="29"/>
  <c r="Z113" i="29"/>
  <c r="Z102" i="29"/>
  <c r="Z87" i="29"/>
  <c r="Z130" i="29"/>
  <c r="Z127" i="29"/>
  <c r="Z133" i="29"/>
  <c r="Z91" i="32"/>
  <c r="Z136" i="32"/>
  <c r="Z96" i="32"/>
  <c r="Z97" i="32"/>
  <c r="Z92" i="32"/>
  <c r="Z120" i="32"/>
  <c r="Z125" i="32"/>
  <c r="Z136" i="33"/>
  <c r="Z98" i="33"/>
  <c r="Z87" i="33"/>
  <c r="Z121" i="33"/>
  <c r="Z111" i="33"/>
  <c r="Z117" i="33"/>
  <c r="Z108" i="36"/>
  <c r="Z103" i="36"/>
  <c r="Z114" i="36"/>
  <c r="Z130" i="36"/>
  <c r="Z119" i="36"/>
  <c r="Z121" i="36"/>
  <c r="Z137" i="36"/>
  <c r="Z93" i="38"/>
  <c r="Z96" i="38"/>
  <c r="Z95" i="38"/>
  <c r="Z128" i="38"/>
  <c r="Z133" i="38"/>
  <c r="Z92" i="39"/>
  <c r="Z89" i="39"/>
  <c r="Z95" i="39"/>
  <c r="Z126" i="39"/>
  <c r="Z113" i="39"/>
  <c r="Z118" i="39"/>
  <c r="Z125" i="39"/>
  <c r="Z109" i="27"/>
  <c r="Z104" i="27"/>
  <c r="Z111" i="27"/>
  <c r="Z122" i="27"/>
  <c r="Z118" i="27"/>
  <c r="Z127" i="27"/>
  <c r="Z132" i="27"/>
  <c r="Z114" i="32"/>
  <c r="Z90" i="32"/>
  <c r="Z103" i="32"/>
  <c r="Z101" i="32"/>
  <c r="Z100" i="32"/>
  <c r="Z126" i="32"/>
  <c r="Z133" i="32"/>
  <c r="Z95" i="33"/>
  <c r="Z93" i="33"/>
  <c r="Z108" i="33"/>
  <c r="Z106" i="33"/>
  <c r="Z135" i="33"/>
  <c r="Z115" i="33"/>
  <c r="Z122" i="33"/>
  <c r="Z111" i="38"/>
  <c r="Z89" i="38"/>
  <c r="Z106" i="38"/>
  <c r="Z112" i="38"/>
  <c r="Z137" i="38"/>
  <c r="Z119" i="20"/>
  <c r="Z123" i="20"/>
  <c r="Z130" i="20"/>
  <c r="Z96" i="21"/>
  <c r="Z100" i="21"/>
  <c r="Z101" i="21"/>
  <c r="Z125" i="21"/>
  <c r="Z120" i="21"/>
  <c r="Z134" i="21"/>
  <c r="Z124" i="21"/>
  <c r="Z108" i="27"/>
  <c r="Z92" i="27"/>
  <c r="Z88" i="27"/>
  <c r="Z130" i="27"/>
  <c r="Z119" i="27"/>
  <c r="Z134" i="27"/>
  <c r="Z91" i="28"/>
  <c r="Z106" i="28"/>
  <c r="Z101" i="28"/>
  <c r="Z119" i="28"/>
  <c r="Z135" i="28"/>
  <c r="Z138" i="28"/>
  <c r="Z124" i="28"/>
  <c r="Z99" i="29"/>
  <c r="Z91" i="29"/>
  <c r="Z90" i="29"/>
  <c r="Z96" i="29"/>
  <c r="Z123" i="29"/>
  <c r="Z138" i="29"/>
  <c r="Z114" i="29"/>
  <c r="Z88" i="32"/>
  <c r="Z93" i="32"/>
  <c r="Z121" i="32"/>
  <c r="Z130" i="32"/>
  <c r="Z135" i="32"/>
  <c r="Z128" i="32"/>
  <c r="Z137" i="32"/>
  <c r="Z114" i="33"/>
  <c r="Z138" i="33"/>
  <c r="Z91" i="33"/>
  <c r="Z113" i="33"/>
  <c r="Z110" i="33"/>
  <c r="Z118" i="33"/>
  <c r="Z125" i="33"/>
  <c r="Z86" i="36"/>
  <c r="Z90" i="36"/>
  <c r="Z87" i="36"/>
  <c r="Z100" i="36"/>
  <c r="Z115" i="36"/>
  <c r="Z120" i="36"/>
  <c r="Z132" i="36"/>
  <c r="Z116" i="38"/>
  <c r="Z110" i="38"/>
  <c r="Z139" i="38"/>
  <c r="Z119" i="38"/>
  <c r="AL134" i="38"/>
  <c r="Z86" i="39"/>
  <c r="Z94" i="39"/>
  <c r="Z122" i="39"/>
  <c r="Z107" i="39"/>
  <c r="Z115" i="39"/>
  <c r="Z120" i="39"/>
  <c r="Z137" i="39"/>
  <c r="Z99" i="20"/>
  <c r="Z116" i="20"/>
  <c r="Z135" i="20"/>
  <c r="Z87" i="20"/>
  <c r="Z100" i="20"/>
  <c r="Z95" i="20"/>
  <c r="Z126" i="20"/>
  <c r="Z125" i="20"/>
  <c r="Z91" i="21"/>
  <c r="Z102" i="21"/>
  <c r="Z103" i="21"/>
  <c r="Z110" i="21"/>
  <c r="Z123" i="21"/>
  <c r="Z135" i="21"/>
  <c r="Z86" i="27"/>
  <c r="Z96" i="27"/>
  <c r="Z98" i="27"/>
  <c r="Z112" i="27"/>
  <c r="Z120" i="27"/>
  <c r="Z113" i="28"/>
  <c r="Z109" i="28"/>
  <c r="Z105" i="28"/>
  <c r="Z131" i="28"/>
  <c r="Z139" i="28"/>
  <c r="Z120" i="28"/>
  <c r="Z104" i="29"/>
  <c r="Z103" i="29"/>
  <c r="Z94" i="29"/>
  <c r="Z108" i="29"/>
  <c r="Z129" i="29"/>
  <c r="Z120" i="29"/>
  <c r="Z98" i="32"/>
  <c r="Z110" i="32"/>
  <c r="Z105" i="32"/>
  <c r="Z115" i="32"/>
  <c r="Z109" i="32"/>
  <c r="Z127" i="32"/>
  <c r="Z99" i="33"/>
  <c r="Z88" i="33"/>
  <c r="Z109" i="33"/>
  <c r="Z90" i="33"/>
  <c r="Z119" i="33"/>
  <c r="Z134" i="33"/>
  <c r="Z92" i="36"/>
  <c r="Z94" i="36"/>
  <c r="Z93" i="36"/>
  <c r="Z104" i="36"/>
  <c r="Z136" i="36"/>
  <c r="Z130" i="38"/>
  <c r="Z88" i="38"/>
  <c r="Z101" i="38"/>
  <c r="Z129" i="38"/>
  <c r="Z98" i="39"/>
  <c r="Z97" i="39"/>
  <c r="Z108" i="39"/>
  <c r="Z127" i="39"/>
  <c r="Z116" i="39"/>
  <c r="Z121" i="39"/>
  <c r="AH88" i="39"/>
  <c r="AG88" i="39"/>
  <c r="AJ88" i="39"/>
  <c r="AF88" i="39"/>
  <c r="AI88" i="39"/>
  <c r="AL110" i="39"/>
  <c r="AK110" i="39"/>
  <c r="AK134" i="39"/>
  <c r="AL134" i="39"/>
  <c r="AL122" i="39"/>
  <c r="AK122" i="39"/>
  <c r="AH99" i="39"/>
  <c r="AI99" i="39"/>
  <c r="AG99" i="39"/>
  <c r="AF99" i="39"/>
  <c r="AJ99" i="39"/>
  <c r="AH111" i="39"/>
  <c r="AG111" i="39"/>
  <c r="AF111" i="39"/>
  <c r="AI111" i="39"/>
  <c r="AJ111" i="39"/>
  <c r="AL98" i="39"/>
  <c r="AK98" i="39"/>
  <c r="AF123" i="39"/>
  <c r="AJ123" i="39"/>
  <c r="AH123" i="39"/>
  <c r="AI123" i="39"/>
  <c r="AG123" i="39"/>
  <c r="AL87" i="39"/>
  <c r="AK87" i="39"/>
  <c r="AD101" i="39"/>
  <c r="AE100" i="39"/>
  <c r="AD113" i="39"/>
  <c r="AE112" i="39"/>
  <c r="AD125" i="39"/>
  <c r="AE124" i="39"/>
  <c r="AE136" i="39"/>
  <c r="AD137" i="39"/>
  <c r="AE89" i="39"/>
  <c r="AD90" i="39"/>
  <c r="AI135" i="39"/>
  <c r="AH135" i="39"/>
  <c r="AG135" i="39"/>
  <c r="AF135" i="39"/>
  <c r="AJ135" i="39"/>
  <c r="Z133" i="37"/>
  <c r="Z118" i="37"/>
  <c r="Z95" i="37"/>
  <c r="Z129" i="37"/>
  <c r="Z127" i="37"/>
  <c r="Z131" i="37"/>
  <c r="Z99" i="37"/>
  <c r="Z125" i="37"/>
  <c r="Z110" i="37"/>
  <c r="Z117" i="37"/>
  <c r="Z119" i="37"/>
  <c r="Z103" i="37"/>
  <c r="Z92" i="37"/>
  <c r="Z91" i="37"/>
  <c r="Z122" i="37"/>
  <c r="Z123" i="37"/>
  <c r="Z112" i="37"/>
  <c r="Z111" i="37"/>
  <c r="Z93" i="37"/>
  <c r="Z136" i="37"/>
  <c r="Z96" i="37"/>
  <c r="Z126" i="37"/>
  <c r="Z114" i="37"/>
  <c r="Z106" i="37"/>
  <c r="Z90" i="37"/>
  <c r="Z89" i="37"/>
  <c r="Z116" i="37"/>
  <c r="Z120" i="37"/>
  <c r="Z109" i="37"/>
  <c r="Z98" i="37"/>
  <c r="Z121" i="37"/>
  <c r="Z88" i="37"/>
  <c r="Z115" i="37"/>
  <c r="Z132" i="37"/>
  <c r="Z130" i="37"/>
  <c r="Z113" i="37"/>
  <c r="Z108" i="37"/>
  <c r="Z101" i="37"/>
  <c r="Z104" i="37"/>
  <c r="Z86" i="37"/>
  <c r="Z124" i="37"/>
  <c r="Z128" i="37"/>
  <c r="Z105" i="37"/>
  <c r="Z107" i="37"/>
  <c r="Z100" i="37"/>
  <c r="Z102" i="37"/>
  <c r="Z94" i="37"/>
  <c r="Z137" i="37"/>
  <c r="Z134" i="37"/>
  <c r="Z135" i="37"/>
  <c r="Z139" i="37"/>
  <c r="Z97" i="37"/>
  <c r="Z138" i="37"/>
  <c r="Z87" i="37"/>
  <c r="Z122" i="34"/>
  <c r="Z114" i="34"/>
  <c r="Z115" i="34"/>
  <c r="Z99" i="34"/>
  <c r="Z93" i="34"/>
  <c r="Z97" i="34"/>
  <c r="Z95" i="34"/>
  <c r="Z117" i="34"/>
  <c r="Z127" i="34"/>
  <c r="Z106" i="34"/>
  <c r="Z86" i="34"/>
  <c r="Z88" i="34"/>
  <c r="Z100" i="34"/>
  <c r="Z94" i="34"/>
  <c r="Z126" i="34"/>
  <c r="Z121" i="34"/>
  <c r="Z102" i="34"/>
  <c r="Z113" i="34"/>
  <c r="Z90" i="34"/>
  <c r="Z118" i="34"/>
  <c r="Z120" i="34"/>
  <c r="Z105" i="34"/>
  <c r="Z124" i="34"/>
  <c r="Z134" i="34"/>
  <c r="Z138" i="34"/>
  <c r="Z96" i="34"/>
  <c r="Z132" i="34"/>
  <c r="Z130" i="34"/>
  <c r="Z101" i="34"/>
  <c r="Z91" i="34"/>
  <c r="Z116" i="34"/>
  <c r="Z131" i="34"/>
  <c r="Z108" i="34"/>
  <c r="Z137" i="34"/>
  <c r="Z119" i="34"/>
  <c r="Z136" i="34"/>
  <c r="Z129" i="34"/>
  <c r="Z107" i="34"/>
  <c r="Z128" i="34"/>
  <c r="Z103" i="34"/>
  <c r="Z133" i="34"/>
  <c r="Z111" i="34"/>
  <c r="Z135" i="34"/>
  <c r="Z139" i="34"/>
  <c r="Z89" i="34"/>
  <c r="Z104" i="34"/>
  <c r="Z87" i="34"/>
  <c r="Z125" i="34"/>
  <c r="Z123" i="34"/>
  <c r="Z110" i="34"/>
  <c r="Z112" i="34"/>
  <c r="Z92" i="34"/>
  <c r="Z98" i="34"/>
  <c r="Z109" i="34"/>
  <c r="T115" i="27"/>
  <c r="T115" i="37"/>
  <c r="T115" i="26"/>
  <c r="T115" i="38"/>
  <c r="T115" i="24"/>
  <c r="T115" i="36"/>
  <c r="T115" i="25"/>
  <c r="T115" i="28"/>
  <c r="T115" i="34"/>
  <c r="T115" i="22"/>
  <c r="T115" i="33"/>
  <c r="T115" i="32"/>
  <c r="T115" i="19"/>
  <c r="T115" i="23"/>
  <c r="T115" i="21"/>
  <c r="T115" i="15"/>
  <c r="T115" i="30"/>
  <c r="T115" i="20"/>
  <c r="T115" i="31"/>
  <c r="T115" i="18"/>
  <c r="T115" i="35"/>
  <c r="T115" i="12"/>
  <c r="T115" i="29"/>
  <c r="Z87" i="38"/>
  <c r="Z104" i="38"/>
  <c r="Z108" i="38"/>
  <c r="Z97" i="38"/>
  <c r="Z121" i="38"/>
  <c r="Z120" i="38"/>
  <c r="AL122" i="38"/>
  <c r="T113" i="27"/>
  <c r="T113" i="38"/>
  <c r="T113" i="24"/>
  <c r="T113" i="36"/>
  <c r="T113" i="25"/>
  <c r="T113" i="37"/>
  <c r="T113" i="26"/>
  <c r="T113" i="31"/>
  <c r="T113" i="33"/>
  <c r="T113" i="19"/>
  <c r="T113" i="28"/>
  <c r="T113" i="34"/>
  <c r="T113" i="20"/>
  <c r="T113" i="18"/>
  <c r="T113" i="22"/>
  <c r="T113" i="35"/>
  <c r="T113" i="32"/>
  <c r="T113" i="12"/>
  <c r="T113" i="29"/>
  <c r="T113" i="23"/>
  <c r="T113" i="30"/>
  <c r="T113" i="21"/>
  <c r="T113" i="15"/>
  <c r="T93" i="26"/>
  <c r="T93" i="38"/>
  <c r="T93" i="36"/>
  <c r="T93" i="25"/>
  <c r="T93" i="37"/>
  <c r="T93" i="19"/>
  <c r="T93" i="35"/>
  <c r="T93" i="23"/>
  <c r="T93" i="32"/>
  <c r="T93" i="33"/>
  <c r="T93" i="21"/>
  <c r="T93" i="30"/>
  <c r="T93" i="28"/>
  <c r="T93" i="20"/>
  <c r="T93" i="34"/>
  <c r="T93" i="24"/>
  <c r="T93" i="31"/>
  <c r="T93" i="12"/>
  <c r="T93" i="29"/>
  <c r="T93" i="15"/>
  <c r="T93" i="18"/>
  <c r="T93" i="22"/>
  <c r="T119" i="27"/>
  <c r="T119" i="24"/>
  <c r="T119" i="36"/>
  <c r="T119" i="25"/>
  <c r="T119" i="37"/>
  <c r="T119" i="26"/>
  <c r="T119" i="38"/>
  <c r="T119" i="32"/>
  <c r="T119" i="34"/>
  <c r="T119" i="20"/>
  <c r="T119" i="19"/>
  <c r="T119" i="23"/>
  <c r="T119" i="28"/>
  <c r="T119" i="31"/>
  <c r="T119" i="18"/>
  <c r="T119" i="22"/>
  <c r="T119" i="33"/>
  <c r="T119" i="21"/>
  <c r="T119" i="30"/>
  <c r="T119" i="15"/>
  <c r="T119" i="35"/>
  <c r="T119" i="12"/>
  <c r="T119" i="29"/>
  <c r="T120" i="27"/>
  <c r="T120" i="25"/>
  <c r="T120" i="37"/>
  <c r="T120" i="26"/>
  <c r="T120" i="38"/>
  <c r="T120" i="24"/>
  <c r="T120" i="36"/>
  <c r="T120" i="18"/>
  <c r="T120" i="21"/>
  <c r="T120" i="34"/>
  <c r="T120" i="20"/>
  <c r="T120" i="31"/>
  <c r="T120" i="22"/>
  <c r="T120" i="15"/>
  <c r="T120" i="35"/>
  <c r="T120" i="33"/>
  <c r="T120" i="30"/>
  <c r="T120" i="32"/>
  <c r="T120" i="12"/>
  <c r="T120" i="29"/>
  <c r="T120" i="19"/>
  <c r="T120" i="28"/>
  <c r="T120" i="23"/>
  <c r="T90" i="36"/>
  <c r="T90" i="25"/>
  <c r="T90" i="37"/>
  <c r="T90" i="26"/>
  <c r="T90" i="38"/>
  <c r="T90" i="32"/>
  <c r="T90" i="34"/>
  <c r="T90" i="24"/>
  <c r="T90" i="18"/>
  <c r="T90" i="35"/>
  <c r="T90" i="22"/>
  <c r="T90" i="31"/>
  <c r="T90" i="19"/>
  <c r="T90" i="23"/>
  <c r="T90" i="33"/>
  <c r="T90" i="21"/>
  <c r="T90" i="28"/>
  <c r="T90" i="15"/>
  <c r="T90" i="20"/>
  <c r="T90" i="30"/>
  <c r="T90" i="12"/>
  <c r="T90" i="29"/>
  <c r="T95" i="25"/>
  <c r="T95" i="37"/>
  <c r="T95" i="26"/>
  <c r="T95" i="38"/>
  <c r="T95" i="36"/>
  <c r="T95" i="18"/>
  <c r="T95" i="21"/>
  <c r="T95" i="20"/>
  <c r="T95" i="31"/>
  <c r="T95" i="22"/>
  <c r="T95" i="24"/>
  <c r="T95" i="35"/>
  <c r="T95" i="33"/>
  <c r="T95" i="30"/>
  <c r="T95" i="32"/>
  <c r="T95" i="19"/>
  <c r="T95" i="12"/>
  <c r="T95" i="23"/>
  <c r="T95" i="29"/>
  <c r="T95" i="28"/>
  <c r="T95" i="15"/>
  <c r="T95" i="34"/>
  <c r="T89" i="25"/>
  <c r="T89" i="37"/>
  <c r="T89" i="26"/>
  <c r="T89" i="38"/>
  <c r="T89" i="36"/>
  <c r="T89" i="18"/>
  <c r="T89" i="35"/>
  <c r="T89" i="23"/>
  <c r="T89" i="21"/>
  <c r="T89" i="32"/>
  <c r="T89" i="33"/>
  <c r="T89" i="20"/>
  <c r="T89" i="28"/>
  <c r="T89" i="34"/>
  <c r="T89" i="24"/>
  <c r="T89" i="30"/>
  <c r="T89" i="22"/>
  <c r="T89" i="19"/>
  <c r="T89" i="12"/>
  <c r="T89" i="31"/>
  <c r="T89" i="29"/>
  <c r="T89" i="15"/>
  <c r="T121" i="27"/>
  <c r="T121" i="38"/>
  <c r="T121" i="24"/>
  <c r="T121" i="36"/>
  <c r="T121" i="25"/>
  <c r="T121" i="37"/>
  <c r="T121" i="26"/>
  <c r="T121" i="31"/>
  <c r="T121" i="33"/>
  <c r="T121" i="34"/>
  <c r="T121" i="22"/>
  <c r="T121" i="18"/>
  <c r="T121" i="35"/>
  <c r="T121" i="21"/>
  <c r="T121" i="32"/>
  <c r="T121" i="19"/>
  <c r="T121" i="23"/>
  <c r="T121" i="28"/>
  <c r="T121" i="20"/>
  <c r="T121" i="30"/>
  <c r="T121" i="12"/>
  <c r="T121" i="29"/>
  <c r="T121" i="15"/>
  <c r="T91" i="26"/>
  <c r="T91" i="38"/>
  <c r="T91" i="36"/>
  <c r="T91" i="25"/>
  <c r="T91" i="37"/>
  <c r="T91" i="19"/>
  <c r="T91" i="32"/>
  <c r="T91" i="20"/>
  <c r="T91" i="28"/>
  <c r="T91" i="18"/>
  <c r="T91" i="33"/>
  <c r="T91" i="21"/>
  <c r="T91" i="23"/>
  <c r="T91" i="34"/>
  <c r="T91" i="30"/>
  <c r="T91" i="24"/>
  <c r="T91" i="22"/>
  <c r="T91" i="31"/>
  <c r="T91" i="35"/>
  <c r="T91" i="12"/>
  <c r="T91" i="29"/>
  <c r="T91" i="15"/>
  <c r="T87" i="36"/>
  <c r="T87" i="25"/>
  <c r="T87" i="37"/>
  <c r="T87" i="26"/>
  <c r="T87" i="38"/>
  <c r="T87" i="24"/>
  <c r="T87" i="23"/>
  <c r="T87" i="34"/>
  <c r="T87" i="22"/>
  <c r="T87" i="32"/>
  <c r="T87" i="21"/>
  <c r="T87" i="20"/>
  <c r="T87" i="28"/>
  <c r="T87" i="33"/>
  <c r="T87" i="18"/>
  <c r="T87" i="31"/>
  <c r="T87" i="35"/>
  <c r="T87" i="19"/>
  <c r="T87" i="12"/>
  <c r="T87" i="29"/>
  <c r="T87" i="30"/>
  <c r="T87" i="15"/>
  <c r="T98" i="36"/>
  <c r="T98" i="25"/>
  <c r="T98" i="37"/>
  <c r="T98" i="26"/>
  <c r="T98" i="38"/>
  <c r="T98" i="24"/>
  <c r="T98" i="23"/>
  <c r="T98" i="33"/>
  <c r="T98" i="32"/>
  <c r="T98" i="19"/>
  <c r="T98" i="28"/>
  <c r="T98" i="34"/>
  <c r="T98" i="20"/>
  <c r="T98" i="18"/>
  <c r="T98" i="31"/>
  <c r="T98" i="30"/>
  <c r="T98" i="35"/>
  <c r="T98" i="22"/>
  <c r="T98" i="12"/>
  <c r="T98" i="29"/>
  <c r="T98" i="21"/>
  <c r="T98" i="15"/>
  <c r="Z135" i="38"/>
  <c r="Z103" i="38"/>
  <c r="Z91" i="38"/>
  <c r="Z90" i="38"/>
  <c r="Z115" i="38"/>
  <c r="Z134" i="38"/>
  <c r="Z124" i="38"/>
  <c r="T97" i="38"/>
  <c r="T97" i="36"/>
  <c r="T97" i="25"/>
  <c r="T97" i="37"/>
  <c r="T97" i="26"/>
  <c r="T97" i="31"/>
  <c r="T97" i="33"/>
  <c r="T97" i="35"/>
  <c r="T97" i="23"/>
  <c r="T97" i="24"/>
  <c r="T97" i="22"/>
  <c r="T97" i="21"/>
  <c r="T97" i="32"/>
  <c r="T97" i="19"/>
  <c r="T97" i="28"/>
  <c r="T97" i="20"/>
  <c r="T97" i="34"/>
  <c r="T97" i="12"/>
  <c r="T97" i="29"/>
  <c r="T97" i="15"/>
  <c r="T97" i="18"/>
  <c r="T97" i="30"/>
  <c r="Z114" i="38"/>
  <c r="Z99" i="38"/>
  <c r="Z105" i="38"/>
  <c r="Z94" i="38"/>
  <c r="Z117" i="38"/>
  <c r="Z138" i="38"/>
  <c r="AL98" i="37"/>
  <c r="AK102" i="24"/>
  <c r="AL124" i="38"/>
  <c r="AK124" i="38"/>
  <c r="AE101" i="38"/>
  <c r="AF100" i="38"/>
  <c r="AH100" i="38"/>
  <c r="AG100" i="38"/>
  <c r="AI100" i="38"/>
  <c r="AJ100" i="38"/>
  <c r="AG87" i="38"/>
  <c r="AH87" i="38"/>
  <c r="AF87" i="38"/>
  <c r="AJ87" i="38"/>
  <c r="AI87" i="38"/>
  <c r="AG136" i="38"/>
  <c r="AF136" i="38"/>
  <c r="AJ136" i="38"/>
  <c r="AI136" i="38"/>
  <c r="AH136" i="38"/>
  <c r="AL99" i="38"/>
  <c r="AK99" i="38"/>
  <c r="AL135" i="38"/>
  <c r="AK135" i="38"/>
  <c r="AE126" i="38"/>
  <c r="AL86" i="38"/>
  <c r="AK86" i="38"/>
  <c r="AL110" i="38"/>
  <c r="AK110" i="38"/>
  <c r="AI125" i="38"/>
  <c r="AH125" i="38"/>
  <c r="AG125" i="38"/>
  <c r="AF125" i="38"/>
  <c r="AJ125" i="38"/>
  <c r="AE112" i="38"/>
  <c r="AK98" i="38"/>
  <c r="AL98" i="38"/>
  <c r="AE88" i="38"/>
  <c r="AE137" i="38"/>
  <c r="AJ111" i="38"/>
  <c r="AI111" i="38"/>
  <c r="AH111" i="38"/>
  <c r="AG111" i="38"/>
  <c r="AF111" i="38"/>
  <c r="AH124" i="37"/>
  <c r="AG124" i="37"/>
  <c r="AF124" i="37"/>
  <c r="AJ124" i="37"/>
  <c r="AI124" i="37"/>
  <c r="AE89" i="37"/>
  <c r="AK86" i="37"/>
  <c r="AL86" i="37"/>
  <c r="AE112" i="37"/>
  <c r="AK99" i="37"/>
  <c r="AL99" i="37"/>
  <c r="AE101" i="37"/>
  <c r="AL123" i="37"/>
  <c r="AK123" i="37"/>
  <c r="AI88" i="37"/>
  <c r="AJ88" i="37"/>
  <c r="AF88" i="37"/>
  <c r="AH88" i="37"/>
  <c r="AG88" i="37"/>
  <c r="AL110" i="37"/>
  <c r="AK110" i="37"/>
  <c r="AE136" i="37"/>
  <c r="AF111" i="37"/>
  <c r="AI111" i="37"/>
  <c r="AJ111" i="37"/>
  <c r="AG111" i="37"/>
  <c r="AH111" i="37"/>
  <c r="AL87" i="37"/>
  <c r="AK87" i="37"/>
  <c r="AJ100" i="37"/>
  <c r="AI100" i="37"/>
  <c r="AH100" i="37"/>
  <c r="AG100" i="37"/>
  <c r="AF100" i="37"/>
  <c r="AE125" i="37"/>
  <c r="AI135" i="37"/>
  <c r="AH135" i="37"/>
  <c r="AG135" i="37"/>
  <c r="AJ135" i="37"/>
  <c r="AF135" i="37"/>
  <c r="AK134" i="37"/>
  <c r="AL134" i="37"/>
  <c r="AL122" i="36"/>
  <c r="AK134" i="36"/>
  <c r="AL134" i="36"/>
  <c r="AE100" i="36"/>
  <c r="AF111" i="36"/>
  <c r="AH111" i="36"/>
  <c r="AJ111" i="36"/>
  <c r="AI111" i="36"/>
  <c r="AG111" i="36"/>
  <c r="AH124" i="36"/>
  <c r="AG124" i="36"/>
  <c r="AF124" i="36"/>
  <c r="AJ124" i="36"/>
  <c r="AI124" i="36"/>
  <c r="AL86" i="36"/>
  <c r="AK86" i="36"/>
  <c r="AE136" i="36"/>
  <c r="AE112" i="36"/>
  <c r="AE125" i="36"/>
  <c r="AH135" i="36"/>
  <c r="AG135" i="36"/>
  <c r="AF135" i="36"/>
  <c r="AJ135" i="36"/>
  <c r="AI135" i="36"/>
  <c r="AL98" i="36"/>
  <c r="AK98" i="36"/>
  <c r="AE88" i="36"/>
  <c r="AL123" i="36"/>
  <c r="AK123" i="36"/>
  <c r="AF99" i="36"/>
  <c r="AH99" i="36"/>
  <c r="AG99" i="36"/>
  <c r="AJ99" i="36"/>
  <c r="AI99" i="36"/>
  <c r="AH87" i="36"/>
  <c r="AG87" i="36"/>
  <c r="AF87" i="36"/>
  <c r="AJ87" i="36"/>
  <c r="AI87" i="36"/>
  <c r="AK110" i="36"/>
  <c r="AL110" i="36"/>
  <c r="AE88" i="35"/>
  <c r="AL98" i="35"/>
  <c r="AK98" i="35"/>
  <c r="AL86" i="35"/>
  <c r="AK86" i="35"/>
  <c r="AE124" i="35"/>
  <c r="AJ123" i="35"/>
  <c r="AF123" i="35"/>
  <c r="AG123" i="35"/>
  <c r="AI123" i="35"/>
  <c r="AH123" i="35"/>
  <c r="AH111" i="35"/>
  <c r="AJ111" i="35"/>
  <c r="AI111" i="35"/>
  <c r="AG111" i="35"/>
  <c r="AF111" i="35"/>
  <c r="AE100" i="35"/>
  <c r="AE136" i="35"/>
  <c r="AI99" i="35"/>
  <c r="AH99" i="35"/>
  <c r="AF99" i="35"/>
  <c r="AJ99" i="35"/>
  <c r="AG99" i="35"/>
  <c r="AK122" i="35"/>
  <c r="AL122" i="35"/>
  <c r="AE112" i="35"/>
  <c r="AJ135" i="35"/>
  <c r="AI135" i="35"/>
  <c r="AH135" i="35"/>
  <c r="AG135" i="35"/>
  <c r="AF135" i="35"/>
  <c r="AK134" i="35"/>
  <c r="AL134" i="35"/>
  <c r="AI87" i="35"/>
  <c r="AF87" i="35"/>
  <c r="AH87" i="35"/>
  <c r="AJ87" i="35"/>
  <c r="AG87" i="35"/>
  <c r="AL110" i="35"/>
  <c r="AK110" i="35"/>
  <c r="AE88" i="34"/>
  <c r="AE124" i="34"/>
  <c r="AL110" i="34"/>
  <c r="AK110" i="34"/>
  <c r="AE100" i="34"/>
  <c r="AK134" i="34"/>
  <c r="AL134" i="34"/>
  <c r="AL98" i="34"/>
  <c r="AK98" i="34"/>
  <c r="AJ123" i="34"/>
  <c r="AI123" i="34"/>
  <c r="AH123" i="34"/>
  <c r="AG123" i="34"/>
  <c r="AF123" i="34"/>
  <c r="AH111" i="34"/>
  <c r="AG111" i="34"/>
  <c r="AI111" i="34"/>
  <c r="AF111" i="34"/>
  <c r="AJ111" i="34"/>
  <c r="AE136" i="34"/>
  <c r="AI135" i="34"/>
  <c r="AH135" i="34"/>
  <c r="AJ135" i="34"/>
  <c r="AG135" i="34"/>
  <c r="AF135" i="34"/>
  <c r="AL86" i="34"/>
  <c r="AK86" i="34"/>
  <c r="AI87" i="34"/>
  <c r="AJ87" i="34"/>
  <c r="AH87" i="34"/>
  <c r="AG87" i="34"/>
  <c r="AF87" i="34"/>
  <c r="AJ99" i="34"/>
  <c r="AI99" i="34"/>
  <c r="AH99" i="34"/>
  <c r="AG99" i="34"/>
  <c r="AF99" i="34"/>
  <c r="AL122" i="34"/>
  <c r="AK122" i="34"/>
  <c r="AE112" i="34"/>
  <c r="AE100" i="33"/>
  <c r="AE124" i="33"/>
  <c r="AK134" i="33"/>
  <c r="AL134" i="33"/>
  <c r="AH123" i="33"/>
  <c r="AF123" i="33"/>
  <c r="AJ123" i="33"/>
  <c r="AG123" i="33"/>
  <c r="AI123" i="33"/>
  <c r="AL98" i="33"/>
  <c r="AK98" i="33"/>
  <c r="AF99" i="33"/>
  <c r="AG99" i="33"/>
  <c r="AI99" i="33"/>
  <c r="AJ99" i="33"/>
  <c r="AH99" i="33"/>
  <c r="AK122" i="33"/>
  <c r="AL122" i="33"/>
  <c r="AL86" i="33"/>
  <c r="AK86" i="33"/>
  <c r="AK110" i="33"/>
  <c r="AL110" i="33"/>
  <c r="AE112" i="33"/>
  <c r="AH87" i="33"/>
  <c r="AG87" i="33"/>
  <c r="AF87" i="33"/>
  <c r="AI87" i="33"/>
  <c r="AJ87" i="33"/>
  <c r="AE88" i="33"/>
  <c r="AE136" i="33"/>
  <c r="AI135" i="33"/>
  <c r="AH135" i="33"/>
  <c r="AG135" i="33"/>
  <c r="AJ135" i="33"/>
  <c r="AF135" i="33"/>
  <c r="AI111" i="33"/>
  <c r="AH111" i="33"/>
  <c r="AG111" i="33"/>
  <c r="AJ111" i="33"/>
  <c r="AF111" i="33"/>
  <c r="AE124" i="32"/>
  <c r="AJ123" i="32"/>
  <c r="AF123" i="32"/>
  <c r="AG123" i="32"/>
  <c r="AI123" i="32"/>
  <c r="AH123" i="32"/>
  <c r="AE88" i="32"/>
  <c r="AG87" i="32"/>
  <c r="AJ87" i="32"/>
  <c r="AI87" i="32"/>
  <c r="AH87" i="32"/>
  <c r="AF87" i="32"/>
  <c r="AE136" i="32"/>
  <c r="AK122" i="32"/>
  <c r="AL122" i="32"/>
  <c r="AL86" i="32"/>
  <c r="AK86" i="32"/>
  <c r="AI111" i="32"/>
  <c r="AH111" i="32"/>
  <c r="AF111" i="32"/>
  <c r="AJ111" i="32"/>
  <c r="AG111" i="32"/>
  <c r="AK110" i="32"/>
  <c r="AL110" i="32"/>
  <c r="AE100" i="32"/>
  <c r="AJ135" i="32"/>
  <c r="AI135" i="32"/>
  <c r="AH135" i="32"/>
  <c r="AG135" i="32"/>
  <c r="AF135" i="32"/>
  <c r="AL98" i="32"/>
  <c r="AK98" i="32"/>
  <c r="AK134" i="32"/>
  <c r="AL134" i="32"/>
  <c r="AE112" i="32"/>
  <c r="AF99" i="32"/>
  <c r="AG99" i="32"/>
  <c r="AH99" i="32"/>
  <c r="AJ99" i="32"/>
  <c r="AI99" i="32"/>
  <c r="AJ111" i="31"/>
  <c r="AF111" i="31"/>
  <c r="AH111" i="31"/>
  <c r="AI111" i="31"/>
  <c r="AG111" i="31"/>
  <c r="AK86" i="31"/>
  <c r="AL86" i="31"/>
  <c r="AL123" i="31"/>
  <c r="AK123" i="31"/>
  <c r="AL110" i="31"/>
  <c r="AK110" i="31"/>
  <c r="AE100" i="31"/>
  <c r="AE125" i="31"/>
  <c r="AE88" i="31"/>
  <c r="AK134" i="31"/>
  <c r="AL134" i="31"/>
  <c r="AE136" i="31"/>
  <c r="AK98" i="31"/>
  <c r="AL98" i="31"/>
  <c r="AH135" i="31"/>
  <c r="AG135" i="31"/>
  <c r="AF135" i="31"/>
  <c r="AJ135" i="31"/>
  <c r="AI135" i="31"/>
  <c r="AH99" i="31"/>
  <c r="AG99" i="31"/>
  <c r="AF99" i="31"/>
  <c r="AI99" i="31"/>
  <c r="AJ99" i="31"/>
  <c r="AJ87" i="31"/>
  <c r="AH87" i="31"/>
  <c r="AI87" i="31"/>
  <c r="AG87" i="31"/>
  <c r="AF87" i="31"/>
  <c r="AE112" i="31"/>
  <c r="AH124" i="31"/>
  <c r="AG124" i="31"/>
  <c r="AF124" i="31"/>
  <c r="AJ124" i="31"/>
  <c r="AI124" i="31"/>
  <c r="AL98" i="30"/>
  <c r="AK98" i="30"/>
  <c r="AL110" i="30"/>
  <c r="AK110" i="30"/>
  <c r="AK134" i="30"/>
  <c r="AL134" i="30"/>
  <c r="AF87" i="30"/>
  <c r="AH87" i="30"/>
  <c r="AJ87" i="30"/>
  <c r="AI87" i="30"/>
  <c r="AG87" i="30"/>
  <c r="AI99" i="30"/>
  <c r="AH99" i="30"/>
  <c r="AG99" i="30"/>
  <c r="AF99" i="30"/>
  <c r="AJ99" i="30"/>
  <c r="AE88" i="30"/>
  <c r="AL122" i="30"/>
  <c r="AK122" i="30"/>
  <c r="AE124" i="30"/>
  <c r="AF135" i="30"/>
  <c r="AJ135" i="30"/>
  <c r="AI135" i="30"/>
  <c r="AH135" i="30"/>
  <c r="AG135" i="30"/>
  <c r="AJ123" i="30"/>
  <c r="AG123" i="30"/>
  <c r="AF123" i="30"/>
  <c r="AH123" i="30"/>
  <c r="AI123" i="30"/>
  <c r="AJ111" i="30"/>
  <c r="AH111" i="30"/>
  <c r="AG111" i="30"/>
  <c r="AF111" i="30"/>
  <c r="AI111" i="30"/>
  <c r="AL86" i="30"/>
  <c r="AK86" i="30"/>
  <c r="AE100" i="30"/>
  <c r="AE136" i="30"/>
  <c r="AE112" i="30"/>
  <c r="AK134" i="29"/>
  <c r="AL134" i="29"/>
  <c r="AE124" i="29"/>
  <c r="AG111" i="29"/>
  <c r="AI111" i="29"/>
  <c r="AJ111" i="29"/>
  <c r="AH111" i="29"/>
  <c r="AF111" i="29"/>
  <c r="AE100" i="29"/>
  <c r="AJ99" i="29"/>
  <c r="AH99" i="29"/>
  <c r="AI99" i="29"/>
  <c r="AG99" i="29"/>
  <c r="AF99" i="29"/>
  <c r="AH87" i="29"/>
  <c r="AG87" i="29"/>
  <c r="AF87" i="29"/>
  <c r="AI87" i="29"/>
  <c r="AJ87" i="29"/>
  <c r="AE136" i="29"/>
  <c r="AL86" i="29"/>
  <c r="AK86" i="29"/>
  <c r="AE88" i="29"/>
  <c r="AJ135" i="29"/>
  <c r="AI135" i="29"/>
  <c r="AH135" i="29"/>
  <c r="AG135" i="29"/>
  <c r="AF135" i="29"/>
  <c r="AL122" i="29"/>
  <c r="AK122" i="29"/>
  <c r="AJ123" i="29"/>
  <c r="AI123" i="29"/>
  <c r="AH123" i="29"/>
  <c r="AG123" i="29"/>
  <c r="AF123" i="29"/>
  <c r="AK98" i="29"/>
  <c r="AL98" i="29"/>
  <c r="AE112" i="29"/>
  <c r="AL110" i="29"/>
  <c r="AK110" i="29"/>
  <c r="AK135" i="26"/>
  <c r="AI135" i="25"/>
  <c r="AI101" i="28"/>
  <c r="AH101" i="28"/>
  <c r="AG101" i="28"/>
  <c r="AF101" i="28"/>
  <c r="AJ101" i="28"/>
  <c r="AE114" i="28"/>
  <c r="AE102" i="28"/>
  <c r="AK134" i="28"/>
  <c r="AL134" i="28"/>
  <c r="AE124" i="28"/>
  <c r="AL100" i="28"/>
  <c r="AK100" i="28"/>
  <c r="AJ123" i="28"/>
  <c r="AI123" i="28"/>
  <c r="AH123" i="28"/>
  <c r="AG123" i="28"/>
  <c r="AF123" i="28"/>
  <c r="AL86" i="28"/>
  <c r="AK86" i="28"/>
  <c r="AK111" i="28"/>
  <c r="AL111" i="28"/>
  <c r="AI113" i="28"/>
  <c r="AF113" i="28"/>
  <c r="AJ113" i="28"/>
  <c r="AH113" i="28"/>
  <c r="AG113" i="28"/>
  <c r="AH87" i="28"/>
  <c r="AI87" i="28"/>
  <c r="AG87" i="28"/>
  <c r="AJ87" i="28"/>
  <c r="AF87" i="28"/>
  <c r="AL112" i="28"/>
  <c r="AK112" i="28"/>
  <c r="AL122" i="28"/>
  <c r="AK122" i="28"/>
  <c r="AK98" i="28"/>
  <c r="AL98" i="28"/>
  <c r="AE88" i="28"/>
  <c r="AE136" i="28"/>
  <c r="AJ135" i="28"/>
  <c r="AI135" i="28"/>
  <c r="AH135" i="28"/>
  <c r="AG135" i="28"/>
  <c r="AF135" i="28"/>
  <c r="AK135" i="25"/>
  <c r="AL135" i="25"/>
  <c r="AE136" i="22"/>
  <c r="AD137" i="22"/>
  <c r="AI135" i="22"/>
  <c r="AH135" i="22"/>
  <c r="AG135" i="22"/>
  <c r="AF135" i="22"/>
  <c r="AJ135" i="22"/>
  <c r="T89" i="27"/>
  <c r="T89" i="11"/>
  <c r="AL134" i="22"/>
  <c r="AK134" i="22"/>
  <c r="T93" i="27"/>
  <c r="T93" i="11"/>
  <c r="AH135" i="19"/>
  <c r="AG135" i="19"/>
  <c r="AF135" i="19"/>
  <c r="T98" i="27"/>
  <c r="T98" i="11"/>
  <c r="AI135" i="24"/>
  <c r="AH135" i="24"/>
  <c r="AG135" i="24"/>
  <c r="AJ135" i="24"/>
  <c r="AF135" i="24"/>
  <c r="AH135" i="26"/>
  <c r="AG135" i="26"/>
  <c r="AF135" i="26"/>
  <c r="T91" i="27"/>
  <c r="T91" i="11"/>
  <c r="T90" i="27"/>
  <c r="T90" i="11"/>
  <c r="AE136" i="25"/>
  <c r="AD137" i="25"/>
  <c r="T87" i="27"/>
  <c r="T87" i="11"/>
  <c r="AH135" i="25"/>
  <c r="AG135" i="25"/>
  <c r="AF135" i="25"/>
  <c r="AD137" i="24"/>
  <c r="AE136" i="24"/>
  <c r="AJ135" i="19"/>
  <c r="AD137" i="26"/>
  <c r="AE136" i="26"/>
  <c r="T97" i="27"/>
  <c r="T97" i="11"/>
  <c r="AE136" i="19"/>
  <c r="AD137" i="19"/>
  <c r="T95" i="27"/>
  <c r="T95" i="11"/>
  <c r="AE124" i="27"/>
  <c r="AG123" i="27"/>
  <c r="AF123" i="27"/>
  <c r="AJ123" i="27"/>
  <c r="AI123" i="27"/>
  <c r="AH123" i="27"/>
  <c r="AJ135" i="27"/>
  <c r="AI135" i="27"/>
  <c r="AH135" i="27"/>
  <c r="AG135" i="27"/>
  <c r="AF135" i="27"/>
  <c r="AK134" i="27"/>
  <c r="AL134" i="27"/>
  <c r="AL110" i="27"/>
  <c r="AK110" i="27"/>
  <c r="AG99" i="27"/>
  <c r="AF99" i="27"/>
  <c r="AJ99" i="27"/>
  <c r="AI99" i="27"/>
  <c r="AH99" i="27"/>
  <c r="AL98" i="27"/>
  <c r="AK98" i="27"/>
  <c r="AF111" i="27"/>
  <c r="AI111" i="27"/>
  <c r="AJ111" i="27"/>
  <c r="AH111" i="27"/>
  <c r="AG111" i="27"/>
  <c r="AE100" i="27"/>
  <c r="AL122" i="27"/>
  <c r="AK122" i="27"/>
  <c r="AJ87" i="27"/>
  <c r="AH87" i="27"/>
  <c r="AG87" i="27"/>
  <c r="AF87" i="27"/>
  <c r="AI87" i="27"/>
  <c r="AE136" i="27"/>
  <c r="AE112" i="27"/>
  <c r="AL86" i="27"/>
  <c r="AK86" i="27"/>
  <c r="AE88" i="27"/>
  <c r="AD89" i="26"/>
  <c r="AE88" i="26"/>
  <c r="AL98" i="26"/>
  <c r="AK98" i="26"/>
  <c r="AJ123" i="26"/>
  <c r="AI123" i="26"/>
  <c r="AH123" i="26"/>
  <c r="AG123" i="26"/>
  <c r="AF123" i="26"/>
  <c r="AK110" i="26"/>
  <c r="AL110" i="26"/>
  <c r="AI111" i="26"/>
  <c r="AH111" i="26"/>
  <c r="AJ111" i="26"/>
  <c r="AG111" i="26"/>
  <c r="AF111" i="26"/>
  <c r="AL86" i="26"/>
  <c r="AK86" i="26"/>
  <c r="AD101" i="26"/>
  <c r="AE100" i="26"/>
  <c r="AD113" i="26"/>
  <c r="AE112" i="26"/>
  <c r="AL134" i="26"/>
  <c r="AK134" i="26"/>
  <c r="AD125" i="26"/>
  <c r="AE124" i="26"/>
  <c r="AI87" i="26"/>
  <c r="AH87" i="26"/>
  <c r="AG87" i="26"/>
  <c r="AF87" i="26"/>
  <c r="AJ87" i="26"/>
  <c r="AK122" i="26"/>
  <c r="AL122" i="26"/>
  <c r="AG99" i="26"/>
  <c r="AF99" i="26"/>
  <c r="AJ99" i="26"/>
  <c r="AI99" i="26"/>
  <c r="AH99" i="26"/>
  <c r="AJ99" i="25"/>
  <c r="AI99" i="25"/>
  <c r="AG99" i="25"/>
  <c r="AF99" i="25"/>
  <c r="AH99" i="25"/>
  <c r="AL110" i="25"/>
  <c r="AK110" i="25"/>
  <c r="AL86" i="25"/>
  <c r="AK86" i="25"/>
  <c r="AD101" i="25"/>
  <c r="AE100" i="25"/>
  <c r="AD89" i="25"/>
  <c r="AE88" i="25"/>
  <c r="AH87" i="25"/>
  <c r="AG87" i="25"/>
  <c r="AF87" i="25"/>
  <c r="AJ87" i="25"/>
  <c r="AI87" i="25"/>
  <c r="AE112" i="25"/>
  <c r="AD113" i="25"/>
  <c r="AL98" i="25"/>
  <c r="AK98" i="25"/>
  <c r="AK122" i="25"/>
  <c r="AL122" i="25"/>
  <c r="AJ111" i="25"/>
  <c r="AI111" i="25"/>
  <c r="AH111" i="25"/>
  <c r="AG111" i="25"/>
  <c r="AF111" i="25"/>
  <c r="AK134" i="25"/>
  <c r="AL134" i="25"/>
  <c r="AD125" i="25"/>
  <c r="AE124" i="25"/>
  <c r="AJ123" i="25"/>
  <c r="AI123" i="25"/>
  <c r="AG123" i="25"/>
  <c r="AF123" i="25"/>
  <c r="AH123" i="25"/>
  <c r="AI87" i="24"/>
  <c r="AH87" i="24"/>
  <c r="AG87" i="24"/>
  <c r="AF87" i="24"/>
  <c r="AJ87" i="24"/>
  <c r="AD89" i="24"/>
  <c r="AE88" i="24"/>
  <c r="AE112" i="24"/>
  <c r="AD113" i="24"/>
  <c r="AL122" i="24"/>
  <c r="AK122" i="24"/>
  <c r="AF111" i="24"/>
  <c r="AJ111" i="24"/>
  <c r="AI111" i="24"/>
  <c r="AH111" i="24"/>
  <c r="AG111" i="24"/>
  <c r="AE105" i="24"/>
  <c r="AD106" i="24"/>
  <c r="AK110" i="24"/>
  <c r="AL110" i="24"/>
  <c r="AL86" i="24"/>
  <c r="AK86" i="24"/>
  <c r="AG104" i="24"/>
  <c r="AF104" i="24"/>
  <c r="AJ104" i="24"/>
  <c r="AI104" i="24"/>
  <c r="AH104" i="24"/>
  <c r="AD125" i="24"/>
  <c r="AE124" i="24"/>
  <c r="AL103" i="24"/>
  <c r="AK103" i="24"/>
  <c r="AJ123" i="24"/>
  <c r="AI123" i="24"/>
  <c r="AH123" i="24"/>
  <c r="AG123" i="24"/>
  <c r="AF123" i="24"/>
  <c r="AG99" i="23"/>
  <c r="AF99" i="23"/>
  <c r="AH99" i="23"/>
  <c r="AJ99" i="23"/>
  <c r="AI99" i="23"/>
  <c r="AL98" i="23"/>
  <c r="AK98" i="23"/>
  <c r="AF87" i="23"/>
  <c r="AJ87" i="23"/>
  <c r="AH87" i="23"/>
  <c r="AG87" i="23"/>
  <c r="AI87" i="23"/>
  <c r="AD101" i="23"/>
  <c r="AE100" i="23"/>
  <c r="AL110" i="23"/>
  <c r="AK110" i="23"/>
  <c r="AE136" i="23"/>
  <c r="AD137" i="23"/>
  <c r="AE112" i="23"/>
  <c r="AD113" i="23"/>
  <c r="AL134" i="23"/>
  <c r="AK134" i="23"/>
  <c r="AI135" i="23"/>
  <c r="AH135" i="23"/>
  <c r="AF135" i="23"/>
  <c r="AG135" i="23"/>
  <c r="AJ135" i="23"/>
  <c r="AL122" i="23"/>
  <c r="AK122" i="23"/>
  <c r="AK86" i="23"/>
  <c r="AL86" i="23"/>
  <c r="AJ111" i="23"/>
  <c r="AH111" i="23"/>
  <c r="AF111" i="23"/>
  <c r="AG111" i="23"/>
  <c r="AI111" i="23"/>
  <c r="AD125" i="23"/>
  <c r="AE124" i="23"/>
  <c r="AE88" i="23"/>
  <c r="AD89" i="23"/>
  <c r="AJ123" i="23"/>
  <c r="AH123" i="23"/>
  <c r="AI123" i="23"/>
  <c r="AF123" i="23"/>
  <c r="AG123" i="23"/>
  <c r="AE112" i="22"/>
  <c r="AD113" i="22"/>
  <c r="AJ111" i="22"/>
  <c r="AI111" i="22"/>
  <c r="AH111" i="22"/>
  <c r="AG111" i="22"/>
  <c r="AF111" i="22"/>
  <c r="AG87" i="22"/>
  <c r="AF87" i="22"/>
  <c r="AJ87" i="22"/>
  <c r="AI87" i="22"/>
  <c r="AH87" i="22"/>
  <c r="AE100" i="22"/>
  <c r="AD101" i="22"/>
  <c r="AD89" i="22"/>
  <c r="AE88" i="22"/>
  <c r="AH99" i="22"/>
  <c r="AG99" i="22"/>
  <c r="AF99" i="22"/>
  <c r="AJ99" i="22"/>
  <c r="AI99" i="22"/>
  <c r="AL86" i="22"/>
  <c r="AK86" i="22"/>
  <c r="AL122" i="22"/>
  <c r="AK122" i="22"/>
  <c r="AL110" i="22"/>
  <c r="AK110" i="22"/>
  <c r="AL98" i="22"/>
  <c r="AK98" i="22"/>
  <c r="AJ123" i="22"/>
  <c r="AI123" i="22"/>
  <c r="AH123" i="22"/>
  <c r="AG123" i="22"/>
  <c r="AF123" i="22"/>
  <c r="AD125" i="22"/>
  <c r="AE124" i="22"/>
  <c r="AF124" i="21"/>
  <c r="AJ124" i="21"/>
  <c r="AI124" i="21"/>
  <c r="AH124" i="21"/>
  <c r="AG124" i="21"/>
  <c r="AL135" i="21"/>
  <c r="AK135" i="21"/>
  <c r="AF111" i="21"/>
  <c r="AJ111" i="21"/>
  <c r="AG111" i="21"/>
  <c r="AI111" i="21"/>
  <c r="AH111" i="21"/>
  <c r="AI136" i="21"/>
  <c r="AH136" i="21"/>
  <c r="AG136" i="21"/>
  <c r="AF136" i="21"/>
  <c r="AJ136" i="21"/>
  <c r="AG87" i="21"/>
  <c r="AF87" i="21"/>
  <c r="AJ87" i="21"/>
  <c r="AI87" i="21"/>
  <c r="AH87" i="21"/>
  <c r="AK86" i="21"/>
  <c r="AL86" i="21"/>
  <c r="AG99" i="21"/>
  <c r="AF99" i="21"/>
  <c r="AJ99" i="21"/>
  <c r="AI99" i="21"/>
  <c r="AH99" i="21"/>
  <c r="AD113" i="21"/>
  <c r="AE112" i="21"/>
  <c r="AL110" i="21"/>
  <c r="AK110" i="21"/>
  <c r="AD101" i="21"/>
  <c r="AE100" i="21"/>
  <c r="AK123" i="21"/>
  <c r="AL123" i="21"/>
  <c r="AD126" i="21"/>
  <c r="AE125" i="21"/>
  <c r="AE137" i="21"/>
  <c r="AD138" i="21"/>
  <c r="AL98" i="21"/>
  <c r="AK98" i="21"/>
  <c r="AD89" i="21"/>
  <c r="AE88" i="21"/>
  <c r="AL98" i="20"/>
  <c r="AK98" i="20"/>
  <c r="AD125" i="20"/>
  <c r="AE124" i="20"/>
  <c r="AI111" i="20"/>
  <c r="AH111" i="20"/>
  <c r="AG111" i="20"/>
  <c r="AF111" i="20"/>
  <c r="AJ111" i="20"/>
  <c r="AJ123" i="20"/>
  <c r="AI123" i="20"/>
  <c r="AH123" i="20"/>
  <c r="AG123" i="20"/>
  <c r="AF123" i="20"/>
  <c r="AL122" i="20"/>
  <c r="AK122" i="20"/>
  <c r="AD113" i="20"/>
  <c r="AE112" i="20"/>
  <c r="AL110" i="20"/>
  <c r="AK110" i="20"/>
  <c r="AL86" i="20"/>
  <c r="AK86" i="20"/>
  <c r="AD89" i="20"/>
  <c r="AE88" i="20"/>
  <c r="AI136" i="20"/>
  <c r="AH136" i="20"/>
  <c r="AG136" i="20"/>
  <c r="AF136" i="20"/>
  <c r="AJ136" i="20"/>
  <c r="AG99" i="20"/>
  <c r="AF99" i="20"/>
  <c r="AJ99" i="20"/>
  <c r="AI99" i="20"/>
  <c r="AH99" i="20"/>
  <c r="AG87" i="20"/>
  <c r="AF87" i="20"/>
  <c r="AJ87" i="20"/>
  <c r="AI87" i="20"/>
  <c r="AH87" i="20"/>
  <c r="AL135" i="20"/>
  <c r="AK135" i="20"/>
  <c r="AE100" i="20"/>
  <c r="AD101" i="20"/>
  <c r="AE137" i="20"/>
  <c r="AD138" i="20"/>
  <c r="AG87" i="19"/>
  <c r="AF87" i="19"/>
  <c r="AI87" i="19"/>
  <c r="AH87" i="19"/>
  <c r="AJ87" i="19"/>
  <c r="AL86" i="19"/>
  <c r="AK86" i="19"/>
  <c r="AL98" i="19"/>
  <c r="AK98" i="19"/>
  <c r="AD89" i="19"/>
  <c r="AE88" i="19"/>
  <c r="AE100" i="19"/>
  <c r="AD101" i="19"/>
  <c r="AD125" i="19"/>
  <c r="AE124" i="19"/>
  <c r="AJ123" i="19"/>
  <c r="AH123" i="19"/>
  <c r="AI123" i="19"/>
  <c r="AG123" i="19"/>
  <c r="AF123" i="19"/>
  <c r="AG99" i="19"/>
  <c r="AF99" i="19"/>
  <c r="AJ99" i="19"/>
  <c r="AH99" i="19"/>
  <c r="AI99" i="19"/>
  <c r="AL134" i="19"/>
  <c r="AK134" i="19"/>
  <c r="AI111" i="19"/>
  <c r="AH111" i="19"/>
  <c r="AG111" i="19"/>
  <c r="AF111" i="19"/>
  <c r="AJ111" i="19"/>
  <c r="AL122" i="19"/>
  <c r="AK122" i="19"/>
  <c r="AL110" i="19"/>
  <c r="AK110" i="19"/>
  <c r="AD113" i="19"/>
  <c r="AE112" i="19"/>
  <c r="AD125" i="18"/>
  <c r="AE124" i="18"/>
  <c r="AE112" i="18"/>
  <c r="AD113" i="18"/>
  <c r="AI99" i="18"/>
  <c r="AH99" i="18"/>
  <c r="AJ99" i="18"/>
  <c r="AG99" i="18"/>
  <c r="AF99" i="18"/>
  <c r="AL86" i="18"/>
  <c r="AK86" i="18"/>
  <c r="AL134" i="18"/>
  <c r="AK134" i="18"/>
  <c r="AI87" i="18"/>
  <c r="AH87" i="18"/>
  <c r="AG87" i="18"/>
  <c r="AF87" i="18"/>
  <c r="AJ87" i="18"/>
  <c r="AK98" i="18"/>
  <c r="AL98" i="18"/>
  <c r="AJ135" i="18"/>
  <c r="AH135" i="18"/>
  <c r="AG135" i="18"/>
  <c r="AF135" i="18"/>
  <c r="AI135" i="18"/>
  <c r="AD137" i="18"/>
  <c r="AE136" i="18"/>
  <c r="AD101" i="18"/>
  <c r="AE100" i="18"/>
  <c r="AD89" i="18"/>
  <c r="AE88" i="18"/>
  <c r="AL122" i="18"/>
  <c r="AK122" i="18"/>
  <c r="AF123" i="18"/>
  <c r="AI123" i="18"/>
  <c r="AH123" i="18"/>
  <c r="AG123" i="18"/>
  <c r="AJ123" i="18"/>
  <c r="AJ111" i="18"/>
  <c r="AG111" i="18"/>
  <c r="AF111" i="18"/>
  <c r="AH111" i="18"/>
  <c r="AI111" i="18"/>
  <c r="AL110" i="18"/>
  <c r="AK110" i="18"/>
  <c r="AE136" i="15"/>
  <c r="AD137" i="15"/>
  <c r="AE100" i="15"/>
  <c r="AD101" i="15"/>
  <c r="AL122" i="15"/>
  <c r="AK122" i="15"/>
  <c r="AE124" i="15"/>
  <c r="AD125" i="15"/>
  <c r="AH87" i="15"/>
  <c r="AG87" i="15"/>
  <c r="AF87" i="15"/>
  <c r="AJ87" i="15"/>
  <c r="AI87" i="15"/>
  <c r="AD113" i="15"/>
  <c r="AE112" i="15"/>
  <c r="AJ123" i="15"/>
  <c r="AI123" i="15"/>
  <c r="AH123" i="15"/>
  <c r="AG123" i="15"/>
  <c r="AF123" i="15"/>
  <c r="AJ135" i="15"/>
  <c r="AI135" i="15"/>
  <c r="AH135" i="15"/>
  <c r="AG135" i="15"/>
  <c r="AF135" i="15"/>
  <c r="AJ99" i="15"/>
  <c r="AF99" i="15"/>
  <c r="AH99" i="15"/>
  <c r="AG99" i="15"/>
  <c r="AI99" i="15"/>
  <c r="AL110" i="15"/>
  <c r="AK110" i="15"/>
  <c r="AH111" i="15"/>
  <c r="AJ111" i="15"/>
  <c r="AG111" i="15"/>
  <c r="AI111" i="15"/>
  <c r="AF111" i="15"/>
  <c r="AK134" i="15"/>
  <c r="AL134" i="15"/>
  <c r="AL86" i="15"/>
  <c r="AK86" i="15"/>
  <c r="AD89" i="15"/>
  <c r="AE88" i="15"/>
  <c r="AK98" i="15"/>
  <c r="AL98" i="15"/>
  <c r="Z131" i="1"/>
  <c r="Z125" i="1"/>
  <c r="Z101" i="1"/>
  <c r="Z89" i="1"/>
  <c r="Z133" i="1"/>
  <c r="Z126" i="1"/>
  <c r="Z132" i="1"/>
  <c r="Z93" i="1"/>
  <c r="Z115" i="1"/>
  <c r="Z90" i="1"/>
  <c r="Z94" i="1"/>
  <c r="Z114" i="1"/>
  <c r="Z102" i="1"/>
  <c r="Z110" i="1"/>
  <c r="Z119" i="1"/>
  <c r="Z98" i="1"/>
  <c r="Z87" i="1"/>
  <c r="Z130" i="1"/>
  <c r="Z135" i="1"/>
  <c r="Z137" i="1"/>
  <c r="Z104" i="1"/>
  <c r="Z121" i="1"/>
  <c r="Z112" i="1"/>
  <c r="Z116" i="1"/>
  <c r="Z100" i="1"/>
  <c r="Z123" i="1"/>
  <c r="Z129" i="1"/>
  <c r="Z88" i="1"/>
  <c r="Z120" i="1"/>
  <c r="Z97" i="1"/>
  <c r="Z127" i="1"/>
  <c r="Z107" i="1"/>
  <c r="Z91" i="1"/>
  <c r="Z122" i="1"/>
  <c r="Z109" i="1"/>
  <c r="Z128" i="1"/>
  <c r="Z95" i="1"/>
  <c r="Z99" i="1"/>
  <c r="Z111" i="1"/>
  <c r="Z118" i="1"/>
  <c r="Z96" i="1"/>
  <c r="Z105" i="1"/>
  <c r="AE124" i="12"/>
  <c r="AD125" i="12"/>
  <c r="AG135" i="12"/>
  <c r="AF135" i="12"/>
  <c r="AI135" i="12"/>
  <c r="AH135" i="12"/>
  <c r="AJ135" i="12"/>
  <c r="AK122" i="12"/>
  <c r="AL122" i="12"/>
  <c r="AE112" i="12"/>
  <c r="AD113" i="12"/>
  <c r="AJ87" i="12"/>
  <c r="AI87" i="12"/>
  <c r="AH87" i="12"/>
  <c r="AG87" i="12"/>
  <c r="AF87" i="12"/>
  <c r="AH111" i="12"/>
  <c r="AG111" i="12"/>
  <c r="AI111" i="12"/>
  <c r="AF111" i="12"/>
  <c r="AJ111" i="12"/>
  <c r="AL110" i="12"/>
  <c r="AK110" i="12"/>
  <c r="AK134" i="12"/>
  <c r="AL134" i="12"/>
  <c r="AD89" i="12"/>
  <c r="AE88" i="12"/>
  <c r="AF99" i="12"/>
  <c r="AJ99" i="12"/>
  <c r="AH99" i="12"/>
  <c r="AG99" i="12"/>
  <c r="AI99" i="12"/>
  <c r="AD101" i="12"/>
  <c r="AE100" i="12"/>
  <c r="AG123" i="12"/>
  <c r="AF123" i="12"/>
  <c r="AJ123" i="12"/>
  <c r="AH123" i="12"/>
  <c r="AI123" i="12"/>
  <c r="AE136" i="12"/>
  <c r="AD137" i="12"/>
  <c r="AL98" i="12"/>
  <c r="AK98" i="12"/>
  <c r="T120" i="11"/>
  <c r="S117" i="11"/>
  <c r="S116" i="11"/>
  <c r="T118" i="11"/>
  <c r="S115" i="11"/>
  <c r="T114" i="11"/>
  <c r="T113" i="11"/>
  <c r="S121" i="11"/>
  <c r="T119" i="11"/>
  <c r="S122" i="11"/>
  <c r="Y122" i="11" s="1"/>
  <c r="AH136" i="11"/>
  <c r="AI136" i="11"/>
  <c r="AJ136" i="11"/>
  <c r="AG136" i="11"/>
  <c r="AF136" i="11"/>
  <c r="AD138" i="11"/>
  <c r="AE137" i="11"/>
  <c r="AH111" i="11"/>
  <c r="AL110" i="11"/>
  <c r="AG87" i="11"/>
  <c r="AI100" i="11"/>
  <c r="AG99" i="11"/>
  <c r="AJ87" i="11"/>
  <c r="AK87" i="11" s="1"/>
  <c r="AF100" i="11"/>
  <c r="AI99" i="11"/>
  <c r="AH99" i="11"/>
  <c r="AH100" i="11"/>
  <c r="AJ99" i="11"/>
  <c r="AL99" i="11" s="1"/>
  <c r="AF111" i="11"/>
  <c r="AH87" i="11"/>
  <c r="AI87" i="11"/>
  <c r="AG111" i="11"/>
  <c r="AG100" i="11"/>
  <c r="AJ111" i="11"/>
  <c r="AL111" i="11" s="1"/>
  <c r="AJ123" i="11"/>
  <c r="AK123" i="11" s="1"/>
  <c r="AF123" i="11"/>
  <c r="AG123" i="11"/>
  <c r="AI123" i="11"/>
  <c r="AK135" i="11"/>
  <c r="AL135" i="11"/>
  <c r="AD113" i="11"/>
  <c r="AE112" i="11"/>
  <c r="AJ112" i="11" s="1"/>
  <c r="W86" i="11"/>
  <c r="Y86" i="11"/>
  <c r="AD89" i="11"/>
  <c r="AE88" i="11"/>
  <c r="AJ88" i="11" s="1"/>
  <c r="AD125" i="11"/>
  <c r="AE124" i="11"/>
  <c r="AG124" i="11" s="1"/>
  <c r="AD102" i="11"/>
  <c r="AE101" i="11"/>
  <c r="AG101" i="11" s="1"/>
  <c r="AL122" i="11"/>
  <c r="AK122" i="11"/>
  <c r="AL134" i="11"/>
  <c r="AK134" i="11"/>
  <c r="AL100" i="11"/>
  <c r="AK100" i="11"/>
  <c r="AC89" i="11"/>
  <c r="AC101" i="11"/>
  <c r="AC113" i="11"/>
  <c r="AC125" i="11"/>
  <c r="AE140" i="50" l="1"/>
  <c r="AD141" i="50"/>
  <c r="AE141" i="50" s="1"/>
  <c r="AJ100" i="41"/>
  <c r="X140" i="11"/>
  <c r="X141" i="11"/>
  <c r="AF100" i="41"/>
  <c r="AH100" i="41"/>
  <c r="Z140" i="11"/>
  <c r="Z141" i="11"/>
  <c r="AI100" i="41"/>
  <c r="AF140" i="50"/>
  <c r="AH140" i="50"/>
  <c r="AG140" i="50"/>
  <c r="AJ140" i="50"/>
  <c r="AI140" i="50"/>
  <c r="AE139" i="46"/>
  <c r="AJ139" i="46" s="1"/>
  <c r="AD140" i="46"/>
  <c r="AE139" i="44"/>
  <c r="AF139" i="44" s="1"/>
  <c r="AD140" i="44"/>
  <c r="AE139" i="45"/>
  <c r="AG139" i="45" s="1"/>
  <c r="AD140" i="45"/>
  <c r="AE139" i="40"/>
  <c r="AD140" i="40"/>
  <c r="AJ89" i="50"/>
  <c r="AI89" i="50"/>
  <c r="AH89" i="50"/>
  <c r="AF89" i="50"/>
  <c r="AG89" i="50"/>
  <c r="AE90" i="50"/>
  <c r="AD91" i="50"/>
  <c r="AL88" i="50"/>
  <c r="AK88" i="50"/>
  <c r="AI125" i="50"/>
  <c r="AH125" i="50"/>
  <c r="AG125" i="50"/>
  <c r="AF125" i="50"/>
  <c r="AJ125" i="50"/>
  <c r="AE126" i="50"/>
  <c r="AD127" i="50"/>
  <c r="AE115" i="50"/>
  <c r="AD116" i="50"/>
  <c r="AL139" i="50"/>
  <c r="AK139" i="50"/>
  <c r="AJ114" i="50"/>
  <c r="AH114" i="50"/>
  <c r="AF114" i="50"/>
  <c r="AI114" i="50"/>
  <c r="AG114" i="50"/>
  <c r="AL101" i="50"/>
  <c r="AK101" i="50"/>
  <c r="AG102" i="50"/>
  <c r="AJ102" i="50"/>
  <c r="AI102" i="50"/>
  <c r="AH102" i="50"/>
  <c r="AF102" i="50"/>
  <c r="AK138" i="50"/>
  <c r="AL138" i="50"/>
  <c r="AK124" i="50"/>
  <c r="AL124" i="50"/>
  <c r="AD104" i="50"/>
  <c r="AE103" i="50"/>
  <c r="AL113" i="50"/>
  <c r="AK113" i="50"/>
  <c r="AD102" i="49"/>
  <c r="AE101" i="49"/>
  <c r="AL87" i="49"/>
  <c r="AK87" i="49"/>
  <c r="AI100" i="49"/>
  <c r="AJ100" i="49"/>
  <c r="AH100" i="49"/>
  <c r="AF100" i="49"/>
  <c r="AG100" i="49"/>
  <c r="AK123" i="49"/>
  <c r="AL123" i="49"/>
  <c r="AE125" i="49"/>
  <c r="AD126" i="49"/>
  <c r="AL111" i="49"/>
  <c r="AK111" i="49"/>
  <c r="AH124" i="49"/>
  <c r="AG124" i="49"/>
  <c r="AF124" i="49"/>
  <c r="AJ124" i="49"/>
  <c r="AI124" i="49"/>
  <c r="AK99" i="49"/>
  <c r="AL99" i="49"/>
  <c r="AE137" i="49"/>
  <c r="AD138" i="49"/>
  <c r="AJ88" i="49"/>
  <c r="AH88" i="49"/>
  <c r="AI88" i="49"/>
  <c r="AG88" i="49"/>
  <c r="AF88" i="49"/>
  <c r="AG136" i="49"/>
  <c r="AF136" i="49"/>
  <c r="AJ136" i="49"/>
  <c r="AI136" i="49"/>
  <c r="AH136" i="49"/>
  <c r="AD90" i="49"/>
  <c r="AE89" i="49"/>
  <c r="AH112" i="49"/>
  <c r="AF112" i="49"/>
  <c r="AG112" i="49"/>
  <c r="AI112" i="49"/>
  <c r="AJ112" i="49"/>
  <c r="AL135" i="49"/>
  <c r="AK135" i="49"/>
  <c r="AD114" i="49"/>
  <c r="AE113" i="49"/>
  <c r="AI137" i="48"/>
  <c r="AH137" i="48"/>
  <c r="AG137" i="48"/>
  <c r="AF137" i="48"/>
  <c r="AJ137" i="48"/>
  <c r="AL124" i="48"/>
  <c r="AK124" i="48"/>
  <c r="AE126" i="48"/>
  <c r="AD127" i="48"/>
  <c r="AL90" i="48"/>
  <c r="AK90" i="48"/>
  <c r="AI125" i="48"/>
  <c r="AH125" i="48"/>
  <c r="AG125" i="48"/>
  <c r="AF125" i="48"/>
  <c r="AJ125" i="48"/>
  <c r="AL116" i="48"/>
  <c r="AK116" i="48"/>
  <c r="AJ91" i="48"/>
  <c r="AI91" i="48"/>
  <c r="AH91" i="48"/>
  <c r="AG91" i="48"/>
  <c r="AF91" i="48"/>
  <c r="AE118" i="48"/>
  <c r="AD119" i="48"/>
  <c r="AD93" i="48"/>
  <c r="AE92" i="48"/>
  <c r="AJ117" i="48"/>
  <c r="AI117" i="48"/>
  <c r="AH117" i="48"/>
  <c r="AG117" i="48"/>
  <c r="AF117" i="48"/>
  <c r="AJ101" i="48"/>
  <c r="AI101" i="48"/>
  <c r="AH101" i="48"/>
  <c r="AG101" i="48"/>
  <c r="AF101" i="48"/>
  <c r="AK100" i="48"/>
  <c r="AL100" i="48"/>
  <c r="AD139" i="48"/>
  <c r="AE138" i="48"/>
  <c r="AL136" i="48"/>
  <c r="AK136" i="48"/>
  <c r="AD103" i="48"/>
  <c r="AE102" i="48"/>
  <c r="AD90" i="47"/>
  <c r="AE89" i="47"/>
  <c r="AI112" i="47"/>
  <c r="AJ112" i="47"/>
  <c r="AH112" i="47"/>
  <c r="AF112" i="47"/>
  <c r="AG112" i="47"/>
  <c r="AE113" i="47"/>
  <c r="AD114" i="47"/>
  <c r="AK111" i="47"/>
  <c r="AL111" i="47"/>
  <c r="AL87" i="47"/>
  <c r="AK87" i="47"/>
  <c r="AI100" i="47"/>
  <c r="AJ100" i="47"/>
  <c r="AH100" i="47"/>
  <c r="AG100" i="47"/>
  <c r="AF100" i="47"/>
  <c r="AK123" i="47"/>
  <c r="AL123" i="47"/>
  <c r="AE125" i="47"/>
  <c r="AD126" i="47"/>
  <c r="AL135" i="47"/>
  <c r="AK135" i="47"/>
  <c r="AD138" i="47"/>
  <c r="AE137" i="47"/>
  <c r="AL99" i="47"/>
  <c r="AK99" i="47"/>
  <c r="AI88" i="47"/>
  <c r="AH88" i="47"/>
  <c r="AG88" i="47"/>
  <c r="AF88" i="47"/>
  <c r="AJ88" i="47"/>
  <c r="AD102" i="47"/>
  <c r="AE101" i="47"/>
  <c r="AH124" i="47"/>
  <c r="AG124" i="47"/>
  <c r="AI124" i="47"/>
  <c r="AJ124" i="47"/>
  <c r="AF124" i="47"/>
  <c r="AG136" i="47"/>
  <c r="AF136" i="47"/>
  <c r="AH136" i="47"/>
  <c r="AI136" i="47"/>
  <c r="AJ136" i="47"/>
  <c r="AH101" i="46"/>
  <c r="AF101" i="46"/>
  <c r="AG101" i="46"/>
  <c r="AJ101" i="46"/>
  <c r="AI101" i="46"/>
  <c r="AI90" i="46"/>
  <c r="AH90" i="46"/>
  <c r="AG90" i="46"/>
  <c r="AF90" i="46"/>
  <c r="AJ90" i="46"/>
  <c r="AD103" i="46"/>
  <c r="AE102" i="46"/>
  <c r="AD92" i="46"/>
  <c r="AE91" i="46"/>
  <c r="AE115" i="46"/>
  <c r="AD116" i="46"/>
  <c r="AK89" i="46"/>
  <c r="AL89" i="46"/>
  <c r="AI139" i="46"/>
  <c r="AH139" i="46"/>
  <c r="AF139" i="46"/>
  <c r="AG139" i="46"/>
  <c r="AJ114" i="46"/>
  <c r="AI114" i="46"/>
  <c r="AH114" i="46"/>
  <c r="AF114" i="46"/>
  <c r="AG114" i="46"/>
  <c r="AK100" i="46"/>
  <c r="AL100" i="46"/>
  <c r="AL125" i="46"/>
  <c r="AK125" i="46"/>
  <c r="AD128" i="46"/>
  <c r="AE127" i="46"/>
  <c r="AL137" i="46"/>
  <c r="AK137" i="46"/>
  <c r="AJ126" i="46"/>
  <c r="AI126" i="46"/>
  <c r="AH126" i="46"/>
  <c r="AG126" i="46"/>
  <c r="AF126" i="46"/>
  <c r="AL113" i="46"/>
  <c r="AK113" i="46"/>
  <c r="AJ138" i="46"/>
  <c r="AI138" i="46"/>
  <c r="AH138" i="46"/>
  <c r="AG138" i="46"/>
  <c r="AF138" i="46"/>
  <c r="AK100" i="44"/>
  <c r="AL100" i="44"/>
  <c r="AF101" i="44"/>
  <c r="AH101" i="44"/>
  <c r="AG101" i="44"/>
  <c r="AI101" i="44"/>
  <c r="AJ101" i="44"/>
  <c r="AD103" i="44"/>
  <c r="AE102" i="44"/>
  <c r="AG124" i="45"/>
  <c r="AF124" i="45"/>
  <c r="AJ124" i="45"/>
  <c r="AI124" i="45"/>
  <c r="AH124" i="45"/>
  <c r="AL99" i="45"/>
  <c r="AK99" i="45"/>
  <c r="AJ138" i="45"/>
  <c r="AI138" i="45"/>
  <c r="AH138" i="45"/>
  <c r="AG138" i="45"/>
  <c r="AF138" i="45"/>
  <c r="AF88" i="45"/>
  <c r="AJ88" i="45"/>
  <c r="AI88" i="45"/>
  <c r="AH88" i="45"/>
  <c r="AG88" i="45"/>
  <c r="AJ139" i="45"/>
  <c r="AI139" i="45"/>
  <c r="AF139" i="45"/>
  <c r="AH139" i="45"/>
  <c r="AK87" i="45"/>
  <c r="AL87" i="45"/>
  <c r="AE89" i="45"/>
  <c r="AD90" i="45"/>
  <c r="AL137" i="45"/>
  <c r="AK137" i="45"/>
  <c r="AL123" i="45"/>
  <c r="AK123" i="45"/>
  <c r="AJ112" i="45"/>
  <c r="AI112" i="45"/>
  <c r="AH112" i="45"/>
  <c r="AG112" i="45"/>
  <c r="AF112" i="45"/>
  <c r="AL111" i="45"/>
  <c r="AK111" i="45"/>
  <c r="AD114" i="45"/>
  <c r="AE113" i="45"/>
  <c r="AH100" i="45"/>
  <c r="AI100" i="45"/>
  <c r="AJ100" i="45"/>
  <c r="AG100" i="45"/>
  <c r="AF100" i="45"/>
  <c r="AD102" i="45"/>
  <c r="AE101" i="45"/>
  <c r="AE125" i="45"/>
  <c r="AD126" i="45"/>
  <c r="AI125" i="44"/>
  <c r="AH125" i="44"/>
  <c r="AG125" i="44"/>
  <c r="AF125" i="44"/>
  <c r="AJ125" i="44"/>
  <c r="AJ91" i="44"/>
  <c r="AI91" i="44"/>
  <c r="AH91" i="44"/>
  <c r="AG91" i="44"/>
  <c r="AF91" i="44"/>
  <c r="AL137" i="44"/>
  <c r="AK137" i="44"/>
  <c r="AL90" i="44"/>
  <c r="AK90" i="44"/>
  <c r="AD93" i="44"/>
  <c r="AE92" i="44"/>
  <c r="AL124" i="44"/>
  <c r="AK124" i="44"/>
  <c r="AJ138" i="44"/>
  <c r="AI138" i="44"/>
  <c r="AH138" i="44"/>
  <c r="AG138" i="44"/>
  <c r="AF138" i="44"/>
  <c r="AG139" i="44"/>
  <c r="AE126" i="44"/>
  <c r="AD127" i="44"/>
  <c r="AE113" i="43"/>
  <c r="AD114" i="43"/>
  <c r="AJ112" i="43"/>
  <c r="AI112" i="43"/>
  <c r="AH112" i="43"/>
  <c r="AG112" i="43"/>
  <c r="AF112" i="43"/>
  <c r="AE102" i="43"/>
  <c r="AD103" i="43"/>
  <c r="AK100" i="43"/>
  <c r="AL100" i="43"/>
  <c r="AJ101" i="43"/>
  <c r="AG101" i="43"/>
  <c r="AF101" i="43"/>
  <c r="AI101" i="43"/>
  <c r="AH101" i="43"/>
  <c r="AE125" i="43"/>
  <c r="AD126" i="43"/>
  <c r="AE90" i="43"/>
  <c r="AD91" i="43"/>
  <c r="AH124" i="43"/>
  <c r="AG124" i="43"/>
  <c r="AF124" i="43"/>
  <c r="AJ124" i="43"/>
  <c r="AI124" i="43"/>
  <c r="AG89" i="43"/>
  <c r="AH89" i="43"/>
  <c r="AF89" i="43"/>
  <c r="AI89" i="43"/>
  <c r="AJ89" i="43"/>
  <c r="AL136" i="43"/>
  <c r="AK136" i="43"/>
  <c r="AL123" i="43"/>
  <c r="AK123" i="43"/>
  <c r="AL88" i="43"/>
  <c r="AK88" i="43"/>
  <c r="AD139" i="43"/>
  <c r="AE138" i="43"/>
  <c r="AI137" i="43"/>
  <c r="AH137" i="43"/>
  <c r="AG137" i="43"/>
  <c r="AF137" i="43"/>
  <c r="AJ137" i="43"/>
  <c r="AL124" i="42"/>
  <c r="AK124" i="42"/>
  <c r="AD103" i="42"/>
  <c r="AE102" i="42"/>
  <c r="AD139" i="42"/>
  <c r="AE138" i="42"/>
  <c r="AK113" i="42"/>
  <c r="AL113" i="42"/>
  <c r="AJ101" i="42"/>
  <c r="AH101" i="42"/>
  <c r="AF101" i="42"/>
  <c r="AG101" i="42"/>
  <c r="AI101" i="42"/>
  <c r="AI137" i="42"/>
  <c r="AH137" i="42"/>
  <c r="AG137" i="42"/>
  <c r="AF137" i="42"/>
  <c r="AJ137" i="42"/>
  <c r="AJ114" i="42"/>
  <c r="AI114" i="42"/>
  <c r="AH114" i="42"/>
  <c r="AG114" i="42"/>
  <c r="AF114" i="42"/>
  <c r="AL90" i="42"/>
  <c r="AK90" i="42"/>
  <c r="AJ91" i="42"/>
  <c r="AI91" i="42"/>
  <c r="AH91" i="42"/>
  <c r="AG91" i="42"/>
  <c r="AF91" i="42"/>
  <c r="AD116" i="42"/>
  <c r="AE115" i="42"/>
  <c r="AD93" i="42"/>
  <c r="AE92" i="42"/>
  <c r="AL136" i="42"/>
  <c r="AK136" i="42"/>
  <c r="AE126" i="42"/>
  <c r="AD127" i="42"/>
  <c r="AK100" i="42"/>
  <c r="AL100" i="42"/>
  <c r="AI125" i="42"/>
  <c r="AH125" i="42"/>
  <c r="AG125" i="42"/>
  <c r="AF125" i="42"/>
  <c r="AJ125" i="42"/>
  <c r="AI112" i="41"/>
  <c r="AH112" i="41"/>
  <c r="AF112" i="41"/>
  <c r="AJ112" i="41"/>
  <c r="AG112" i="41"/>
  <c r="AD139" i="41"/>
  <c r="AE138" i="41"/>
  <c r="AD114" i="41"/>
  <c r="AE113" i="41"/>
  <c r="AI137" i="41"/>
  <c r="AH137" i="41"/>
  <c r="AG137" i="41"/>
  <c r="AF137" i="41"/>
  <c r="AJ137" i="41"/>
  <c r="AE125" i="41"/>
  <c r="AD126" i="41"/>
  <c r="AL123" i="41"/>
  <c r="AK123" i="41"/>
  <c r="AH124" i="41"/>
  <c r="AG124" i="41"/>
  <c r="AF124" i="41"/>
  <c r="AJ124" i="41"/>
  <c r="AI124" i="41"/>
  <c r="AL136" i="41"/>
  <c r="AK136" i="41"/>
  <c r="AL111" i="41"/>
  <c r="AK111" i="41"/>
  <c r="AD103" i="41"/>
  <c r="AE102" i="41"/>
  <c r="AF101" i="41"/>
  <c r="AH101" i="41"/>
  <c r="AG101" i="41"/>
  <c r="AJ101" i="41"/>
  <c r="AI101" i="41"/>
  <c r="AL100" i="41"/>
  <c r="AK100" i="41"/>
  <c r="AF88" i="41"/>
  <c r="AH88" i="41"/>
  <c r="AG88" i="41"/>
  <c r="AI88" i="41"/>
  <c r="AJ88" i="41"/>
  <c r="AL87" i="41"/>
  <c r="AK87" i="41"/>
  <c r="AD90" i="41"/>
  <c r="AE89" i="41"/>
  <c r="AJ139" i="40"/>
  <c r="AI139" i="40"/>
  <c r="AH139" i="40"/>
  <c r="AG139" i="40"/>
  <c r="AF139" i="40"/>
  <c r="AJ102" i="40"/>
  <c r="AI102" i="40"/>
  <c r="AH102" i="40"/>
  <c r="AG102" i="40"/>
  <c r="AF102" i="40"/>
  <c r="AE115" i="40"/>
  <c r="AD116" i="40"/>
  <c r="AD104" i="40"/>
  <c r="AE103" i="40"/>
  <c r="AJ114" i="40"/>
  <c r="AI114" i="40"/>
  <c r="AH114" i="40"/>
  <c r="AG114" i="40"/>
  <c r="AF114" i="40"/>
  <c r="AG90" i="40"/>
  <c r="AI90" i="40"/>
  <c r="AF90" i="40"/>
  <c r="AJ90" i="40"/>
  <c r="AH90" i="40"/>
  <c r="AL137" i="40"/>
  <c r="AK137" i="40"/>
  <c r="AE91" i="40"/>
  <c r="AD92" i="40"/>
  <c r="AL124" i="40"/>
  <c r="AK124" i="40"/>
  <c r="AE126" i="40"/>
  <c r="AD127" i="40"/>
  <c r="AL101" i="40"/>
  <c r="AK101" i="40"/>
  <c r="AI125" i="40"/>
  <c r="AH125" i="40"/>
  <c r="AG125" i="40"/>
  <c r="AF125" i="40"/>
  <c r="AJ125" i="40"/>
  <c r="AL89" i="40"/>
  <c r="AK89" i="40"/>
  <c r="AL113" i="40"/>
  <c r="AK113" i="40"/>
  <c r="AJ138" i="40"/>
  <c r="AI138" i="40"/>
  <c r="AH138" i="40"/>
  <c r="AG138" i="40"/>
  <c r="AF138" i="40"/>
  <c r="AH89" i="39"/>
  <c r="AG89" i="39"/>
  <c r="AF89" i="39"/>
  <c r="AJ89" i="39"/>
  <c r="AI89" i="39"/>
  <c r="AD102" i="39"/>
  <c r="AE101" i="39"/>
  <c r="AE137" i="39"/>
  <c r="AD138" i="39"/>
  <c r="AK99" i="39"/>
  <c r="AL99" i="39"/>
  <c r="AL135" i="39"/>
  <c r="AK135" i="39"/>
  <c r="AG136" i="39"/>
  <c r="AF136" i="39"/>
  <c r="AJ136" i="39"/>
  <c r="AI136" i="39"/>
  <c r="AH136" i="39"/>
  <c r="AL111" i="39"/>
  <c r="AK111" i="39"/>
  <c r="AF100" i="39"/>
  <c r="AJ100" i="39"/>
  <c r="AI100" i="39"/>
  <c r="AH100" i="39"/>
  <c r="AG100" i="39"/>
  <c r="AD91" i="39"/>
  <c r="AE90" i="39"/>
  <c r="AG124" i="39"/>
  <c r="AI124" i="39"/>
  <c r="AJ124" i="39"/>
  <c r="AH124" i="39"/>
  <c r="AF124" i="39"/>
  <c r="AD126" i="39"/>
  <c r="AE125" i="39"/>
  <c r="AL88" i="39"/>
  <c r="AK88" i="39"/>
  <c r="AH112" i="39"/>
  <c r="AG112" i="39"/>
  <c r="AF112" i="39"/>
  <c r="AJ112" i="39"/>
  <c r="AI112" i="39"/>
  <c r="AE113" i="39"/>
  <c r="AD114" i="39"/>
  <c r="AL123" i="39"/>
  <c r="AK123" i="39"/>
  <c r="AL87" i="38"/>
  <c r="AK87" i="38"/>
  <c r="AE89" i="38"/>
  <c r="AE113" i="38"/>
  <c r="AE102" i="38"/>
  <c r="AE139" i="38"/>
  <c r="AE138" i="38"/>
  <c r="AJ126" i="38"/>
  <c r="AI126" i="38"/>
  <c r="AH126" i="38"/>
  <c r="AG126" i="38"/>
  <c r="AF126" i="38"/>
  <c r="AJ88" i="38"/>
  <c r="AG88" i="38"/>
  <c r="AI88" i="38"/>
  <c r="AH88" i="38"/>
  <c r="AF88" i="38"/>
  <c r="AL111" i="38"/>
  <c r="AK111" i="38"/>
  <c r="AH112" i="38"/>
  <c r="AJ112" i="38"/>
  <c r="AI112" i="38"/>
  <c r="AG112" i="38"/>
  <c r="AF112" i="38"/>
  <c r="AH101" i="38"/>
  <c r="AG101" i="38"/>
  <c r="AF101" i="38"/>
  <c r="AI101" i="38"/>
  <c r="AJ101" i="38"/>
  <c r="AI137" i="38"/>
  <c r="AH137" i="38"/>
  <c r="AG137" i="38"/>
  <c r="AF137" i="38"/>
  <c r="AJ137" i="38"/>
  <c r="AL125" i="38"/>
  <c r="AK125" i="38"/>
  <c r="AE127" i="38"/>
  <c r="AL136" i="38"/>
  <c r="AK136" i="38"/>
  <c r="AL100" i="38"/>
  <c r="AK100" i="38"/>
  <c r="AE126" i="37"/>
  <c r="AI101" i="37"/>
  <c r="AG101" i="37"/>
  <c r="AJ101" i="37"/>
  <c r="AF101" i="37"/>
  <c r="AH101" i="37"/>
  <c r="AL124" i="37"/>
  <c r="AK124" i="37"/>
  <c r="AL88" i="37"/>
  <c r="AK88" i="37"/>
  <c r="AF112" i="37"/>
  <c r="AJ112" i="37"/>
  <c r="AH112" i="37"/>
  <c r="AI112" i="37"/>
  <c r="AG112" i="37"/>
  <c r="AI125" i="37"/>
  <c r="AH125" i="37"/>
  <c r="AG125" i="37"/>
  <c r="AJ125" i="37"/>
  <c r="AF125" i="37"/>
  <c r="AE90" i="37"/>
  <c r="AJ89" i="37"/>
  <c r="AH89" i="37"/>
  <c r="AI89" i="37"/>
  <c r="AG89" i="37"/>
  <c r="AF89" i="37"/>
  <c r="AL100" i="37"/>
  <c r="AK100" i="37"/>
  <c r="AE137" i="37"/>
  <c r="AE113" i="37"/>
  <c r="AE102" i="37"/>
  <c r="AK111" i="37"/>
  <c r="AL111" i="37"/>
  <c r="AL135" i="37"/>
  <c r="AK135" i="37"/>
  <c r="AG136" i="37"/>
  <c r="AF136" i="37"/>
  <c r="AI136" i="37"/>
  <c r="AH136" i="37"/>
  <c r="AJ136" i="37"/>
  <c r="AJ88" i="36"/>
  <c r="AG88" i="36"/>
  <c r="AI88" i="36"/>
  <c r="AH88" i="36"/>
  <c r="AF88" i="36"/>
  <c r="AE89" i="36"/>
  <c r="AE101" i="36"/>
  <c r="AE113" i="36"/>
  <c r="AH100" i="36"/>
  <c r="AF100" i="36"/>
  <c r="AJ100" i="36"/>
  <c r="AI100" i="36"/>
  <c r="AG100" i="36"/>
  <c r="AE126" i="36"/>
  <c r="AK87" i="36"/>
  <c r="AL87" i="36"/>
  <c r="AL135" i="36"/>
  <c r="AK135" i="36"/>
  <c r="AE137" i="36"/>
  <c r="AL111" i="36"/>
  <c r="AK111" i="36"/>
  <c r="AI125" i="36"/>
  <c r="AH125" i="36"/>
  <c r="AG125" i="36"/>
  <c r="AJ125" i="36"/>
  <c r="AF125" i="36"/>
  <c r="AL99" i="36"/>
  <c r="AK99" i="36"/>
  <c r="AL124" i="36"/>
  <c r="AK124" i="36"/>
  <c r="AI112" i="36"/>
  <c r="AH112" i="36"/>
  <c r="AG112" i="36"/>
  <c r="AF112" i="36"/>
  <c r="AJ112" i="36"/>
  <c r="AG136" i="36"/>
  <c r="AF136" i="36"/>
  <c r="AJ136" i="36"/>
  <c r="AI136" i="36"/>
  <c r="AH136" i="36"/>
  <c r="AL135" i="35"/>
  <c r="AK135" i="35"/>
  <c r="AH112" i="35"/>
  <c r="AJ112" i="35"/>
  <c r="AI112" i="35"/>
  <c r="AG112" i="35"/>
  <c r="AF112" i="35"/>
  <c r="AL111" i="35"/>
  <c r="AK111" i="35"/>
  <c r="AH124" i="35"/>
  <c r="AG124" i="35"/>
  <c r="AF124" i="35"/>
  <c r="AJ124" i="35"/>
  <c r="AI124" i="35"/>
  <c r="AE113" i="35"/>
  <c r="AE137" i="35"/>
  <c r="AG136" i="35"/>
  <c r="AF136" i="35"/>
  <c r="AJ136" i="35"/>
  <c r="AI136" i="35"/>
  <c r="AH136" i="35"/>
  <c r="AE125" i="35"/>
  <c r="AJ100" i="35"/>
  <c r="AH100" i="35"/>
  <c r="AG100" i="35"/>
  <c r="AF100" i="35"/>
  <c r="AI100" i="35"/>
  <c r="AE101" i="35"/>
  <c r="AL87" i="35"/>
  <c r="AK87" i="35"/>
  <c r="AL99" i="35"/>
  <c r="AK99" i="35"/>
  <c r="AE89" i="35"/>
  <c r="AL123" i="35"/>
  <c r="AK123" i="35"/>
  <c r="AG88" i="35"/>
  <c r="AI88" i="35"/>
  <c r="AH88" i="35"/>
  <c r="AF88" i="35"/>
  <c r="AJ88" i="35"/>
  <c r="AE137" i="34"/>
  <c r="AF100" i="34"/>
  <c r="AH100" i="34"/>
  <c r="AG100" i="34"/>
  <c r="AI100" i="34"/>
  <c r="AJ100" i="34"/>
  <c r="AG136" i="34"/>
  <c r="AF136" i="34"/>
  <c r="AJ136" i="34"/>
  <c r="AI136" i="34"/>
  <c r="AH136" i="34"/>
  <c r="AE101" i="34"/>
  <c r="AL111" i="34"/>
  <c r="AK111" i="34"/>
  <c r="AJ112" i="34"/>
  <c r="AG112" i="34"/>
  <c r="AF112" i="34"/>
  <c r="AI112" i="34"/>
  <c r="AH112" i="34"/>
  <c r="AL99" i="34"/>
  <c r="AK99" i="34"/>
  <c r="AL123" i="34"/>
  <c r="AK123" i="34"/>
  <c r="AL135" i="34"/>
  <c r="AK135" i="34"/>
  <c r="AE125" i="34"/>
  <c r="AE113" i="34"/>
  <c r="AG124" i="34"/>
  <c r="AF124" i="34"/>
  <c r="AI124" i="34"/>
  <c r="AH124" i="34"/>
  <c r="AJ124" i="34"/>
  <c r="AE89" i="34"/>
  <c r="AL87" i="34"/>
  <c r="AK87" i="34"/>
  <c r="AG88" i="34"/>
  <c r="AF88" i="34"/>
  <c r="AJ88" i="34"/>
  <c r="AH88" i="34"/>
  <c r="AI88" i="34"/>
  <c r="AE89" i="33"/>
  <c r="AL135" i="33"/>
  <c r="AK135" i="33"/>
  <c r="AL111" i="33"/>
  <c r="AK111" i="33"/>
  <c r="AH124" i="33"/>
  <c r="AG124" i="33"/>
  <c r="AF124" i="33"/>
  <c r="AJ124" i="33"/>
  <c r="AI124" i="33"/>
  <c r="AE137" i="33"/>
  <c r="AE125" i="33"/>
  <c r="AL87" i="33"/>
  <c r="AK87" i="33"/>
  <c r="AG136" i="33"/>
  <c r="AF136" i="33"/>
  <c r="AI136" i="33"/>
  <c r="AH136" i="33"/>
  <c r="AJ136" i="33"/>
  <c r="AG112" i="33"/>
  <c r="AH112" i="33"/>
  <c r="AF112" i="33"/>
  <c r="AI112" i="33"/>
  <c r="AJ112" i="33"/>
  <c r="AH100" i="33"/>
  <c r="AF100" i="33"/>
  <c r="AI100" i="33"/>
  <c r="AG100" i="33"/>
  <c r="AJ100" i="33"/>
  <c r="AJ88" i="33"/>
  <c r="AI88" i="33"/>
  <c r="AH88" i="33"/>
  <c r="AG88" i="33"/>
  <c r="AF88" i="33"/>
  <c r="AE113" i="33"/>
  <c r="AL99" i="33"/>
  <c r="AK99" i="33"/>
  <c r="AL123" i="33"/>
  <c r="AK123" i="33"/>
  <c r="AE101" i="33"/>
  <c r="AE137" i="32"/>
  <c r="AE113" i="32"/>
  <c r="AL135" i="32"/>
  <c r="AK135" i="32"/>
  <c r="AE101" i="32"/>
  <c r="AI112" i="32"/>
  <c r="AJ112" i="32"/>
  <c r="AF112" i="32"/>
  <c r="AH112" i="32"/>
  <c r="AG112" i="32"/>
  <c r="AG88" i="32"/>
  <c r="AI88" i="32"/>
  <c r="AF88" i="32"/>
  <c r="AJ88" i="32"/>
  <c r="AH88" i="32"/>
  <c r="AL99" i="32"/>
  <c r="AK99" i="32"/>
  <c r="AH100" i="32"/>
  <c r="AF100" i="32"/>
  <c r="AJ100" i="32"/>
  <c r="AI100" i="32"/>
  <c r="AG100" i="32"/>
  <c r="AL87" i="32"/>
  <c r="AK87" i="32"/>
  <c r="AL123" i="32"/>
  <c r="AK123" i="32"/>
  <c r="AL111" i="32"/>
  <c r="AK111" i="32"/>
  <c r="AG136" i="32"/>
  <c r="AF136" i="32"/>
  <c r="AJ136" i="32"/>
  <c r="AI136" i="32"/>
  <c r="AH136" i="32"/>
  <c r="AE125" i="32"/>
  <c r="AE89" i="32"/>
  <c r="AH124" i="32"/>
  <c r="AG124" i="32"/>
  <c r="AJ124" i="32"/>
  <c r="AI124" i="32"/>
  <c r="AF124" i="32"/>
  <c r="AJ112" i="31"/>
  <c r="AI112" i="31"/>
  <c r="AG112" i="31"/>
  <c r="AH112" i="31"/>
  <c r="AF112" i="31"/>
  <c r="AE137" i="31"/>
  <c r="AL124" i="31"/>
  <c r="AK124" i="31"/>
  <c r="AG136" i="31"/>
  <c r="AF136" i="31"/>
  <c r="AJ136" i="31"/>
  <c r="AI136" i="31"/>
  <c r="AH136" i="31"/>
  <c r="AL135" i="31"/>
  <c r="AK135" i="31"/>
  <c r="AK87" i="31"/>
  <c r="AL87" i="31"/>
  <c r="AE113" i="31"/>
  <c r="AF88" i="31"/>
  <c r="AI88" i="31"/>
  <c r="AJ88" i="31"/>
  <c r="AH88" i="31"/>
  <c r="AG88" i="31"/>
  <c r="AE126" i="31"/>
  <c r="AI125" i="31"/>
  <c r="AH125" i="31"/>
  <c r="AG125" i="31"/>
  <c r="AF125" i="31"/>
  <c r="AJ125" i="31"/>
  <c r="AJ100" i="31"/>
  <c r="AI100" i="31"/>
  <c r="AG100" i="31"/>
  <c r="AF100" i="31"/>
  <c r="AH100" i="31"/>
  <c r="AE101" i="31"/>
  <c r="AL99" i="31"/>
  <c r="AK99" i="31"/>
  <c r="AE89" i="31"/>
  <c r="AL111" i="31"/>
  <c r="AK111" i="31"/>
  <c r="AE101" i="30"/>
  <c r="AH124" i="30"/>
  <c r="AJ124" i="30"/>
  <c r="AI124" i="30"/>
  <c r="AF124" i="30"/>
  <c r="AG124" i="30"/>
  <c r="AE113" i="30"/>
  <c r="AE125" i="30"/>
  <c r="AL135" i="30"/>
  <c r="AK135" i="30"/>
  <c r="AF112" i="30"/>
  <c r="AJ112" i="30"/>
  <c r="AI112" i="30"/>
  <c r="AG112" i="30"/>
  <c r="AH112" i="30"/>
  <c r="AK123" i="30"/>
  <c r="AL123" i="30"/>
  <c r="AL99" i="30"/>
  <c r="AK99" i="30"/>
  <c r="AE137" i="30"/>
  <c r="AG136" i="30"/>
  <c r="AH136" i="30"/>
  <c r="AF136" i="30"/>
  <c r="AJ136" i="30"/>
  <c r="AI136" i="30"/>
  <c r="AE89" i="30"/>
  <c r="AJ100" i="30"/>
  <c r="AI100" i="30"/>
  <c r="AH100" i="30"/>
  <c r="AG100" i="30"/>
  <c r="AF100" i="30"/>
  <c r="AL111" i="30"/>
  <c r="AK111" i="30"/>
  <c r="AG88" i="30"/>
  <c r="AF88" i="30"/>
  <c r="AH88" i="30"/>
  <c r="AI88" i="30"/>
  <c r="AJ88" i="30"/>
  <c r="AL87" i="30"/>
  <c r="AK87" i="30"/>
  <c r="AL111" i="29"/>
  <c r="AK111" i="29"/>
  <c r="AE125" i="29"/>
  <c r="AJ112" i="29"/>
  <c r="AI112" i="29"/>
  <c r="AG112" i="29"/>
  <c r="AH112" i="29"/>
  <c r="AF112" i="29"/>
  <c r="AL123" i="29"/>
  <c r="AK123" i="29"/>
  <c r="AJ88" i="29"/>
  <c r="AI88" i="29"/>
  <c r="AH88" i="29"/>
  <c r="AG88" i="29"/>
  <c r="AF88" i="29"/>
  <c r="AH124" i="29"/>
  <c r="AG124" i="29"/>
  <c r="AF124" i="29"/>
  <c r="AJ124" i="29"/>
  <c r="AI124" i="29"/>
  <c r="AE113" i="29"/>
  <c r="AE89" i="29"/>
  <c r="AG100" i="29"/>
  <c r="AF100" i="29"/>
  <c r="AH100" i="29"/>
  <c r="AI100" i="29"/>
  <c r="AJ100" i="29"/>
  <c r="AE137" i="29"/>
  <c r="AG136" i="29"/>
  <c r="AF136" i="29"/>
  <c r="AJ136" i="29"/>
  <c r="AI136" i="29"/>
  <c r="AH136" i="29"/>
  <c r="AK87" i="29"/>
  <c r="AL87" i="29"/>
  <c r="AL135" i="29"/>
  <c r="AK135" i="29"/>
  <c r="AL99" i="29"/>
  <c r="AK99" i="29"/>
  <c r="AE101" i="29"/>
  <c r="AE103" i="28"/>
  <c r="AL123" i="28"/>
  <c r="AK123" i="28"/>
  <c r="AL135" i="28"/>
  <c r="AK135" i="28"/>
  <c r="AE125" i="28"/>
  <c r="AL101" i="28"/>
  <c r="AK101" i="28"/>
  <c r="AJ114" i="28"/>
  <c r="AI114" i="28"/>
  <c r="AH114" i="28"/>
  <c r="AF114" i="28"/>
  <c r="AG114" i="28"/>
  <c r="AE115" i="28"/>
  <c r="AE137" i="28"/>
  <c r="AH124" i="28"/>
  <c r="AG124" i="28"/>
  <c r="AF124" i="28"/>
  <c r="AJ124" i="28"/>
  <c r="AI124" i="28"/>
  <c r="AG136" i="28"/>
  <c r="AF136" i="28"/>
  <c r="AJ136" i="28"/>
  <c r="AI136" i="28"/>
  <c r="AH136" i="28"/>
  <c r="AL113" i="28"/>
  <c r="AK113" i="28"/>
  <c r="AJ88" i="28"/>
  <c r="AI88" i="28"/>
  <c r="AH88" i="28"/>
  <c r="AG88" i="28"/>
  <c r="AF88" i="28"/>
  <c r="AE89" i="28"/>
  <c r="AL87" i="28"/>
  <c r="AK87" i="28"/>
  <c r="AJ102" i="28"/>
  <c r="AI102" i="28"/>
  <c r="AH102" i="28"/>
  <c r="AG102" i="28"/>
  <c r="AF102" i="28"/>
  <c r="AG136" i="26"/>
  <c r="AH136" i="26"/>
  <c r="AF136" i="26"/>
  <c r="AJ136" i="26"/>
  <c r="AI136" i="26"/>
  <c r="AE137" i="22"/>
  <c r="AD138" i="22"/>
  <c r="AD138" i="26"/>
  <c r="AE137" i="26"/>
  <c r="AH136" i="22"/>
  <c r="AJ136" i="22"/>
  <c r="AG136" i="22"/>
  <c r="AI136" i="22"/>
  <c r="AF136" i="22"/>
  <c r="AK135" i="19"/>
  <c r="AL135" i="19"/>
  <c r="AE137" i="25"/>
  <c r="AD138" i="25"/>
  <c r="AE137" i="19"/>
  <c r="AD138" i="19"/>
  <c r="AE137" i="24"/>
  <c r="AD138" i="24"/>
  <c r="AL135" i="24"/>
  <c r="AK135" i="24"/>
  <c r="AI136" i="19"/>
  <c r="AH136" i="19"/>
  <c r="AF136" i="19"/>
  <c r="AG136" i="19"/>
  <c r="AJ136" i="19"/>
  <c r="AI136" i="24"/>
  <c r="AH136" i="24"/>
  <c r="AG136" i="24"/>
  <c r="AF136" i="24"/>
  <c r="AJ136" i="24"/>
  <c r="AH136" i="25"/>
  <c r="AF136" i="25"/>
  <c r="AG136" i="25"/>
  <c r="AI136" i="25"/>
  <c r="AJ136" i="25"/>
  <c r="AL135" i="22"/>
  <c r="AK135" i="22"/>
  <c r="AL135" i="27"/>
  <c r="AK135" i="27"/>
  <c r="AE137" i="27"/>
  <c r="AE101" i="27"/>
  <c r="AL123" i="27"/>
  <c r="AK123" i="27"/>
  <c r="AJ88" i="27"/>
  <c r="AI88" i="27"/>
  <c r="AH88" i="27"/>
  <c r="AG88" i="27"/>
  <c r="AF88" i="27"/>
  <c r="AE113" i="27"/>
  <c r="AF100" i="27"/>
  <c r="AJ100" i="27"/>
  <c r="AG100" i="27"/>
  <c r="AI100" i="27"/>
  <c r="AH100" i="27"/>
  <c r="AE89" i="27"/>
  <c r="AL99" i="27"/>
  <c r="AK99" i="27"/>
  <c r="AG136" i="27"/>
  <c r="AF136" i="27"/>
  <c r="AJ136" i="27"/>
  <c r="AI136" i="27"/>
  <c r="AH136" i="27"/>
  <c r="AL111" i="27"/>
  <c r="AK111" i="27"/>
  <c r="AE125" i="27"/>
  <c r="AJ112" i="27"/>
  <c r="AH112" i="27"/>
  <c r="AF112" i="27"/>
  <c r="AI112" i="27"/>
  <c r="AG112" i="27"/>
  <c r="AL87" i="27"/>
  <c r="AK87" i="27"/>
  <c r="AH124" i="27"/>
  <c r="AG124" i="27"/>
  <c r="AF124" i="27"/>
  <c r="AJ124" i="27"/>
  <c r="AI124" i="27"/>
  <c r="AK123" i="26"/>
  <c r="AL123" i="26"/>
  <c r="AD126" i="26"/>
  <c r="AE125" i="26"/>
  <c r="AL99" i="26"/>
  <c r="AK99" i="26"/>
  <c r="AF124" i="26"/>
  <c r="AJ124" i="26"/>
  <c r="AG124" i="26"/>
  <c r="AI124" i="26"/>
  <c r="AH124" i="26"/>
  <c r="AJ112" i="26"/>
  <c r="AI112" i="26"/>
  <c r="AG112" i="26"/>
  <c r="AF112" i="26"/>
  <c r="AH112" i="26"/>
  <c r="AG100" i="26"/>
  <c r="AF100" i="26"/>
  <c r="AJ100" i="26"/>
  <c r="AI100" i="26"/>
  <c r="AH100" i="26"/>
  <c r="AL111" i="26"/>
  <c r="AK111" i="26"/>
  <c r="AJ88" i="26"/>
  <c r="AI88" i="26"/>
  <c r="AH88" i="26"/>
  <c r="AG88" i="26"/>
  <c r="AF88" i="26"/>
  <c r="AL87" i="26"/>
  <c r="AK87" i="26"/>
  <c r="AE113" i="26"/>
  <c r="AD114" i="26"/>
  <c r="AD102" i="26"/>
  <c r="AE101" i="26"/>
  <c r="AE89" i="26"/>
  <c r="AD90" i="26"/>
  <c r="AF124" i="25"/>
  <c r="AJ124" i="25"/>
  <c r="AH124" i="25"/>
  <c r="AG124" i="25"/>
  <c r="AI124" i="25"/>
  <c r="AL87" i="25"/>
  <c r="AK87" i="25"/>
  <c r="AD102" i="25"/>
  <c r="AE101" i="25"/>
  <c r="AD126" i="25"/>
  <c r="AE125" i="25"/>
  <c r="AK111" i="25"/>
  <c r="AL111" i="25"/>
  <c r="AE113" i="25"/>
  <c r="AD114" i="25"/>
  <c r="AI88" i="25"/>
  <c r="AH88" i="25"/>
  <c r="AG88" i="25"/>
  <c r="AF88" i="25"/>
  <c r="AJ88" i="25"/>
  <c r="AF112" i="25"/>
  <c r="AJ112" i="25"/>
  <c r="AI112" i="25"/>
  <c r="AH112" i="25"/>
  <c r="AG112" i="25"/>
  <c r="AD90" i="25"/>
  <c r="AE89" i="25"/>
  <c r="AK123" i="25"/>
  <c r="AL123" i="25"/>
  <c r="AJ100" i="25"/>
  <c r="AI100" i="25"/>
  <c r="AG100" i="25"/>
  <c r="AF100" i="25"/>
  <c r="AH100" i="25"/>
  <c r="AL99" i="25"/>
  <c r="AK99" i="25"/>
  <c r="AE106" i="24"/>
  <c r="AD107" i="24"/>
  <c r="AG105" i="24"/>
  <c r="AF105" i="24"/>
  <c r="AJ105" i="24"/>
  <c r="AI105" i="24"/>
  <c r="AH105" i="24"/>
  <c r="AL87" i="24"/>
  <c r="AK87" i="24"/>
  <c r="AL123" i="24"/>
  <c r="AK123" i="24"/>
  <c r="AD126" i="24"/>
  <c r="AE125" i="24"/>
  <c r="AL104" i="24"/>
  <c r="AK104" i="24"/>
  <c r="AE113" i="24"/>
  <c r="AD114" i="24"/>
  <c r="AG112" i="24"/>
  <c r="AF112" i="24"/>
  <c r="AI112" i="24"/>
  <c r="AJ112" i="24"/>
  <c r="AH112" i="24"/>
  <c r="AE89" i="24"/>
  <c r="AD90" i="24"/>
  <c r="AJ124" i="24"/>
  <c r="AI124" i="24"/>
  <c r="AG124" i="24"/>
  <c r="AF124" i="24"/>
  <c r="AH124" i="24"/>
  <c r="AL111" i="24"/>
  <c r="AK111" i="24"/>
  <c r="AJ88" i="24"/>
  <c r="AI88" i="24"/>
  <c r="AH88" i="24"/>
  <c r="AG88" i="24"/>
  <c r="AF88" i="24"/>
  <c r="AL123" i="23"/>
  <c r="AK123" i="23"/>
  <c r="AI136" i="23"/>
  <c r="AH136" i="23"/>
  <c r="AF136" i="23"/>
  <c r="AJ136" i="23"/>
  <c r="AG136" i="23"/>
  <c r="AD90" i="23"/>
  <c r="AE89" i="23"/>
  <c r="AL99" i="23"/>
  <c r="AK99" i="23"/>
  <c r="AE137" i="23"/>
  <c r="AD138" i="23"/>
  <c r="AG88" i="23"/>
  <c r="AF88" i="23"/>
  <c r="AI88" i="23"/>
  <c r="AH88" i="23"/>
  <c r="AJ88" i="23"/>
  <c r="AL135" i="23"/>
  <c r="AK135" i="23"/>
  <c r="AL87" i="23"/>
  <c r="AK87" i="23"/>
  <c r="AF124" i="23"/>
  <c r="AI124" i="23"/>
  <c r="AH124" i="23"/>
  <c r="AJ124" i="23"/>
  <c r="AG124" i="23"/>
  <c r="AK111" i="23"/>
  <c r="AL111" i="23"/>
  <c r="AE113" i="23"/>
  <c r="AD114" i="23"/>
  <c r="AG100" i="23"/>
  <c r="AF100" i="23"/>
  <c r="AJ100" i="23"/>
  <c r="AH100" i="23"/>
  <c r="AI100" i="23"/>
  <c r="AD126" i="23"/>
  <c r="AE125" i="23"/>
  <c r="AF112" i="23"/>
  <c r="AI112" i="23"/>
  <c r="AJ112" i="23"/>
  <c r="AH112" i="23"/>
  <c r="AG112" i="23"/>
  <c r="AD102" i="23"/>
  <c r="AE101" i="23"/>
  <c r="AD90" i="22"/>
  <c r="AE89" i="22"/>
  <c r="AL99" i="22"/>
  <c r="AK99" i="22"/>
  <c r="AE101" i="22"/>
  <c r="AD102" i="22"/>
  <c r="AH88" i="22"/>
  <c r="AG88" i="22"/>
  <c r="AF88" i="22"/>
  <c r="AI88" i="22"/>
  <c r="AJ88" i="22"/>
  <c r="AF124" i="22"/>
  <c r="AJ124" i="22"/>
  <c r="AI124" i="22"/>
  <c r="AH124" i="22"/>
  <c r="AG124" i="22"/>
  <c r="AL123" i="22"/>
  <c r="AK123" i="22"/>
  <c r="AH100" i="22"/>
  <c r="AG100" i="22"/>
  <c r="AF100" i="22"/>
  <c r="AJ100" i="22"/>
  <c r="AI100" i="22"/>
  <c r="AK111" i="22"/>
  <c r="AL111" i="22"/>
  <c r="AD126" i="22"/>
  <c r="AE125" i="22"/>
  <c r="AE113" i="22"/>
  <c r="AD114" i="22"/>
  <c r="AL87" i="22"/>
  <c r="AK87" i="22"/>
  <c r="AF112" i="22"/>
  <c r="AJ112" i="22"/>
  <c r="AI112" i="22"/>
  <c r="AH112" i="22"/>
  <c r="AG112" i="22"/>
  <c r="AJ100" i="21"/>
  <c r="AI100" i="21"/>
  <c r="AH100" i="21"/>
  <c r="AG100" i="21"/>
  <c r="AF100" i="21"/>
  <c r="AL136" i="21"/>
  <c r="AK136" i="21"/>
  <c r="AI137" i="21"/>
  <c r="AH137" i="21"/>
  <c r="AG137" i="21"/>
  <c r="AF137" i="21"/>
  <c r="AJ137" i="21"/>
  <c r="AD102" i="21"/>
  <c r="AE101" i="21"/>
  <c r="AD114" i="21"/>
  <c r="AE113" i="21"/>
  <c r="AI88" i="21"/>
  <c r="AH88" i="21"/>
  <c r="AG88" i="21"/>
  <c r="AF88" i="21"/>
  <c r="AJ88" i="21"/>
  <c r="AI125" i="21"/>
  <c r="AH125" i="21"/>
  <c r="AG125" i="21"/>
  <c r="AJ125" i="21"/>
  <c r="AF125" i="21"/>
  <c r="AL99" i="21"/>
  <c r="AK99" i="21"/>
  <c r="AL111" i="21"/>
  <c r="AK111" i="21"/>
  <c r="AE138" i="21"/>
  <c r="AD139" i="21"/>
  <c r="AE89" i="21"/>
  <c r="AD90" i="21"/>
  <c r="AD127" i="21"/>
  <c r="AE126" i="21"/>
  <c r="AL87" i="21"/>
  <c r="AK87" i="21"/>
  <c r="AL124" i="21"/>
  <c r="AK124" i="21"/>
  <c r="AJ112" i="21"/>
  <c r="AH112" i="21"/>
  <c r="AF112" i="21"/>
  <c r="AI112" i="21"/>
  <c r="AG112" i="21"/>
  <c r="AL136" i="20"/>
  <c r="AK136" i="20"/>
  <c r="AD90" i="20"/>
  <c r="AE89" i="20"/>
  <c r="AE113" i="20"/>
  <c r="AD114" i="20"/>
  <c r="AJ112" i="20"/>
  <c r="AI112" i="20"/>
  <c r="AH112" i="20"/>
  <c r="AG112" i="20"/>
  <c r="AF112" i="20"/>
  <c r="AL123" i="20"/>
  <c r="AK123" i="20"/>
  <c r="AJ124" i="20"/>
  <c r="AI124" i="20"/>
  <c r="AG124" i="20"/>
  <c r="AF124" i="20"/>
  <c r="AH124" i="20"/>
  <c r="AH88" i="20"/>
  <c r="AG88" i="20"/>
  <c r="AI88" i="20"/>
  <c r="AF88" i="20"/>
  <c r="AJ88" i="20"/>
  <c r="AE138" i="20"/>
  <c r="AD139" i="20"/>
  <c r="AL111" i="20"/>
  <c r="AK111" i="20"/>
  <c r="AD126" i="20"/>
  <c r="AE125" i="20"/>
  <c r="AI137" i="20"/>
  <c r="AH137" i="20"/>
  <c r="AG137" i="20"/>
  <c r="AF137" i="20"/>
  <c r="AJ137" i="20"/>
  <c r="AL99" i="20"/>
  <c r="AK99" i="20"/>
  <c r="AG100" i="20"/>
  <c r="AF100" i="20"/>
  <c r="AJ100" i="20"/>
  <c r="AI100" i="20"/>
  <c r="AH100" i="20"/>
  <c r="AE101" i="20"/>
  <c r="AD102" i="20"/>
  <c r="AL87" i="20"/>
  <c r="AK87" i="20"/>
  <c r="AL123" i="19"/>
  <c r="AK123" i="19"/>
  <c r="AL111" i="19"/>
  <c r="AK111" i="19"/>
  <c r="AE113" i="19"/>
  <c r="AD114" i="19"/>
  <c r="AD90" i="19"/>
  <c r="AE89" i="19"/>
  <c r="AI124" i="19"/>
  <c r="AJ124" i="19"/>
  <c r="AH124" i="19"/>
  <c r="AG124" i="19"/>
  <c r="AF124" i="19"/>
  <c r="AG100" i="19"/>
  <c r="AF100" i="19"/>
  <c r="AJ100" i="19"/>
  <c r="AH100" i="19"/>
  <c r="AI100" i="19"/>
  <c r="AL87" i="19"/>
  <c r="AK87" i="19"/>
  <c r="AD126" i="19"/>
  <c r="AE125" i="19"/>
  <c r="AJ112" i="19"/>
  <c r="AI112" i="19"/>
  <c r="AH112" i="19"/>
  <c r="AG112" i="19"/>
  <c r="AF112" i="19"/>
  <c r="AH88" i="19"/>
  <c r="AG88" i="19"/>
  <c r="AJ88" i="19"/>
  <c r="AF88" i="19"/>
  <c r="AI88" i="19"/>
  <c r="AL99" i="19"/>
  <c r="AK99" i="19"/>
  <c r="AE101" i="19"/>
  <c r="AD102" i="19"/>
  <c r="AE89" i="18"/>
  <c r="AD90" i="18"/>
  <c r="AD114" i="18"/>
  <c r="AE113" i="18"/>
  <c r="AK111" i="18"/>
  <c r="AL111" i="18"/>
  <c r="AL99" i="18"/>
  <c r="AK99" i="18"/>
  <c r="AL123" i="18"/>
  <c r="AK123" i="18"/>
  <c r="AJ100" i="18"/>
  <c r="AF100" i="18"/>
  <c r="AH100" i="18"/>
  <c r="AI100" i="18"/>
  <c r="AG100" i="18"/>
  <c r="AE101" i="18"/>
  <c r="AD102" i="18"/>
  <c r="AF136" i="18"/>
  <c r="AJ136" i="18"/>
  <c r="AI136" i="18"/>
  <c r="AH136" i="18"/>
  <c r="AG136" i="18"/>
  <c r="AH112" i="18"/>
  <c r="AF112" i="18"/>
  <c r="AJ112" i="18"/>
  <c r="AI112" i="18"/>
  <c r="AG112" i="18"/>
  <c r="AJ88" i="18"/>
  <c r="AG88" i="18"/>
  <c r="AF88" i="18"/>
  <c r="AI88" i="18"/>
  <c r="AH88" i="18"/>
  <c r="AL135" i="18"/>
  <c r="AK135" i="18"/>
  <c r="AD138" i="18"/>
  <c r="AE137" i="18"/>
  <c r="AL87" i="18"/>
  <c r="AK87" i="18"/>
  <c r="AJ124" i="18"/>
  <c r="AI124" i="18"/>
  <c r="AH124" i="18"/>
  <c r="AG124" i="18"/>
  <c r="AF124" i="18"/>
  <c r="AD126" i="18"/>
  <c r="AE125" i="18"/>
  <c r="AE89" i="15"/>
  <c r="AD90" i="15"/>
  <c r="AE137" i="15"/>
  <c r="AD138" i="15"/>
  <c r="AG136" i="15"/>
  <c r="AF136" i="15"/>
  <c r="AJ136" i="15"/>
  <c r="AI136" i="15"/>
  <c r="AH136" i="15"/>
  <c r="AL123" i="15"/>
  <c r="AK123" i="15"/>
  <c r="AH124" i="15"/>
  <c r="AG124" i="15"/>
  <c r="AF124" i="15"/>
  <c r="AJ124" i="15"/>
  <c r="AI124" i="15"/>
  <c r="AL135" i="15"/>
  <c r="AK135" i="15"/>
  <c r="AL87" i="15"/>
  <c r="AK87" i="15"/>
  <c r="AD102" i="15"/>
  <c r="AE101" i="15"/>
  <c r="AL111" i="15"/>
  <c r="AK111" i="15"/>
  <c r="AL99" i="15"/>
  <c r="AK99" i="15"/>
  <c r="AE125" i="15"/>
  <c r="AD126" i="15"/>
  <c r="AH112" i="15"/>
  <c r="AG112" i="15"/>
  <c r="AJ112" i="15"/>
  <c r="AI112" i="15"/>
  <c r="AF112" i="15"/>
  <c r="AD114" i="15"/>
  <c r="AE113" i="15"/>
  <c r="AH88" i="15"/>
  <c r="AJ88" i="15"/>
  <c r="AI88" i="15"/>
  <c r="AF88" i="15"/>
  <c r="AG88" i="15"/>
  <c r="AG100" i="15"/>
  <c r="AF100" i="15"/>
  <c r="AJ100" i="15"/>
  <c r="AH100" i="15"/>
  <c r="AI100" i="15"/>
  <c r="AH112" i="12"/>
  <c r="AF112" i="12"/>
  <c r="AJ112" i="12"/>
  <c r="AI112" i="12"/>
  <c r="AG112" i="12"/>
  <c r="AD138" i="12"/>
  <c r="AE137" i="12"/>
  <c r="AG136" i="12"/>
  <c r="AF136" i="12"/>
  <c r="AI136" i="12"/>
  <c r="AH136" i="12"/>
  <c r="AJ136" i="12"/>
  <c r="AL111" i="12"/>
  <c r="AK111" i="12"/>
  <c r="AK99" i="12"/>
  <c r="AL99" i="12"/>
  <c r="AJ88" i="12"/>
  <c r="AI88" i="12"/>
  <c r="AH88" i="12"/>
  <c r="AG88" i="12"/>
  <c r="AF88" i="12"/>
  <c r="AL87" i="12"/>
  <c r="AK87" i="12"/>
  <c r="AD126" i="12"/>
  <c r="AE125" i="12"/>
  <c r="AK123" i="12"/>
  <c r="AL123" i="12"/>
  <c r="AI100" i="12"/>
  <c r="AH100" i="12"/>
  <c r="AJ100" i="12"/>
  <c r="AG100" i="12"/>
  <c r="AF100" i="12"/>
  <c r="AD90" i="12"/>
  <c r="AE89" i="12"/>
  <c r="AH124" i="12"/>
  <c r="AG124" i="12"/>
  <c r="AJ124" i="12"/>
  <c r="AF124" i="12"/>
  <c r="AI124" i="12"/>
  <c r="AD102" i="12"/>
  <c r="AE101" i="12"/>
  <c r="AE113" i="12"/>
  <c r="AD114" i="12"/>
  <c r="AL135" i="12"/>
  <c r="AK135" i="12"/>
  <c r="AE138" i="11"/>
  <c r="AG138" i="11" s="1"/>
  <c r="AD139" i="11"/>
  <c r="T122" i="11"/>
  <c r="T121" i="11"/>
  <c r="T115" i="11"/>
  <c r="T116" i="11"/>
  <c r="T117" i="11"/>
  <c r="AF137" i="11"/>
  <c r="AG137" i="11"/>
  <c r="AH137" i="11"/>
  <c r="AJ137" i="11"/>
  <c r="AI137" i="11"/>
  <c r="AK136" i="11"/>
  <c r="AL136" i="11"/>
  <c r="AL87" i="11"/>
  <c r="AI88" i="11"/>
  <c r="AI124" i="11"/>
  <c r="AK111" i="11"/>
  <c r="AG112" i="11"/>
  <c r="AF124" i="11"/>
  <c r="AK99" i="11"/>
  <c r="AH112" i="11"/>
  <c r="AH88" i="11"/>
  <c r="AL123" i="11"/>
  <c r="AJ124" i="11"/>
  <c r="AK124" i="11" s="1"/>
  <c r="AF112" i="11"/>
  <c r="AJ101" i="11"/>
  <c r="AL101" i="11" s="1"/>
  <c r="AF88" i="11"/>
  <c r="AI101" i="11"/>
  <c r="AG88" i="11"/>
  <c r="AH124" i="11"/>
  <c r="AF101" i="11"/>
  <c r="AJ86" i="11"/>
  <c r="AI86" i="11"/>
  <c r="AD114" i="11"/>
  <c r="AE113" i="11"/>
  <c r="AF113" i="11" s="1"/>
  <c r="AD126" i="11"/>
  <c r="AE125" i="11"/>
  <c r="AG125" i="11" s="1"/>
  <c r="AD103" i="11"/>
  <c r="AE102" i="11"/>
  <c r="AJ102" i="11" s="1"/>
  <c r="AI112" i="11"/>
  <c r="AD90" i="11"/>
  <c r="AE89" i="11"/>
  <c r="AI89" i="11" s="1"/>
  <c r="AL112" i="11"/>
  <c r="AK112" i="11"/>
  <c r="AL88" i="11"/>
  <c r="AK88" i="11"/>
  <c r="AC114" i="11"/>
  <c r="AC126" i="11"/>
  <c r="AC102" i="11"/>
  <c r="AH101" i="11"/>
  <c r="AC90" i="11"/>
  <c r="AE140" i="40" l="1"/>
  <c r="AD141" i="40"/>
  <c r="AE141" i="40" s="1"/>
  <c r="AE140" i="44"/>
  <c r="AD141" i="44"/>
  <c r="AE141" i="44" s="1"/>
  <c r="AG141" i="50"/>
  <c r="AF141" i="50"/>
  <c r="AH141" i="50"/>
  <c r="AI141" i="50"/>
  <c r="AJ141" i="50"/>
  <c r="AE140" i="46"/>
  <c r="AI140" i="46" s="1"/>
  <c r="AD141" i="46"/>
  <c r="AE141" i="46" s="1"/>
  <c r="AE140" i="45"/>
  <c r="AH140" i="45" s="1"/>
  <c r="AD141" i="45"/>
  <c r="AE141" i="45" s="1"/>
  <c r="AH139" i="44"/>
  <c r="AG140" i="46"/>
  <c r="AJ140" i="46"/>
  <c r="AI139" i="44"/>
  <c r="AJ139" i="44"/>
  <c r="AL139" i="44" s="1"/>
  <c r="AF140" i="40"/>
  <c r="AG140" i="40"/>
  <c r="AJ140" i="40"/>
  <c r="AI140" i="40"/>
  <c r="AH140" i="40"/>
  <c r="AE139" i="43"/>
  <c r="AG139" i="43" s="1"/>
  <c r="AD140" i="43"/>
  <c r="AE139" i="21"/>
  <c r="AD140" i="21"/>
  <c r="AK140" i="50"/>
  <c r="AL140" i="50"/>
  <c r="AE139" i="11"/>
  <c r="AD140" i="11"/>
  <c r="AE139" i="42"/>
  <c r="AJ139" i="42" s="1"/>
  <c r="AD140" i="42"/>
  <c r="AJ140" i="45"/>
  <c r="AG140" i="45"/>
  <c r="AF140" i="45"/>
  <c r="AE139" i="20"/>
  <c r="AI139" i="20" s="1"/>
  <c r="AD140" i="20"/>
  <c r="AE139" i="48"/>
  <c r="AG139" i="48" s="1"/>
  <c r="AD140" i="48"/>
  <c r="AE139" i="41"/>
  <c r="AF139" i="41" s="1"/>
  <c r="AD140" i="41"/>
  <c r="AF140" i="44"/>
  <c r="AG140" i="44"/>
  <c r="AJ140" i="44"/>
  <c r="AI140" i="44"/>
  <c r="AH140" i="44"/>
  <c r="AD92" i="50"/>
  <c r="AE91" i="50"/>
  <c r="AJ90" i="50"/>
  <c r="AI90" i="50"/>
  <c r="AH90" i="50"/>
  <c r="AF90" i="50"/>
  <c r="AG90" i="50"/>
  <c r="AK89" i="50"/>
  <c r="AL89" i="50"/>
  <c r="AK102" i="50"/>
  <c r="AL102" i="50"/>
  <c r="AD105" i="50"/>
  <c r="AE104" i="50"/>
  <c r="AJ115" i="50"/>
  <c r="AH115" i="50"/>
  <c r="AF115" i="50"/>
  <c r="AI115" i="50"/>
  <c r="AG115" i="50"/>
  <c r="AD128" i="50"/>
  <c r="AE127" i="50"/>
  <c r="AL125" i="50"/>
  <c r="AK125" i="50"/>
  <c r="AJ126" i="50"/>
  <c r="AI126" i="50"/>
  <c r="AH126" i="50"/>
  <c r="AG126" i="50"/>
  <c r="AF126" i="50"/>
  <c r="AL114" i="50"/>
  <c r="AK114" i="50"/>
  <c r="AJ103" i="50"/>
  <c r="AF103" i="50"/>
  <c r="AI103" i="50"/>
  <c r="AH103" i="50"/>
  <c r="AG103" i="50"/>
  <c r="AE116" i="50"/>
  <c r="AD117" i="50"/>
  <c r="AL136" i="49"/>
  <c r="AK136" i="49"/>
  <c r="AD139" i="49"/>
  <c r="AE138" i="49"/>
  <c r="AI137" i="49"/>
  <c r="AH137" i="49"/>
  <c r="AG137" i="49"/>
  <c r="AF137" i="49"/>
  <c r="AJ137" i="49"/>
  <c r="AG113" i="49"/>
  <c r="AJ113" i="49"/>
  <c r="AH113" i="49"/>
  <c r="AI113" i="49"/>
  <c r="AF113" i="49"/>
  <c r="AD127" i="49"/>
  <c r="AE126" i="49"/>
  <c r="AE114" i="49"/>
  <c r="AD115" i="49"/>
  <c r="AI89" i="49"/>
  <c r="AH89" i="49"/>
  <c r="AF89" i="49"/>
  <c r="AJ89" i="49"/>
  <c r="AG89" i="49"/>
  <c r="AI125" i="49"/>
  <c r="AH125" i="49"/>
  <c r="AG125" i="49"/>
  <c r="AJ125" i="49"/>
  <c r="AF125" i="49"/>
  <c r="AH101" i="49"/>
  <c r="AJ101" i="49"/>
  <c r="AG101" i="49"/>
  <c r="AF101" i="49"/>
  <c r="AI101" i="49"/>
  <c r="AL100" i="49"/>
  <c r="AK100" i="49"/>
  <c r="AD91" i="49"/>
  <c r="AE90" i="49"/>
  <c r="AL124" i="49"/>
  <c r="AK124" i="49"/>
  <c r="AL112" i="49"/>
  <c r="AK112" i="49"/>
  <c r="AK88" i="49"/>
  <c r="AL88" i="49"/>
  <c r="AD103" i="49"/>
  <c r="AE102" i="49"/>
  <c r="AJ139" i="48"/>
  <c r="AH139" i="48"/>
  <c r="AJ118" i="48"/>
  <c r="AI118" i="48"/>
  <c r="AH118" i="48"/>
  <c r="AG118" i="48"/>
  <c r="AF118" i="48"/>
  <c r="AL125" i="48"/>
  <c r="AK125" i="48"/>
  <c r="AJ126" i="48"/>
  <c r="AI126" i="48"/>
  <c r="AH126" i="48"/>
  <c r="AG126" i="48"/>
  <c r="AF126" i="48"/>
  <c r="AI102" i="48"/>
  <c r="AH102" i="48"/>
  <c r="AG102" i="48"/>
  <c r="AF102" i="48"/>
  <c r="AJ102" i="48"/>
  <c r="AL137" i="48"/>
  <c r="AK137" i="48"/>
  <c r="AD104" i="48"/>
  <c r="AE103" i="48"/>
  <c r="AL117" i="48"/>
  <c r="AK117" i="48"/>
  <c r="AI92" i="48"/>
  <c r="AH92" i="48"/>
  <c r="AG92" i="48"/>
  <c r="AJ92" i="48"/>
  <c r="AF92" i="48"/>
  <c r="AK91" i="48"/>
  <c r="AL91" i="48"/>
  <c r="AD94" i="48"/>
  <c r="AE93" i="48"/>
  <c r="AJ138" i="48"/>
  <c r="AI138" i="48"/>
  <c r="AH138" i="48"/>
  <c r="AG138" i="48"/>
  <c r="AF138" i="48"/>
  <c r="AL101" i="48"/>
  <c r="AK101" i="48"/>
  <c r="AE119" i="48"/>
  <c r="AD120" i="48"/>
  <c r="AD128" i="48"/>
  <c r="AE127" i="48"/>
  <c r="AL124" i="47"/>
  <c r="AK124" i="47"/>
  <c r="AK136" i="47"/>
  <c r="AL136" i="47"/>
  <c r="AI125" i="47"/>
  <c r="AH125" i="47"/>
  <c r="AG125" i="47"/>
  <c r="AJ125" i="47"/>
  <c r="AF125" i="47"/>
  <c r="AK112" i="47"/>
  <c r="AL112" i="47"/>
  <c r="AG113" i="47"/>
  <c r="AF113" i="47"/>
  <c r="AJ113" i="47"/>
  <c r="AI113" i="47"/>
  <c r="AH113" i="47"/>
  <c r="AG101" i="47"/>
  <c r="AF101" i="47"/>
  <c r="AI101" i="47"/>
  <c r="AH101" i="47"/>
  <c r="AJ101" i="47"/>
  <c r="AL100" i="47"/>
  <c r="AK100" i="47"/>
  <c r="AD127" i="47"/>
  <c r="AE126" i="47"/>
  <c r="AE102" i="47"/>
  <c r="AD103" i="47"/>
  <c r="AI137" i="47"/>
  <c r="AH137" i="47"/>
  <c r="AG137" i="47"/>
  <c r="AJ137" i="47"/>
  <c r="AF137" i="47"/>
  <c r="AJ89" i="47"/>
  <c r="AI89" i="47"/>
  <c r="AH89" i="47"/>
  <c r="AF89" i="47"/>
  <c r="AG89" i="47"/>
  <c r="AL88" i="47"/>
  <c r="AK88" i="47"/>
  <c r="AD139" i="47"/>
  <c r="AE138" i="47"/>
  <c r="AD115" i="47"/>
  <c r="AE114" i="47"/>
  <c r="AE90" i="47"/>
  <c r="AD91" i="47"/>
  <c r="AL114" i="46"/>
  <c r="AK114" i="46"/>
  <c r="AE116" i="46"/>
  <c r="AD117" i="46"/>
  <c r="AK126" i="46"/>
  <c r="AL126" i="46"/>
  <c r="AE92" i="46"/>
  <c r="AD93" i="46"/>
  <c r="AK138" i="46"/>
  <c r="AL138" i="46"/>
  <c r="AJ102" i="46"/>
  <c r="AG102" i="46"/>
  <c r="AF102" i="46"/>
  <c r="AI102" i="46"/>
  <c r="AH102" i="46"/>
  <c r="AL101" i="46"/>
  <c r="AK101" i="46"/>
  <c r="AJ115" i="46"/>
  <c r="AI115" i="46"/>
  <c r="AH115" i="46"/>
  <c r="AF115" i="46"/>
  <c r="AG115" i="46"/>
  <c r="AL139" i="46"/>
  <c r="AK139" i="46"/>
  <c r="AD104" i="46"/>
  <c r="AE103" i="46"/>
  <c r="AG91" i="46"/>
  <c r="AF91" i="46"/>
  <c r="AJ91" i="46"/>
  <c r="AI91" i="46"/>
  <c r="AH91" i="46"/>
  <c r="AJ127" i="46"/>
  <c r="AI127" i="46"/>
  <c r="AH127" i="46"/>
  <c r="AG127" i="46"/>
  <c r="AF127" i="46"/>
  <c r="AK90" i="46"/>
  <c r="AL90" i="46"/>
  <c r="AD129" i="46"/>
  <c r="AE128" i="46"/>
  <c r="AD104" i="44"/>
  <c r="AE103" i="44"/>
  <c r="AL101" i="44"/>
  <c r="AK101" i="44"/>
  <c r="AI102" i="44"/>
  <c r="AH102" i="44"/>
  <c r="AG102" i="44"/>
  <c r="AF102" i="44"/>
  <c r="AJ102" i="44"/>
  <c r="AE126" i="45"/>
  <c r="AD127" i="45"/>
  <c r="AK138" i="45"/>
  <c r="AL138" i="45"/>
  <c r="AJ113" i="45"/>
  <c r="AI113" i="45"/>
  <c r="AF113" i="45"/>
  <c r="AG113" i="45"/>
  <c r="AH113" i="45"/>
  <c r="AL112" i="45"/>
  <c r="AK112" i="45"/>
  <c r="AH125" i="45"/>
  <c r="AG125" i="45"/>
  <c r="AF125" i="45"/>
  <c r="AI125" i="45"/>
  <c r="AJ125" i="45"/>
  <c r="AG101" i="45"/>
  <c r="AF101" i="45"/>
  <c r="AH101" i="45"/>
  <c r="AJ101" i="45"/>
  <c r="AI101" i="45"/>
  <c r="AD115" i="45"/>
  <c r="AE114" i="45"/>
  <c r="AK88" i="45"/>
  <c r="AL88" i="45"/>
  <c r="AD103" i="45"/>
  <c r="AE102" i="45"/>
  <c r="AL124" i="45"/>
  <c r="AK124" i="45"/>
  <c r="AK100" i="45"/>
  <c r="AL100" i="45"/>
  <c r="AE90" i="45"/>
  <c r="AD91" i="45"/>
  <c r="AL139" i="45"/>
  <c r="AK139" i="45"/>
  <c r="AG89" i="45"/>
  <c r="AJ89" i="45"/>
  <c r="AI89" i="45"/>
  <c r="AH89" i="45"/>
  <c r="AF89" i="45"/>
  <c r="AK91" i="44"/>
  <c r="AL91" i="44"/>
  <c r="AI92" i="44"/>
  <c r="AH92" i="44"/>
  <c r="AG92" i="44"/>
  <c r="AF92" i="44"/>
  <c r="AJ92" i="44"/>
  <c r="AK125" i="44"/>
  <c r="AL125" i="44"/>
  <c r="AJ126" i="44"/>
  <c r="AI126" i="44"/>
  <c r="AH126" i="44"/>
  <c r="AG126" i="44"/>
  <c r="AF126" i="44"/>
  <c r="AK138" i="44"/>
  <c r="AL138" i="44"/>
  <c r="AD94" i="44"/>
  <c r="AE93" i="44"/>
  <c r="AD128" i="44"/>
  <c r="AE127" i="44"/>
  <c r="AL112" i="43"/>
  <c r="AK112" i="43"/>
  <c r="AD115" i="43"/>
  <c r="AE114" i="43"/>
  <c r="AJ113" i="43"/>
  <c r="AI113" i="43"/>
  <c r="AH113" i="43"/>
  <c r="AG113" i="43"/>
  <c r="AF113" i="43"/>
  <c r="AJ139" i="43"/>
  <c r="AJ138" i="43"/>
  <c r="AI138" i="43"/>
  <c r="AH138" i="43"/>
  <c r="AG138" i="43"/>
  <c r="AF138" i="43"/>
  <c r="AL124" i="43"/>
  <c r="AK124" i="43"/>
  <c r="AL89" i="43"/>
  <c r="AK89" i="43"/>
  <c r="AL137" i="43"/>
  <c r="AK137" i="43"/>
  <c r="AD92" i="43"/>
  <c r="AE91" i="43"/>
  <c r="AK101" i="43"/>
  <c r="AL101" i="43"/>
  <c r="AJ90" i="43"/>
  <c r="AI90" i="43"/>
  <c r="AH90" i="43"/>
  <c r="AG90" i="43"/>
  <c r="AF90" i="43"/>
  <c r="AE126" i="43"/>
  <c r="AD127" i="43"/>
  <c r="AD104" i="43"/>
  <c r="AE103" i="43"/>
  <c r="AI125" i="43"/>
  <c r="AH125" i="43"/>
  <c r="AG125" i="43"/>
  <c r="AF125" i="43"/>
  <c r="AJ125" i="43"/>
  <c r="AJ102" i="43"/>
  <c r="AI102" i="43"/>
  <c r="AH102" i="43"/>
  <c r="AG102" i="43"/>
  <c r="AF102" i="43"/>
  <c r="AL125" i="42"/>
  <c r="AK125" i="42"/>
  <c r="AJ115" i="42"/>
  <c r="AI115" i="42"/>
  <c r="AH115" i="42"/>
  <c r="AG115" i="42"/>
  <c r="AF115" i="42"/>
  <c r="AD128" i="42"/>
  <c r="AE127" i="42"/>
  <c r="AJ126" i="42"/>
  <c r="AI126" i="42"/>
  <c r="AH126" i="42"/>
  <c r="AG126" i="42"/>
  <c r="AF126" i="42"/>
  <c r="AD117" i="42"/>
  <c r="AE116" i="42"/>
  <c r="AI102" i="42"/>
  <c r="AG102" i="42"/>
  <c r="AJ102" i="42"/>
  <c r="AH102" i="42"/>
  <c r="AF102" i="42"/>
  <c r="AL114" i="42"/>
  <c r="AK114" i="42"/>
  <c r="AD104" i="42"/>
  <c r="AE103" i="42"/>
  <c r="AJ138" i="42"/>
  <c r="AI138" i="42"/>
  <c r="AH138" i="42"/>
  <c r="AG138" i="42"/>
  <c r="AF138" i="42"/>
  <c r="AI92" i="42"/>
  <c r="AH92" i="42"/>
  <c r="AG92" i="42"/>
  <c r="AF92" i="42"/>
  <c r="AJ92" i="42"/>
  <c r="AK91" i="42"/>
  <c r="AL91" i="42"/>
  <c r="AL137" i="42"/>
  <c r="AK137" i="42"/>
  <c r="AH139" i="42"/>
  <c r="AD94" i="42"/>
  <c r="AE93" i="42"/>
  <c r="AL101" i="42"/>
  <c r="AK101" i="42"/>
  <c r="AI125" i="41"/>
  <c r="AH125" i="41"/>
  <c r="AG125" i="41"/>
  <c r="AF125" i="41"/>
  <c r="AJ125" i="41"/>
  <c r="AE126" i="41"/>
  <c r="AD127" i="41"/>
  <c r="AJ138" i="41"/>
  <c r="AI138" i="41"/>
  <c r="AH138" i="41"/>
  <c r="AG138" i="41"/>
  <c r="AF138" i="41"/>
  <c r="AL124" i="41"/>
  <c r="AK124" i="41"/>
  <c r="AL137" i="41"/>
  <c r="AK137" i="41"/>
  <c r="AJ139" i="41"/>
  <c r="AI139" i="41"/>
  <c r="AH139" i="41"/>
  <c r="AF89" i="41"/>
  <c r="AG89" i="41"/>
  <c r="AJ89" i="41"/>
  <c r="AI89" i="41"/>
  <c r="AH89" i="41"/>
  <c r="AJ102" i="41"/>
  <c r="AI102" i="41"/>
  <c r="AH102" i="41"/>
  <c r="AG102" i="41"/>
  <c r="AF102" i="41"/>
  <c r="AD115" i="41"/>
  <c r="AE114" i="41"/>
  <c r="AD91" i="41"/>
  <c r="AE90" i="41"/>
  <c r="AE103" i="41"/>
  <c r="AD104" i="41"/>
  <c r="AL112" i="41"/>
  <c r="AK112" i="41"/>
  <c r="AL88" i="41"/>
  <c r="AK88" i="41"/>
  <c r="AL101" i="41"/>
  <c r="AK101" i="41"/>
  <c r="AI113" i="41"/>
  <c r="AH113" i="41"/>
  <c r="AF113" i="41"/>
  <c r="AJ113" i="41"/>
  <c r="AG113" i="41"/>
  <c r="AD128" i="40"/>
  <c r="AE127" i="40"/>
  <c r="AL125" i="40"/>
  <c r="AK125" i="40"/>
  <c r="AJ126" i="40"/>
  <c r="AI126" i="40"/>
  <c r="AH126" i="40"/>
  <c r="AG126" i="40"/>
  <c r="AF126" i="40"/>
  <c r="AL90" i="40"/>
  <c r="AK90" i="40"/>
  <c r="AL114" i="40"/>
  <c r="AK114" i="40"/>
  <c r="AL102" i="40"/>
  <c r="AK102" i="40"/>
  <c r="AJ103" i="40"/>
  <c r="AI103" i="40"/>
  <c r="AH103" i="40"/>
  <c r="AG103" i="40"/>
  <c r="AF103" i="40"/>
  <c r="AD105" i="40"/>
  <c r="AE104" i="40"/>
  <c r="AK138" i="40"/>
  <c r="AL138" i="40"/>
  <c r="AE92" i="40"/>
  <c r="AD93" i="40"/>
  <c r="AE116" i="40"/>
  <c r="AD117" i="40"/>
  <c r="AJ91" i="40"/>
  <c r="AI91" i="40"/>
  <c r="AH91" i="40"/>
  <c r="AG91" i="40"/>
  <c r="AF91" i="40"/>
  <c r="AJ115" i="40"/>
  <c r="AI115" i="40"/>
  <c r="AH115" i="40"/>
  <c r="AG115" i="40"/>
  <c r="AF115" i="40"/>
  <c r="AL139" i="40"/>
  <c r="AK139" i="40"/>
  <c r="AK136" i="39"/>
  <c r="AL136" i="39"/>
  <c r="AF101" i="39"/>
  <c r="AI101" i="39"/>
  <c r="AJ101" i="39"/>
  <c r="AG101" i="39"/>
  <c r="AH101" i="39"/>
  <c r="AK124" i="39"/>
  <c r="AL124" i="39"/>
  <c r="AL100" i="39"/>
  <c r="AK100" i="39"/>
  <c r="AE102" i="39"/>
  <c r="AD103" i="39"/>
  <c r="AL112" i="39"/>
  <c r="AK112" i="39"/>
  <c r="AI137" i="39"/>
  <c r="AH137" i="39"/>
  <c r="AG137" i="39"/>
  <c r="AJ137" i="39"/>
  <c r="AF137" i="39"/>
  <c r="AK89" i="39"/>
  <c r="AL89" i="39"/>
  <c r="AE114" i="39"/>
  <c r="AD115" i="39"/>
  <c r="AI90" i="39"/>
  <c r="AJ90" i="39"/>
  <c r="AH90" i="39"/>
  <c r="AG90" i="39"/>
  <c r="AF90" i="39"/>
  <c r="AH113" i="39"/>
  <c r="AG113" i="39"/>
  <c r="AF113" i="39"/>
  <c r="AJ113" i="39"/>
  <c r="AI113" i="39"/>
  <c r="AH125" i="39"/>
  <c r="AJ125" i="39"/>
  <c r="AI125" i="39"/>
  <c r="AG125" i="39"/>
  <c r="AF125" i="39"/>
  <c r="AD92" i="39"/>
  <c r="AE91" i="39"/>
  <c r="AE126" i="39"/>
  <c r="AD127" i="39"/>
  <c r="AD139" i="39"/>
  <c r="AE138" i="39"/>
  <c r="AK112" i="38"/>
  <c r="AL112" i="38"/>
  <c r="AE114" i="38"/>
  <c r="AE90" i="38"/>
  <c r="AL101" i="38"/>
  <c r="AK101" i="38"/>
  <c r="AL137" i="38"/>
  <c r="AK137" i="38"/>
  <c r="AL126" i="38"/>
  <c r="AK126" i="38"/>
  <c r="AJ89" i="38"/>
  <c r="AG89" i="38"/>
  <c r="AI89" i="38"/>
  <c r="AH89" i="38"/>
  <c r="AF89" i="38"/>
  <c r="AE128" i="38"/>
  <c r="AJ102" i="38"/>
  <c r="AI102" i="38"/>
  <c r="AH102" i="38"/>
  <c r="AG102" i="38"/>
  <c r="AF102" i="38"/>
  <c r="AH113" i="38"/>
  <c r="AJ113" i="38"/>
  <c r="AF113" i="38"/>
  <c r="AI113" i="38"/>
  <c r="AG113" i="38"/>
  <c r="AJ138" i="38"/>
  <c r="AI138" i="38"/>
  <c r="AH138" i="38"/>
  <c r="AG138" i="38"/>
  <c r="AF138" i="38"/>
  <c r="AK88" i="38"/>
  <c r="AL88" i="38"/>
  <c r="AE103" i="38"/>
  <c r="AJ127" i="38"/>
  <c r="AI127" i="38"/>
  <c r="AH127" i="38"/>
  <c r="AF127" i="38"/>
  <c r="AG127" i="38"/>
  <c r="AJ139" i="38"/>
  <c r="AI139" i="38"/>
  <c r="AH139" i="38"/>
  <c r="AG139" i="38"/>
  <c r="AF139" i="38"/>
  <c r="AE139" i="37"/>
  <c r="AE138" i="37"/>
  <c r="AJ102" i="37"/>
  <c r="AI102" i="37"/>
  <c r="AH102" i="37"/>
  <c r="AF102" i="37"/>
  <c r="AG102" i="37"/>
  <c r="AE103" i="37"/>
  <c r="AL89" i="37"/>
  <c r="AK89" i="37"/>
  <c r="AE91" i="37"/>
  <c r="AL136" i="37"/>
  <c r="AK136" i="37"/>
  <c r="AK101" i="37"/>
  <c r="AL101" i="37"/>
  <c r="AI113" i="37"/>
  <c r="AJ113" i="37"/>
  <c r="AH113" i="37"/>
  <c r="AF113" i="37"/>
  <c r="AG113" i="37"/>
  <c r="AE127" i="37"/>
  <c r="AI137" i="37"/>
  <c r="AH137" i="37"/>
  <c r="AG137" i="37"/>
  <c r="AJ137" i="37"/>
  <c r="AF137" i="37"/>
  <c r="AG90" i="37"/>
  <c r="AJ90" i="37"/>
  <c r="AI90" i="37"/>
  <c r="AF90" i="37"/>
  <c r="AH90" i="37"/>
  <c r="AL112" i="37"/>
  <c r="AK112" i="37"/>
  <c r="AK125" i="37"/>
  <c r="AL125" i="37"/>
  <c r="AE114" i="37"/>
  <c r="AJ126" i="37"/>
  <c r="AI126" i="37"/>
  <c r="AH126" i="37"/>
  <c r="AG126" i="37"/>
  <c r="AF126" i="37"/>
  <c r="AL112" i="36"/>
  <c r="AK112" i="36"/>
  <c r="AI137" i="36"/>
  <c r="AH137" i="36"/>
  <c r="AG137" i="36"/>
  <c r="AJ137" i="36"/>
  <c r="AF137" i="36"/>
  <c r="AL136" i="36"/>
  <c r="AK136" i="36"/>
  <c r="AJ113" i="36"/>
  <c r="AI113" i="36"/>
  <c r="AH113" i="36"/>
  <c r="AG113" i="36"/>
  <c r="AF113" i="36"/>
  <c r="AE102" i="36"/>
  <c r="AE90" i="36"/>
  <c r="AL125" i="36"/>
  <c r="AK125" i="36"/>
  <c r="AF89" i="36"/>
  <c r="AJ89" i="36"/>
  <c r="AI89" i="36"/>
  <c r="AH89" i="36"/>
  <c r="AG89" i="36"/>
  <c r="AJ126" i="36"/>
  <c r="AI126" i="36"/>
  <c r="AH126" i="36"/>
  <c r="AG126" i="36"/>
  <c r="AF126" i="36"/>
  <c r="AE114" i="36"/>
  <c r="AE139" i="36"/>
  <c r="AE138" i="36"/>
  <c r="AL100" i="36"/>
  <c r="AK100" i="36"/>
  <c r="AE127" i="36"/>
  <c r="AJ101" i="36"/>
  <c r="AH101" i="36"/>
  <c r="AG101" i="36"/>
  <c r="AF101" i="36"/>
  <c r="AI101" i="36"/>
  <c r="AK88" i="36"/>
  <c r="AL88" i="36"/>
  <c r="AE114" i="35"/>
  <c r="AJ89" i="35"/>
  <c r="AG89" i="35"/>
  <c r="AF89" i="35"/>
  <c r="AI89" i="35"/>
  <c r="AH89" i="35"/>
  <c r="AL88" i="35"/>
  <c r="AK88" i="35"/>
  <c r="AE90" i="35"/>
  <c r="AL136" i="35"/>
  <c r="AK136" i="35"/>
  <c r="AL124" i="35"/>
  <c r="AK124" i="35"/>
  <c r="AK112" i="35"/>
  <c r="AL112" i="35"/>
  <c r="AE102" i="35"/>
  <c r="AE126" i="35"/>
  <c r="AF113" i="35"/>
  <c r="AJ113" i="35"/>
  <c r="AG113" i="35"/>
  <c r="AH113" i="35"/>
  <c r="AI113" i="35"/>
  <c r="AJ101" i="35"/>
  <c r="AG101" i="35"/>
  <c r="AI101" i="35"/>
  <c r="AH101" i="35"/>
  <c r="AF101" i="35"/>
  <c r="AK100" i="35"/>
  <c r="AL100" i="35"/>
  <c r="AE139" i="35"/>
  <c r="AE138" i="35"/>
  <c r="AI125" i="35"/>
  <c r="AH125" i="35"/>
  <c r="AG125" i="35"/>
  <c r="AF125" i="35"/>
  <c r="AJ125" i="35"/>
  <c r="AI137" i="35"/>
  <c r="AH137" i="35"/>
  <c r="AG137" i="35"/>
  <c r="AF137" i="35"/>
  <c r="AJ137" i="35"/>
  <c r="AE114" i="34"/>
  <c r="AK100" i="34"/>
  <c r="AL100" i="34"/>
  <c r="AJ89" i="34"/>
  <c r="AI89" i="34"/>
  <c r="AH89" i="34"/>
  <c r="AG89" i="34"/>
  <c r="AF89" i="34"/>
  <c r="AF113" i="34"/>
  <c r="AH113" i="34"/>
  <c r="AG113" i="34"/>
  <c r="AJ113" i="34"/>
  <c r="AI113" i="34"/>
  <c r="AE102" i="34"/>
  <c r="AE90" i="34"/>
  <c r="AH125" i="34"/>
  <c r="AG125" i="34"/>
  <c r="AF125" i="34"/>
  <c r="AJ125" i="34"/>
  <c r="AI125" i="34"/>
  <c r="AH101" i="34"/>
  <c r="AF101" i="34"/>
  <c r="AJ101" i="34"/>
  <c r="AI101" i="34"/>
  <c r="AG101" i="34"/>
  <c r="AL124" i="34"/>
  <c r="AK124" i="34"/>
  <c r="AE126" i="34"/>
  <c r="AL88" i="34"/>
  <c r="AK88" i="34"/>
  <c r="AL136" i="34"/>
  <c r="AK136" i="34"/>
  <c r="AE139" i="34"/>
  <c r="AE138" i="34"/>
  <c r="AK112" i="34"/>
  <c r="AL112" i="34"/>
  <c r="AI137" i="34"/>
  <c r="AH137" i="34"/>
  <c r="AG137" i="34"/>
  <c r="AJ137" i="34"/>
  <c r="AF137" i="34"/>
  <c r="AK100" i="33"/>
  <c r="AL100" i="33"/>
  <c r="AI125" i="33"/>
  <c r="AH125" i="33"/>
  <c r="AG125" i="33"/>
  <c r="AF125" i="33"/>
  <c r="AJ125" i="33"/>
  <c r="AJ113" i="33"/>
  <c r="AF113" i="33"/>
  <c r="AH113" i="33"/>
  <c r="AI113" i="33"/>
  <c r="AG113" i="33"/>
  <c r="AL136" i="33"/>
  <c r="AK136" i="33"/>
  <c r="AI137" i="33"/>
  <c r="AH137" i="33"/>
  <c r="AG137" i="33"/>
  <c r="AJ137" i="33"/>
  <c r="AF137" i="33"/>
  <c r="AE102" i="33"/>
  <c r="AL112" i="33"/>
  <c r="AK112" i="33"/>
  <c r="AE114" i="33"/>
  <c r="AE126" i="33"/>
  <c r="AJ101" i="33"/>
  <c r="AI101" i="33"/>
  <c r="AH101" i="33"/>
  <c r="AF101" i="33"/>
  <c r="AG101" i="33"/>
  <c r="AE139" i="33"/>
  <c r="AE138" i="33"/>
  <c r="AL124" i="33"/>
  <c r="AK124" i="33"/>
  <c r="AE90" i="33"/>
  <c r="AL88" i="33"/>
  <c r="AK88" i="33"/>
  <c r="AJ89" i="33"/>
  <c r="AF89" i="33"/>
  <c r="AI89" i="33"/>
  <c r="AG89" i="33"/>
  <c r="AH89" i="33"/>
  <c r="AK100" i="32"/>
  <c r="AL100" i="32"/>
  <c r="AE126" i="32"/>
  <c r="AI125" i="32"/>
  <c r="AH125" i="32"/>
  <c r="AF125" i="32"/>
  <c r="AJ125" i="32"/>
  <c r="AG125" i="32"/>
  <c r="AG113" i="32"/>
  <c r="AF113" i="32"/>
  <c r="AJ113" i="32"/>
  <c r="AI113" i="32"/>
  <c r="AH113" i="32"/>
  <c r="AE102" i="32"/>
  <c r="AK124" i="32"/>
  <c r="AL124" i="32"/>
  <c r="AE114" i="32"/>
  <c r="AE90" i="32"/>
  <c r="AJ101" i="32"/>
  <c r="AH101" i="32"/>
  <c r="AG101" i="32"/>
  <c r="AF101" i="32"/>
  <c r="AI101" i="32"/>
  <c r="AJ89" i="32"/>
  <c r="AI89" i="32"/>
  <c r="AF89" i="32"/>
  <c r="AH89" i="32"/>
  <c r="AG89" i="32"/>
  <c r="AL136" i="32"/>
  <c r="AK136" i="32"/>
  <c r="AL112" i="32"/>
  <c r="AK112" i="32"/>
  <c r="AE139" i="32"/>
  <c r="AE138" i="32"/>
  <c r="AK88" i="32"/>
  <c r="AL88" i="32"/>
  <c r="AI137" i="32"/>
  <c r="AH137" i="32"/>
  <c r="AG137" i="32"/>
  <c r="AF137" i="32"/>
  <c r="AJ137" i="32"/>
  <c r="AK125" i="31"/>
  <c r="AL125" i="31"/>
  <c r="AI137" i="31"/>
  <c r="AH137" i="31"/>
  <c r="AG137" i="31"/>
  <c r="AJ137" i="31"/>
  <c r="AF137" i="31"/>
  <c r="AE139" i="31"/>
  <c r="AE138" i="31"/>
  <c r="AH113" i="31"/>
  <c r="AG113" i="31"/>
  <c r="AJ113" i="31"/>
  <c r="AF113" i="31"/>
  <c r="AI113" i="31"/>
  <c r="AI89" i="31"/>
  <c r="AH89" i="31"/>
  <c r="AG89" i="31"/>
  <c r="AF89" i="31"/>
  <c r="AJ89" i="31"/>
  <c r="AE90" i="31"/>
  <c r="AJ126" i="31"/>
  <c r="AI126" i="31"/>
  <c r="AH126" i="31"/>
  <c r="AG126" i="31"/>
  <c r="AF126" i="31"/>
  <c r="AE102" i="31"/>
  <c r="AL88" i="31"/>
  <c r="AK88" i="31"/>
  <c r="AJ101" i="31"/>
  <c r="AI101" i="31"/>
  <c r="AF101" i="31"/>
  <c r="AH101" i="31"/>
  <c r="AG101" i="31"/>
  <c r="AL136" i="31"/>
  <c r="AK136" i="31"/>
  <c r="AE127" i="31"/>
  <c r="AE114" i="31"/>
  <c r="AK100" i="31"/>
  <c r="AL100" i="31"/>
  <c r="AL112" i="31"/>
  <c r="AK112" i="31"/>
  <c r="AK100" i="30"/>
  <c r="AL100" i="30"/>
  <c r="AH113" i="30"/>
  <c r="AG113" i="30"/>
  <c r="AF113" i="30"/>
  <c r="AJ113" i="30"/>
  <c r="AI113" i="30"/>
  <c r="AJ89" i="30"/>
  <c r="AI89" i="30"/>
  <c r="AG89" i="30"/>
  <c r="AF89" i="30"/>
  <c r="AH89" i="30"/>
  <c r="AL112" i="30"/>
  <c r="AK112" i="30"/>
  <c r="AE90" i="30"/>
  <c r="AL136" i="30"/>
  <c r="AK136" i="30"/>
  <c r="AL124" i="30"/>
  <c r="AK124" i="30"/>
  <c r="AI137" i="30"/>
  <c r="AJ137" i="30"/>
  <c r="AH137" i="30"/>
  <c r="AG137" i="30"/>
  <c r="AF137" i="30"/>
  <c r="AE138" i="30"/>
  <c r="AE139" i="30"/>
  <c r="AL88" i="30"/>
  <c r="AK88" i="30"/>
  <c r="AE126" i="30"/>
  <c r="AI125" i="30"/>
  <c r="AF125" i="30"/>
  <c r="AG125" i="30"/>
  <c r="AJ125" i="30"/>
  <c r="AH125" i="30"/>
  <c r="AE102" i="30"/>
  <c r="AE114" i="30"/>
  <c r="AI101" i="30"/>
  <c r="AH101" i="30"/>
  <c r="AG101" i="30"/>
  <c r="AJ101" i="30"/>
  <c r="AF101" i="30"/>
  <c r="AE139" i="29"/>
  <c r="AE138" i="29"/>
  <c r="AI137" i="29"/>
  <c r="AH137" i="29"/>
  <c r="AG137" i="29"/>
  <c r="AF137" i="29"/>
  <c r="AJ137" i="29"/>
  <c r="AL100" i="29"/>
  <c r="AK100" i="29"/>
  <c r="AH113" i="29"/>
  <c r="AG113" i="29"/>
  <c r="AF113" i="29"/>
  <c r="AJ113" i="29"/>
  <c r="AI113" i="29"/>
  <c r="AE126" i="29"/>
  <c r="AI125" i="29"/>
  <c r="AH125" i="29"/>
  <c r="AG125" i="29"/>
  <c r="AF125" i="29"/>
  <c r="AJ125" i="29"/>
  <c r="AF89" i="29"/>
  <c r="AI89" i="29"/>
  <c r="AH89" i="29"/>
  <c r="AJ89" i="29"/>
  <c r="AG89" i="29"/>
  <c r="AE114" i="29"/>
  <c r="AE102" i="29"/>
  <c r="AK112" i="29"/>
  <c r="AL112" i="29"/>
  <c r="AI101" i="29"/>
  <c r="AH101" i="29"/>
  <c r="AF101" i="29"/>
  <c r="AG101" i="29"/>
  <c r="AJ101" i="29"/>
  <c r="AL124" i="29"/>
  <c r="AK124" i="29"/>
  <c r="AK88" i="29"/>
  <c r="AL88" i="29"/>
  <c r="AL136" i="29"/>
  <c r="AK136" i="29"/>
  <c r="AE90" i="29"/>
  <c r="AE126" i="28"/>
  <c r="AE116" i="28"/>
  <c r="AL124" i="28"/>
  <c r="AK124" i="28"/>
  <c r="AI125" i="28"/>
  <c r="AH125" i="28"/>
  <c r="AG125" i="28"/>
  <c r="AF125" i="28"/>
  <c r="AJ125" i="28"/>
  <c r="AE90" i="28"/>
  <c r="AF89" i="28"/>
  <c r="AH89" i="28"/>
  <c r="AG89" i="28"/>
  <c r="AJ89" i="28"/>
  <c r="AI89" i="28"/>
  <c r="AK88" i="28"/>
  <c r="AL88" i="28"/>
  <c r="AL136" i="28"/>
  <c r="AK136" i="28"/>
  <c r="AE139" i="28"/>
  <c r="AE138" i="28"/>
  <c r="AL114" i="28"/>
  <c r="AK114" i="28"/>
  <c r="AI137" i="28"/>
  <c r="AH137" i="28"/>
  <c r="AG137" i="28"/>
  <c r="AF137" i="28"/>
  <c r="AJ137" i="28"/>
  <c r="AE104" i="28"/>
  <c r="AK102" i="28"/>
  <c r="AL102" i="28"/>
  <c r="AJ115" i="28"/>
  <c r="AI115" i="28"/>
  <c r="AH115" i="28"/>
  <c r="AG115" i="28"/>
  <c r="AF115" i="28"/>
  <c r="AF103" i="28"/>
  <c r="AG103" i="28"/>
  <c r="AJ103" i="28"/>
  <c r="AI103" i="28"/>
  <c r="AH103" i="28"/>
  <c r="AD139" i="26"/>
  <c r="AE138" i="26"/>
  <c r="AD139" i="22"/>
  <c r="AE138" i="22"/>
  <c r="AH137" i="24"/>
  <c r="AG137" i="24"/>
  <c r="AF137" i="24"/>
  <c r="AJ137" i="24"/>
  <c r="AI137" i="24"/>
  <c r="AL136" i="25"/>
  <c r="AK136" i="25"/>
  <c r="AF137" i="22"/>
  <c r="AI137" i="22"/>
  <c r="AH137" i="22"/>
  <c r="AJ137" i="22"/>
  <c r="AG137" i="22"/>
  <c r="AK136" i="19"/>
  <c r="AL136" i="19"/>
  <c r="AE138" i="19"/>
  <c r="AD139" i="19"/>
  <c r="AL136" i="26"/>
  <c r="AK136" i="26"/>
  <c r="AK136" i="22"/>
  <c r="AL136" i="22"/>
  <c r="AL136" i="24"/>
  <c r="AK136" i="24"/>
  <c r="AE138" i="25"/>
  <c r="AD139" i="25"/>
  <c r="AD139" i="24"/>
  <c r="AE138" i="24"/>
  <c r="AG137" i="19"/>
  <c r="AF137" i="19"/>
  <c r="AJ137" i="19"/>
  <c r="AI137" i="19"/>
  <c r="AH137" i="19"/>
  <c r="AJ137" i="25"/>
  <c r="AI137" i="25"/>
  <c r="AH137" i="25"/>
  <c r="AG137" i="25"/>
  <c r="AF137" i="25"/>
  <c r="AF137" i="26"/>
  <c r="AG137" i="26"/>
  <c r="AH137" i="26"/>
  <c r="AJ137" i="26"/>
  <c r="AI137" i="26"/>
  <c r="AI125" i="27"/>
  <c r="AH125" i="27"/>
  <c r="AG125" i="27"/>
  <c r="AF125" i="27"/>
  <c r="AJ125" i="27"/>
  <c r="AI89" i="27"/>
  <c r="AF89" i="27"/>
  <c r="AH89" i="27"/>
  <c r="AG89" i="27"/>
  <c r="AJ89" i="27"/>
  <c r="AE102" i="27"/>
  <c r="AL124" i="27"/>
  <c r="AK124" i="27"/>
  <c r="AL136" i="27"/>
  <c r="AK136" i="27"/>
  <c r="AI137" i="27"/>
  <c r="AH137" i="27"/>
  <c r="AG137" i="27"/>
  <c r="AF137" i="27"/>
  <c r="AJ137" i="27"/>
  <c r="AE114" i="27"/>
  <c r="AJ101" i="27"/>
  <c r="AI101" i="27"/>
  <c r="AH101" i="27"/>
  <c r="AG101" i="27"/>
  <c r="AF101" i="27"/>
  <c r="AL112" i="27"/>
  <c r="AK112" i="27"/>
  <c r="AJ113" i="27"/>
  <c r="AH113" i="27"/>
  <c r="AF113" i="27"/>
  <c r="AI113" i="27"/>
  <c r="AG113" i="27"/>
  <c r="AE90" i="27"/>
  <c r="AE139" i="27"/>
  <c r="AE138" i="27"/>
  <c r="AE126" i="27"/>
  <c r="AL100" i="27"/>
  <c r="AK100" i="27"/>
  <c r="AK88" i="27"/>
  <c r="AL88" i="27"/>
  <c r="AL88" i="26"/>
  <c r="AK88" i="26"/>
  <c r="AJ89" i="26"/>
  <c r="AI89" i="26"/>
  <c r="AH89" i="26"/>
  <c r="AG89" i="26"/>
  <c r="AF89" i="26"/>
  <c r="AG101" i="26"/>
  <c r="AF101" i="26"/>
  <c r="AJ101" i="26"/>
  <c r="AI101" i="26"/>
  <c r="AH101" i="26"/>
  <c r="AJ125" i="26"/>
  <c r="AI125" i="26"/>
  <c r="AH125" i="26"/>
  <c r="AG125" i="26"/>
  <c r="AF125" i="26"/>
  <c r="AL112" i="26"/>
  <c r="AK112" i="26"/>
  <c r="AD103" i="26"/>
  <c r="AE102" i="26"/>
  <c r="AD127" i="26"/>
  <c r="AE126" i="26"/>
  <c r="AE90" i="26"/>
  <c r="AD91" i="26"/>
  <c r="AE114" i="26"/>
  <c r="AD115" i="26"/>
  <c r="AL124" i="26"/>
  <c r="AK124" i="26"/>
  <c r="AJ113" i="26"/>
  <c r="AF113" i="26"/>
  <c r="AI113" i="26"/>
  <c r="AH113" i="26"/>
  <c r="AG113" i="26"/>
  <c r="AL100" i="26"/>
  <c r="AK100" i="26"/>
  <c r="AL100" i="25"/>
  <c r="AK100" i="25"/>
  <c r="AJ125" i="25"/>
  <c r="AI125" i="25"/>
  <c r="AG125" i="25"/>
  <c r="AF125" i="25"/>
  <c r="AH125" i="25"/>
  <c r="AD127" i="25"/>
  <c r="AE126" i="25"/>
  <c r="AL112" i="25"/>
  <c r="AK112" i="25"/>
  <c r="AE114" i="25"/>
  <c r="AD115" i="25"/>
  <c r="AJ101" i="25"/>
  <c r="AI101" i="25"/>
  <c r="AG101" i="25"/>
  <c r="AF101" i="25"/>
  <c r="AH101" i="25"/>
  <c r="AJ89" i="25"/>
  <c r="AI89" i="25"/>
  <c r="AH89" i="25"/>
  <c r="AG89" i="25"/>
  <c r="AF89" i="25"/>
  <c r="AL88" i="25"/>
  <c r="AK88" i="25"/>
  <c r="AG113" i="25"/>
  <c r="AF113" i="25"/>
  <c r="AJ113" i="25"/>
  <c r="AI113" i="25"/>
  <c r="AH113" i="25"/>
  <c r="AD103" i="25"/>
  <c r="AE102" i="25"/>
  <c r="AL124" i="25"/>
  <c r="AK124" i="25"/>
  <c r="AE90" i="25"/>
  <c r="AD91" i="25"/>
  <c r="AE90" i="24"/>
  <c r="AD91" i="24"/>
  <c r="AJ89" i="24"/>
  <c r="AF89" i="24"/>
  <c r="AI89" i="24"/>
  <c r="AH89" i="24"/>
  <c r="AG89" i="24"/>
  <c r="AD115" i="24"/>
  <c r="AE114" i="24"/>
  <c r="AL105" i="24"/>
  <c r="AK105" i="24"/>
  <c r="AH113" i="24"/>
  <c r="AG113" i="24"/>
  <c r="AF113" i="24"/>
  <c r="AJ113" i="24"/>
  <c r="AI113" i="24"/>
  <c r="AK88" i="24"/>
  <c r="AL88" i="24"/>
  <c r="AE107" i="24"/>
  <c r="AD108" i="24"/>
  <c r="AE126" i="24"/>
  <c r="AD127" i="24"/>
  <c r="AL112" i="24"/>
  <c r="AK112" i="24"/>
  <c r="AK124" i="24"/>
  <c r="AL124" i="24"/>
  <c r="AJ125" i="24"/>
  <c r="AI125" i="24"/>
  <c r="AH125" i="24"/>
  <c r="AG125" i="24"/>
  <c r="AF125" i="24"/>
  <c r="AG106" i="24"/>
  <c r="AF106" i="24"/>
  <c r="AJ106" i="24"/>
  <c r="AI106" i="24"/>
  <c r="AH106" i="24"/>
  <c r="AG113" i="23"/>
  <c r="AF113" i="23"/>
  <c r="AJ113" i="23"/>
  <c r="AI113" i="23"/>
  <c r="AH113" i="23"/>
  <c r="AL88" i="23"/>
  <c r="AK88" i="23"/>
  <c r="AL100" i="23"/>
  <c r="AK100" i="23"/>
  <c r="AI137" i="23"/>
  <c r="AH137" i="23"/>
  <c r="AF137" i="23"/>
  <c r="AJ137" i="23"/>
  <c r="AG137" i="23"/>
  <c r="AG101" i="23"/>
  <c r="AF101" i="23"/>
  <c r="AJ101" i="23"/>
  <c r="AI101" i="23"/>
  <c r="AH101" i="23"/>
  <c r="AH89" i="23"/>
  <c r="AG89" i="23"/>
  <c r="AF89" i="23"/>
  <c r="AJ89" i="23"/>
  <c r="AI89" i="23"/>
  <c r="AL136" i="23"/>
  <c r="AK136" i="23"/>
  <c r="AL112" i="23"/>
  <c r="AK112" i="23"/>
  <c r="AE102" i="23"/>
  <c r="AD103" i="23"/>
  <c r="AJ125" i="23"/>
  <c r="AH125" i="23"/>
  <c r="AG125" i="23"/>
  <c r="AI125" i="23"/>
  <c r="AF125" i="23"/>
  <c r="AL124" i="23"/>
  <c r="AK124" i="23"/>
  <c r="AD91" i="23"/>
  <c r="AE90" i="23"/>
  <c r="AD127" i="23"/>
  <c r="AE126" i="23"/>
  <c r="AE114" i="23"/>
  <c r="AD115" i="23"/>
  <c r="AE138" i="23"/>
  <c r="AD139" i="23"/>
  <c r="AE114" i="22"/>
  <c r="AD115" i="22"/>
  <c r="AL88" i="22"/>
  <c r="AK88" i="22"/>
  <c r="AH101" i="22"/>
  <c r="AG101" i="22"/>
  <c r="AF101" i="22"/>
  <c r="AJ101" i="22"/>
  <c r="AI101" i="22"/>
  <c r="AG113" i="22"/>
  <c r="AF113" i="22"/>
  <c r="AJ113" i="22"/>
  <c r="AI113" i="22"/>
  <c r="AH113" i="22"/>
  <c r="AL112" i="22"/>
  <c r="AK112" i="22"/>
  <c r="AL100" i="22"/>
  <c r="AK100" i="22"/>
  <c r="AJ125" i="22"/>
  <c r="AI125" i="22"/>
  <c r="AH125" i="22"/>
  <c r="AG125" i="22"/>
  <c r="AF125" i="22"/>
  <c r="AI89" i="22"/>
  <c r="AJ89" i="22"/>
  <c r="AH89" i="22"/>
  <c r="AG89" i="22"/>
  <c r="AF89" i="22"/>
  <c r="AE102" i="22"/>
  <c r="AD103" i="22"/>
  <c r="AE126" i="22"/>
  <c r="AD127" i="22"/>
  <c r="AL124" i="22"/>
  <c r="AK124" i="22"/>
  <c r="AD91" i="22"/>
  <c r="AE90" i="22"/>
  <c r="AL112" i="21"/>
  <c r="AK112" i="21"/>
  <c r="AD128" i="21"/>
  <c r="AE127" i="21"/>
  <c r="AE90" i="21"/>
  <c r="AD91" i="21"/>
  <c r="AH113" i="21"/>
  <c r="AF113" i="21"/>
  <c r="AJ113" i="21"/>
  <c r="AI113" i="21"/>
  <c r="AG113" i="21"/>
  <c r="AD115" i="21"/>
  <c r="AE114" i="21"/>
  <c r="AJ126" i="21"/>
  <c r="AH126" i="21"/>
  <c r="AG126" i="21"/>
  <c r="AF126" i="21"/>
  <c r="AI126" i="21"/>
  <c r="AL137" i="21"/>
  <c r="AK137" i="21"/>
  <c r="AL88" i="21"/>
  <c r="AK88" i="21"/>
  <c r="AI139" i="21"/>
  <c r="AH139" i="21"/>
  <c r="AG139" i="21"/>
  <c r="AF139" i="21"/>
  <c r="AJ139" i="21"/>
  <c r="AG101" i="21"/>
  <c r="AF101" i="21"/>
  <c r="AJ101" i="21"/>
  <c r="AI101" i="21"/>
  <c r="AH101" i="21"/>
  <c r="AJ89" i="21"/>
  <c r="AH89" i="21"/>
  <c r="AI89" i="21"/>
  <c r="AG89" i="21"/>
  <c r="AF89" i="21"/>
  <c r="AI138" i="21"/>
  <c r="AH138" i="21"/>
  <c r="AG138" i="21"/>
  <c r="AF138" i="21"/>
  <c r="AJ138" i="21"/>
  <c r="AK125" i="21"/>
  <c r="AL125" i="21"/>
  <c r="AD103" i="21"/>
  <c r="AE102" i="21"/>
  <c r="AL100" i="21"/>
  <c r="AK100" i="21"/>
  <c r="AE114" i="20"/>
  <c r="AD115" i="20"/>
  <c r="AJ125" i="20"/>
  <c r="AI125" i="20"/>
  <c r="AH125" i="20"/>
  <c r="AG125" i="20"/>
  <c r="AF125" i="20"/>
  <c r="AL88" i="20"/>
  <c r="AK88" i="20"/>
  <c r="AJ113" i="20"/>
  <c r="AI113" i="20"/>
  <c r="AH113" i="20"/>
  <c r="AG113" i="20"/>
  <c r="AF113" i="20"/>
  <c r="AL137" i="20"/>
  <c r="AK137" i="20"/>
  <c r="AE126" i="20"/>
  <c r="AD127" i="20"/>
  <c r="AI89" i="20"/>
  <c r="AH89" i="20"/>
  <c r="AG89" i="20"/>
  <c r="AF89" i="20"/>
  <c r="AJ89" i="20"/>
  <c r="AG101" i="20"/>
  <c r="AF101" i="20"/>
  <c r="AJ101" i="20"/>
  <c r="AI101" i="20"/>
  <c r="AH101" i="20"/>
  <c r="AI138" i="20"/>
  <c r="AH138" i="20"/>
  <c r="AG138" i="20"/>
  <c r="AF138" i="20"/>
  <c r="AJ138" i="20"/>
  <c r="AL100" i="20"/>
  <c r="AK100" i="20"/>
  <c r="AD91" i="20"/>
  <c r="AE90" i="20"/>
  <c r="AK124" i="20"/>
  <c r="AL124" i="20"/>
  <c r="AE102" i="20"/>
  <c r="AD103" i="20"/>
  <c r="AF139" i="20"/>
  <c r="AL112" i="20"/>
  <c r="AK112" i="20"/>
  <c r="AE102" i="19"/>
  <c r="AD103" i="19"/>
  <c r="AE114" i="19"/>
  <c r="AD115" i="19"/>
  <c r="AG101" i="19"/>
  <c r="AF101" i="19"/>
  <c r="AJ101" i="19"/>
  <c r="AH101" i="19"/>
  <c r="AI101" i="19"/>
  <c r="AJ113" i="19"/>
  <c r="AI113" i="19"/>
  <c r="AH113" i="19"/>
  <c r="AG113" i="19"/>
  <c r="AF113" i="19"/>
  <c r="AE90" i="19"/>
  <c r="AD91" i="19"/>
  <c r="AK112" i="19"/>
  <c r="AL112" i="19"/>
  <c r="AJ125" i="19"/>
  <c r="AH125" i="19"/>
  <c r="AG125" i="19"/>
  <c r="AF125" i="19"/>
  <c r="AI125" i="19"/>
  <c r="AL100" i="19"/>
  <c r="AK100" i="19"/>
  <c r="AL124" i="19"/>
  <c r="AK124" i="19"/>
  <c r="AL88" i="19"/>
  <c r="AK88" i="19"/>
  <c r="AE126" i="19"/>
  <c r="AD127" i="19"/>
  <c r="AI89" i="19"/>
  <c r="AJ89" i="19"/>
  <c r="AH89" i="19"/>
  <c r="AG89" i="19"/>
  <c r="AF89" i="19"/>
  <c r="AH137" i="18"/>
  <c r="AG137" i="18"/>
  <c r="AF137" i="18"/>
  <c r="AJ137" i="18"/>
  <c r="AI137" i="18"/>
  <c r="AI113" i="18"/>
  <c r="AH113" i="18"/>
  <c r="AJ113" i="18"/>
  <c r="AF113" i="18"/>
  <c r="AG113" i="18"/>
  <c r="AJ101" i="18"/>
  <c r="AI101" i="18"/>
  <c r="AH101" i="18"/>
  <c r="AF101" i="18"/>
  <c r="AG101" i="18"/>
  <c r="AE126" i="18"/>
  <c r="AD127" i="18"/>
  <c r="AL88" i="18"/>
  <c r="AK88" i="18"/>
  <c r="AD139" i="18"/>
  <c r="AE138" i="18"/>
  <c r="AL136" i="18"/>
  <c r="AK136" i="18"/>
  <c r="AK100" i="18"/>
  <c r="AL100" i="18"/>
  <c r="AD115" i="18"/>
  <c r="AE114" i="18"/>
  <c r="AK124" i="18"/>
  <c r="AL124" i="18"/>
  <c r="AJ125" i="18"/>
  <c r="AH125" i="18"/>
  <c r="AG125" i="18"/>
  <c r="AF125" i="18"/>
  <c r="AI125" i="18"/>
  <c r="AE90" i="18"/>
  <c r="AD91" i="18"/>
  <c r="AL112" i="18"/>
  <c r="AK112" i="18"/>
  <c r="AE102" i="18"/>
  <c r="AD103" i="18"/>
  <c r="AG89" i="18"/>
  <c r="AI89" i="18"/>
  <c r="AH89" i="18"/>
  <c r="AJ89" i="18"/>
  <c r="AF89" i="18"/>
  <c r="AK112" i="15"/>
  <c r="AL112" i="15"/>
  <c r="AI101" i="15"/>
  <c r="AH101" i="15"/>
  <c r="AF101" i="15"/>
  <c r="AG101" i="15"/>
  <c r="AJ101" i="15"/>
  <c r="AD103" i="15"/>
  <c r="AE102" i="15"/>
  <c r="AD139" i="15"/>
  <c r="AE138" i="15"/>
  <c r="AF89" i="15"/>
  <c r="AI89" i="15"/>
  <c r="AH89" i="15"/>
  <c r="AG89" i="15"/>
  <c r="AJ89" i="15"/>
  <c r="AL124" i="15"/>
  <c r="AK124" i="15"/>
  <c r="AK88" i="15"/>
  <c r="AL88" i="15"/>
  <c r="AL100" i="15"/>
  <c r="AK100" i="15"/>
  <c r="AJ113" i="15"/>
  <c r="AG113" i="15"/>
  <c r="AF113" i="15"/>
  <c r="AI113" i="15"/>
  <c r="AH113" i="15"/>
  <c r="AI125" i="15"/>
  <c r="AH125" i="15"/>
  <c r="AG125" i="15"/>
  <c r="AF125" i="15"/>
  <c r="AJ125" i="15"/>
  <c r="AI137" i="15"/>
  <c r="AH137" i="15"/>
  <c r="AG137" i="15"/>
  <c r="AF137" i="15"/>
  <c r="AJ137" i="15"/>
  <c r="AL136" i="15"/>
  <c r="AK136" i="15"/>
  <c r="AE126" i="15"/>
  <c r="AD127" i="15"/>
  <c r="AE114" i="15"/>
  <c r="AD115" i="15"/>
  <c r="AD91" i="15"/>
  <c r="AE90" i="15"/>
  <c r="AI138" i="11"/>
  <c r="AJ138" i="11"/>
  <c r="AK138" i="11" s="1"/>
  <c r="AH138" i="11"/>
  <c r="AF138" i="11"/>
  <c r="AK88" i="12"/>
  <c r="AL88" i="12"/>
  <c r="AH101" i="12"/>
  <c r="AI101" i="12"/>
  <c r="AG101" i="12"/>
  <c r="AJ101" i="12"/>
  <c r="AF101" i="12"/>
  <c r="AH89" i="12"/>
  <c r="AG89" i="12"/>
  <c r="AF89" i="12"/>
  <c r="AI89" i="12"/>
  <c r="AJ89" i="12"/>
  <c r="AE114" i="12"/>
  <c r="AD115" i="12"/>
  <c r="AI125" i="12"/>
  <c r="AH125" i="12"/>
  <c r="AJ125" i="12"/>
  <c r="AG125" i="12"/>
  <c r="AF125" i="12"/>
  <c r="AD127" i="12"/>
  <c r="AE126" i="12"/>
  <c r="AL136" i="12"/>
  <c r="AK136" i="12"/>
  <c r="AD139" i="12"/>
  <c r="AE138" i="12"/>
  <c r="AL112" i="12"/>
  <c r="AK112" i="12"/>
  <c r="AD103" i="12"/>
  <c r="AE102" i="12"/>
  <c r="AD91" i="12"/>
  <c r="AE90" i="12"/>
  <c r="AH113" i="12"/>
  <c r="AJ113" i="12"/>
  <c r="AI113" i="12"/>
  <c r="AF113" i="12"/>
  <c r="AG113" i="12"/>
  <c r="AL124" i="12"/>
  <c r="AK124" i="12"/>
  <c r="AL100" i="12"/>
  <c r="AK100" i="12"/>
  <c r="AI137" i="12"/>
  <c r="AH137" i="12"/>
  <c r="AJ137" i="12"/>
  <c r="AG137" i="12"/>
  <c r="AF137" i="12"/>
  <c r="AI139" i="11"/>
  <c r="AJ139" i="11"/>
  <c r="AF139" i="11"/>
  <c r="AG139" i="11"/>
  <c r="AH139" i="11"/>
  <c r="AL137" i="11"/>
  <c r="AK137" i="11"/>
  <c r="AL124" i="11"/>
  <c r="AF89" i="11"/>
  <c r="AK101" i="11"/>
  <c r="AG113" i="11"/>
  <c r="AH102" i="11"/>
  <c r="AF125" i="11"/>
  <c r="AG102" i="11"/>
  <c r="AF102" i="11"/>
  <c r="AI102" i="11"/>
  <c r="AG89" i="11"/>
  <c r="AJ89" i="11"/>
  <c r="AK89" i="11" s="1"/>
  <c r="AH89" i="11"/>
  <c r="AI113" i="11"/>
  <c r="AJ113" i="11"/>
  <c r="AL113" i="11" s="1"/>
  <c r="AI125" i="11"/>
  <c r="AJ125" i="11"/>
  <c r="AL125" i="11" s="1"/>
  <c r="AH113" i="11"/>
  <c r="AH125" i="11"/>
  <c r="AD104" i="11"/>
  <c r="AE103" i="11"/>
  <c r="AJ103" i="11" s="1"/>
  <c r="AD91" i="11"/>
  <c r="AE90" i="11"/>
  <c r="AJ90" i="11" s="1"/>
  <c r="AD127" i="11"/>
  <c r="AE126" i="11"/>
  <c r="AH126" i="11" s="1"/>
  <c r="AD115" i="11"/>
  <c r="AE114" i="11"/>
  <c r="AJ114" i="11" s="1"/>
  <c r="AL86" i="11"/>
  <c r="AK86" i="11"/>
  <c r="AL102" i="11"/>
  <c r="AK102" i="11"/>
  <c r="AC91" i="11"/>
  <c r="AC103" i="11"/>
  <c r="AC115" i="11"/>
  <c r="AC127" i="11"/>
  <c r="AI139" i="48" l="1"/>
  <c r="AI140" i="45"/>
  <c r="AF140" i="46"/>
  <c r="AE140" i="48"/>
  <c r="AI140" i="48" s="1"/>
  <c r="AD141" i="48"/>
  <c r="AE141" i="48" s="1"/>
  <c r="AE140" i="42"/>
  <c r="AH140" i="42" s="1"/>
  <c r="AD141" i="42"/>
  <c r="AE141" i="42" s="1"/>
  <c r="AG141" i="44"/>
  <c r="AF141" i="44"/>
  <c r="AH141" i="44"/>
  <c r="AJ141" i="44"/>
  <c r="AI141" i="44"/>
  <c r="AH140" i="46"/>
  <c r="AG141" i="46"/>
  <c r="AF141" i="46"/>
  <c r="AH141" i="46"/>
  <c r="AJ141" i="46"/>
  <c r="AI141" i="46"/>
  <c r="AF139" i="48"/>
  <c r="AG141" i="40"/>
  <c r="AI141" i="40"/>
  <c r="AF141" i="40"/>
  <c r="AH141" i="40"/>
  <c r="AJ141" i="40"/>
  <c r="AK141" i="50"/>
  <c r="AL141" i="50"/>
  <c r="AJ139" i="20"/>
  <c r="AG139" i="41"/>
  <c r="AE140" i="20"/>
  <c r="AH140" i="20" s="1"/>
  <c r="AD141" i="20"/>
  <c r="AE141" i="20" s="1"/>
  <c r="AG139" i="20"/>
  <c r="AH139" i="20"/>
  <c r="AE140" i="11"/>
  <c r="AJ140" i="11" s="1"/>
  <c r="AD141" i="11"/>
  <c r="AE141" i="11" s="1"/>
  <c r="AE140" i="41"/>
  <c r="AJ140" i="41" s="1"/>
  <c r="AD141" i="41"/>
  <c r="AE141" i="41" s="1"/>
  <c r="AE140" i="21"/>
  <c r="AG140" i="21" s="1"/>
  <c r="AD141" i="21"/>
  <c r="AE141" i="21" s="1"/>
  <c r="AJ141" i="45"/>
  <c r="AF141" i="45"/>
  <c r="AH141" i="45"/>
  <c r="AG141" i="45"/>
  <c r="AI141" i="45"/>
  <c r="AE140" i="43"/>
  <c r="AJ140" i="43" s="1"/>
  <c r="AD141" i="43"/>
  <c r="AE141" i="43" s="1"/>
  <c r="AE139" i="26"/>
  <c r="AD140" i="26"/>
  <c r="AE139" i="39"/>
  <c r="AJ139" i="39" s="1"/>
  <c r="AD140" i="39"/>
  <c r="AF139" i="42"/>
  <c r="AH139" i="43"/>
  <c r="AE139" i="47"/>
  <c r="AJ139" i="47" s="1"/>
  <c r="AD140" i="47"/>
  <c r="AF140" i="48"/>
  <c r="AJ140" i="48"/>
  <c r="AK140" i="45"/>
  <c r="AL140" i="45"/>
  <c r="AG139" i="42"/>
  <c r="AI139" i="43"/>
  <c r="AG140" i="42"/>
  <c r="AG140" i="43"/>
  <c r="AI140" i="43"/>
  <c r="AF140" i="43"/>
  <c r="AH140" i="43"/>
  <c r="AE139" i="49"/>
  <c r="AJ139" i="49" s="1"/>
  <c r="AD140" i="49"/>
  <c r="AE139" i="15"/>
  <c r="AI139" i="15" s="1"/>
  <c r="AD140" i="15"/>
  <c r="AI139" i="42"/>
  <c r="AK140" i="44"/>
  <c r="AL140" i="44"/>
  <c r="AG140" i="11"/>
  <c r="AH140" i="11"/>
  <c r="AF140" i="11"/>
  <c r="AK140" i="46"/>
  <c r="AL140" i="46"/>
  <c r="AJ140" i="20"/>
  <c r="AI140" i="20"/>
  <c r="AE139" i="12"/>
  <c r="AD140" i="12"/>
  <c r="AE139" i="24"/>
  <c r="AD140" i="24"/>
  <c r="AK139" i="44"/>
  <c r="AE139" i="23"/>
  <c r="AD140" i="23"/>
  <c r="AE139" i="25"/>
  <c r="AJ139" i="25" s="1"/>
  <c r="AD140" i="25"/>
  <c r="AE139" i="19"/>
  <c r="AF139" i="19" s="1"/>
  <c r="AD140" i="19"/>
  <c r="AK140" i="40"/>
  <c r="AL140" i="40"/>
  <c r="AE139" i="22"/>
  <c r="AD140" i="22"/>
  <c r="AF139" i="43"/>
  <c r="AG140" i="41"/>
  <c r="AH140" i="41"/>
  <c r="AI140" i="41"/>
  <c r="AF140" i="41"/>
  <c r="AE139" i="18"/>
  <c r="AD140" i="18"/>
  <c r="AJ140" i="21"/>
  <c r="AK90" i="50"/>
  <c r="AL90" i="50"/>
  <c r="AJ91" i="50"/>
  <c r="AH91" i="50"/>
  <c r="AI91" i="50"/>
  <c r="AG91" i="50"/>
  <c r="AF91" i="50"/>
  <c r="AE92" i="50"/>
  <c r="AD93" i="50"/>
  <c r="AL103" i="50"/>
  <c r="AK103" i="50"/>
  <c r="AL115" i="50"/>
  <c r="AK115" i="50"/>
  <c r="AE117" i="50"/>
  <c r="AD118" i="50"/>
  <c r="AI104" i="50"/>
  <c r="AG104" i="50"/>
  <c r="AF104" i="50"/>
  <c r="AJ104" i="50"/>
  <c r="AH104" i="50"/>
  <c r="AJ116" i="50"/>
  <c r="AH116" i="50"/>
  <c r="AF116" i="50"/>
  <c r="AI116" i="50"/>
  <c r="AG116" i="50"/>
  <c r="AJ127" i="50"/>
  <c r="AI127" i="50"/>
  <c r="AH127" i="50"/>
  <c r="AF127" i="50"/>
  <c r="AG127" i="50"/>
  <c r="AD106" i="50"/>
  <c r="AE105" i="50"/>
  <c r="AD129" i="50"/>
  <c r="AE128" i="50"/>
  <c r="AK126" i="50"/>
  <c r="AL126" i="50"/>
  <c r="AL101" i="49"/>
  <c r="AK101" i="49"/>
  <c r="AK89" i="49"/>
  <c r="AL89" i="49"/>
  <c r="AJ126" i="49"/>
  <c r="AI126" i="49"/>
  <c r="AH126" i="49"/>
  <c r="AF126" i="49"/>
  <c r="AG126" i="49"/>
  <c r="AD128" i="49"/>
  <c r="AE127" i="49"/>
  <c r="AG102" i="49"/>
  <c r="AH102" i="49"/>
  <c r="AF102" i="49"/>
  <c r="AI102" i="49"/>
  <c r="AJ102" i="49"/>
  <c r="AG90" i="49"/>
  <c r="AF90" i="49"/>
  <c r="AH90" i="49"/>
  <c r="AI90" i="49"/>
  <c r="AJ90" i="49"/>
  <c r="AE103" i="49"/>
  <c r="AD104" i="49"/>
  <c r="AE91" i="49"/>
  <c r="AD92" i="49"/>
  <c r="AJ138" i="49"/>
  <c r="AI138" i="49"/>
  <c r="AH138" i="49"/>
  <c r="AG138" i="49"/>
  <c r="AF138" i="49"/>
  <c r="AL125" i="49"/>
  <c r="AK125" i="49"/>
  <c r="AL113" i="49"/>
  <c r="AK113" i="49"/>
  <c r="AI139" i="49"/>
  <c r="AH139" i="49"/>
  <c r="AG139" i="49"/>
  <c r="AF139" i="49"/>
  <c r="AE115" i="49"/>
  <c r="AD116" i="49"/>
  <c r="AI114" i="49"/>
  <c r="AF114" i="49"/>
  <c r="AH114" i="49"/>
  <c r="AG114" i="49"/>
  <c r="AJ114" i="49"/>
  <c r="AL137" i="49"/>
  <c r="AK137" i="49"/>
  <c r="AD105" i="48"/>
  <c r="AE104" i="48"/>
  <c r="AL139" i="48"/>
  <c r="AK139" i="48"/>
  <c r="AJ127" i="48"/>
  <c r="AI127" i="48"/>
  <c r="AH127" i="48"/>
  <c r="AG127" i="48"/>
  <c r="AF127" i="48"/>
  <c r="AL92" i="48"/>
  <c r="AK92" i="48"/>
  <c r="AD129" i="48"/>
  <c r="AE128" i="48"/>
  <c r="AE120" i="48"/>
  <c r="AD121" i="48"/>
  <c r="AE121" i="48" s="1"/>
  <c r="AK138" i="48"/>
  <c r="AL138" i="48"/>
  <c r="AL102" i="48"/>
  <c r="AK102" i="48"/>
  <c r="AL118" i="48"/>
  <c r="AK118" i="48"/>
  <c r="AJ119" i="48"/>
  <c r="AI119" i="48"/>
  <c r="AH119" i="48"/>
  <c r="AG119" i="48"/>
  <c r="AF119" i="48"/>
  <c r="AG93" i="48"/>
  <c r="AF93" i="48"/>
  <c r="AH93" i="48"/>
  <c r="AJ93" i="48"/>
  <c r="AI93" i="48"/>
  <c r="AL126" i="48"/>
  <c r="AK126" i="48"/>
  <c r="AE94" i="48"/>
  <c r="AD95" i="48"/>
  <c r="AH103" i="48"/>
  <c r="AG103" i="48"/>
  <c r="AF103" i="48"/>
  <c r="AJ103" i="48"/>
  <c r="AI103" i="48"/>
  <c r="AI139" i="47"/>
  <c r="AH139" i="47"/>
  <c r="AG139" i="47"/>
  <c r="AD128" i="47"/>
  <c r="AE127" i="47"/>
  <c r="AK125" i="47"/>
  <c r="AL125" i="47"/>
  <c r="AK113" i="47"/>
  <c r="AL113" i="47"/>
  <c r="AD92" i="47"/>
  <c r="AE91" i="47"/>
  <c r="AK101" i="47"/>
  <c r="AL101" i="47"/>
  <c r="AJ90" i="47"/>
  <c r="AF90" i="47"/>
  <c r="AG90" i="47"/>
  <c r="AI90" i="47"/>
  <c r="AH90" i="47"/>
  <c r="AJ114" i="47"/>
  <c r="AI114" i="47"/>
  <c r="AH114" i="47"/>
  <c r="AG114" i="47"/>
  <c r="AF114" i="47"/>
  <c r="AD104" i="47"/>
  <c r="AE103" i="47"/>
  <c r="AK137" i="47"/>
  <c r="AL137" i="47"/>
  <c r="AE115" i="47"/>
  <c r="AD116" i="47"/>
  <c r="AJ102" i="47"/>
  <c r="AI102" i="47"/>
  <c r="AH102" i="47"/>
  <c r="AF102" i="47"/>
  <c r="AG102" i="47"/>
  <c r="AJ138" i="47"/>
  <c r="AI138" i="47"/>
  <c r="AH138" i="47"/>
  <c r="AF138" i="47"/>
  <c r="AG138" i="47"/>
  <c r="AL89" i="47"/>
  <c r="AK89" i="47"/>
  <c r="AJ126" i="47"/>
  <c r="AI126" i="47"/>
  <c r="AH126" i="47"/>
  <c r="AG126" i="47"/>
  <c r="AF126" i="47"/>
  <c r="AJ128" i="46"/>
  <c r="AI128" i="46"/>
  <c r="AH128" i="46"/>
  <c r="AG128" i="46"/>
  <c r="AF128" i="46"/>
  <c r="AK127" i="46"/>
  <c r="AL127" i="46"/>
  <c r="AD94" i="46"/>
  <c r="AE93" i="46"/>
  <c r="AE129" i="46"/>
  <c r="AD130" i="46"/>
  <c r="AH92" i="46"/>
  <c r="AJ92" i="46"/>
  <c r="AG92" i="46"/>
  <c r="AI92" i="46"/>
  <c r="AF92" i="46"/>
  <c r="AL91" i="46"/>
  <c r="AK91" i="46"/>
  <c r="AE117" i="46"/>
  <c r="AD118" i="46"/>
  <c r="AK102" i="46"/>
  <c r="AL102" i="46"/>
  <c r="AJ116" i="46"/>
  <c r="AI116" i="46"/>
  <c r="AH116" i="46"/>
  <c r="AF116" i="46"/>
  <c r="AG116" i="46"/>
  <c r="AJ103" i="46"/>
  <c r="AI103" i="46"/>
  <c r="AG103" i="46"/>
  <c r="AF103" i="46"/>
  <c r="AH103" i="46"/>
  <c r="AL115" i="46"/>
  <c r="AK115" i="46"/>
  <c r="AD105" i="46"/>
  <c r="AE104" i="46"/>
  <c r="AF103" i="44"/>
  <c r="AJ103" i="44"/>
  <c r="AH103" i="44"/>
  <c r="AG103" i="44"/>
  <c r="AI103" i="44"/>
  <c r="AL102" i="44"/>
  <c r="AK102" i="44"/>
  <c r="AD105" i="44"/>
  <c r="AE104" i="44"/>
  <c r="AJ90" i="45"/>
  <c r="AG90" i="45"/>
  <c r="AF90" i="45"/>
  <c r="AI90" i="45"/>
  <c r="AH90" i="45"/>
  <c r="AL125" i="45"/>
  <c r="AK125" i="45"/>
  <c r="AJ114" i="45"/>
  <c r="AI114" i="45"/>
  <c r="AH114" i="45"/>
  <c r="AG114" i="45"/>
  <c r="AF114" i="45"/>
  <c r="AD116" i="45"/>
  <c r="AE115" i="45"/>
  <c r="AL89" i="45"/>
  <c r="AK89" i="45"/>
  <c r="AL113" i="45"/>
  <c r="AK113" i="45"/>
  <c r="AL101" i="45"/>
  <c r="AK101" i="45"/>
  <c r="AF102" i="45"/>
  <c r="AG102" i="45"/>
  <c r="AJ102" i="45"/>
  <c r="AI102" i="45"/>
  <c r="AH102" i="45"/>
  <c r="AD104" i="45"/>
  <c r="AE103" i="45"/>
  <c r="AD128" i="45"/>
  <c r="AE127" i="45"/>
  <c r="AE91" i="45"/>
  <c r="AD92" i="45"/>
  <c r="AI126" i="45"/>
  <c r="AH126" i="45"/>
  <c r="AG126" i="45"/>
  <c r="AJ126" i="45"/>
  <c r="AF126" i="45"/>
  <c r="AJ127" i="44"/>
  <c r="AI127" i="44"/>
  <c r="AH127" i="44"/>
  <c r="AG127" i="44"/>
  <c r="AF127" i="44"/>
  <c r="AE94" i="44"/>
  <c r="AD95" i="44"/>
  <c r="AD129" i="44"/>
  <c r="AE128" i="44"/>
  <c r="AL92" i="44"/>
  <c r="AK92" i="44"/>
  <c r="AG93" i="44"/>
  <c r="AJ93" i="44"/>
  <c r="AF93" i="44"/>
  <c r="AI93" i="44"/>
  <c r="AH93" i="44"/>
  <c r="AK126" i="44"/>
  <c r="AL126" i="44"/>
  <c r="AL113" i="43"/>
  <c r="AK113" i="43"/>
  <c r="AG114" i="43"/>
  <c r="AF114" i="43"/>
  <c r="AJ114" i="43"/>
  <c r="AI114" i="43"/>
  <c r="AH114" i="43"/>
  <c r="AD116" i="43"/>
  <c r="AE115" i="43"/>
  <c r="AK138" i="43"/>
  <c r="AL138" i="43"/>
  <c r="AL102" i="43"/>
  <c r="AK102" i="43"/>
  <c r="AI103" i="43"/>
  <c r="AH103" i="43"/>
  <c r="AJ103" i="43"/>
  <c r="AG103" i="43"/>
  <c r="AF103" i="43"/>
  <c r="AL125" i="43"/>
  <c r="AK125" i="43"/>
  <c r="AD105" i="43"/>
  <c r="AE104" i="43"/>
  <c r="AD128" i="43"/>
  <c r="AE127" i="43"/>
  <c r="AJ91" i="43"/>
  <c r="AI91" i="43"/>
  <c r="AH91" i="43"/>
  <c r="AG91" i="43"/>
  <c r="AF91" i="43"/>
  <c r="AL90" i="43"/>
  <c r="AK90" i="43"/>
  <c r="AJ126" i="43"/>
  <c r="AI126" i="43"/>
  <c r="AH126" i="43"/>
  <c r="AG126" i="43"/>
  <c r="AF126" i="43"/>
  <c r="AE92" i="43"/>
  <c r="AD93" i="43"/>
  <c r="AL139" i="43"/>
  <c r="AK139" i="43"/>
  <c r="AL139" i="42"/>
  <c r="AK139" i="42"/>
  <c r="AD105" i="42"/>
  <c r="AE104" i="42"/>
  <c r="AJ116" i="42"/>
  <c r="AI116" i="42"/>
  <c r="AH116" i="42"/>
  <c r="AG116" i="42"/>
  <c r="AF116" i="42"/>
  <c r="AD129" i="42"/>
  <c r="AE128" i="42"/>
  <c r="AE117" i="42"/>
  <c r="AD118" i="42"/>
  <c r="AG93" i="42"/>
  <c r="AF93" i="42"/>
  <c r="AJ93" i="42"/>
  <c r="AH93" i="42"/>
  <c r="AI93" i="42"/>
  <c r="AE94" i="42"/>
  <c r="AD95" i="42"/>
  <c r="AL92" i="42"/>
  <c r="AK92" i="42"/>
  <c r="AK102" i="42"/>
  <c r="AL102" i="42"/>
  <c r="AL115" i="42"/>
  <c r="AK115" i="42"/>
  <c r="AK138" i="42"/>
  <c r="AL138" i="42"/>
  <c r="AL126" i="42"/>
  <c r="AK126" i="42"/>
  <c r="AH103" i="42"/>
  <c r="AF103" i="42"/>
  <c r="AG103" i="42"/>
  <c r="AI103" i="42"/>
  <c r="AJ103" i="42"/>
  <c r="AJ127" i="42"/>
  <c r="AI127" i="42"/>
  <c r="AH127" i="42"/>
  <c r="AG127" i="42"/>
  <c r="AF127" i="42"/>
  <c r="AD116" i="41"/>
  <c r="AE115" i="41"/>
  <c r="AL89" i="41"/>
  <c r="AK89" i="41"/>
  <c r="AK138" i="41"/>
  <c r="AL138" i="41"/>
  <c r="AD128" i="41"/>
  <c r="AE127" i="41"/>
  <c r="AJ126" i="41"/>
  <c r="AI126" i="41"/>
  <c r="AH126" i="41"/>
  <c r="AG126" i="41"/>
  <c r="AF126" i="41"/>
  <c r="AD105" i="41"/>
  <c r="AE104" i="41"/>
  <c r="AL125" i="41"/>
  <c r="AK125" i="41"/>
  <c r="AF103" i="41"/>
  <c r="AJ103" i="41"/>
  <c r="AI103" i="41"/>
  <c r="AH103" i="41"/>
  <c r="AG103" i="41"/>
  <c r="AJ90" i="41"/>
  <c r="AI90" i="41"/>
  <c r="AH90" i="41"/>
  <c r="AG90" i="41"/>
  <c r="AF90" i="41"/>
  <c r="AK102" i="41"/>
  <c r="AL102" i="41"/>
  <c r="AD92" i="41"/>
  <c r="AE91" i="41"/>
  <c r="AL113" i="41"/>
  <c r="AK113" i="41"/>
  <c r="AJ114" i="41"/>
  <c r="AI114" i="41"/>
  <c r="AH114" i="41"/>
  <c r="AG114" i="41"/>
  <c r="AF114" i="41"/>
  <c r="AL139" i="41"/>
  <c r="AK139" i="41"/>
  <c r="AK103" i="40"/>
  <c r="AL103" i="40"/>
  <c r="AJ104" i="40"/>
  <c r="AI104" i="40"/>
  <c r="AH104" i="40"/>
  <c r="AG104" i="40"/>
  <c r="AF104" i="40"/>
  <c r="AL91" i="40"/>
  <c r="AK91" i="40"/>
  <c r="AD106" i="40"/>
  <c r="AE105" i="40"/>
  <c r="AL126" i="40"/>
  <c r="AK126" i="40"/>
  <c r="AE117" i="40"/>
  <c r="AD118" i="40"/>
  <c r="AJ116" i="40"/>
  <c r="AI116" i="40"/>
  <c r="AH116" i="40"/>
  <c r="AG116" i="40"/>
  <c r="AF116" i="40"/>
  <c r="AL115" i="40"/>
  <c r="AK115" i="40"/>
  <c r="AE93" i="40"/>
  <c r="AD94" i="40"/>
  <c r="AJ127" i="40"/>
  <c r="AI127" i="40"/>
  <c r="AH127" i="40"/>
  <c r="AG127" i="40"/>
  <c r="AF127" i="40"/>
  <c r="AJ92" i="40"/>
  <c r="AI92" i="40"/>
  <c r="AH92" i="40"/>
  <c r="AG92" i="40"/>
  <c r="AF92" i="40"/>
  <c r="AD129" i="40"/>
  <c r="AE128" i="40"/>
  <c r="AH114" i="39"/>
  <c r="AG114" i="39"/>
  <c r="AF114" i="39"/>
  <c r="AI114" i="39"/>
  <c r="AJ114" i="39"/>
  <c r="AJ138" i="39"/>
  <c r="AI138" i="39"/>
  <c r="AG138" i="39"/>
  <c r="AF138" i="39"/>
  <c r="AH138" i="39"/>
  <c r="AD104" i="39"/>
  <c r="AE103" i="39"/>
  <c r="AK101" i="39"/>
  <c r="AL101" i="39"/>
  <c r="AD128" i="39"/>
  <c r="AE127" i="39"/>
  <c r="AL137" i="39"/>
  <c r="AK137" i="39"/>
  <c r="AE115" i="39"/>
  <c r="AD116" i="39"/>
  <c r="AL125" i="39"/>
  <c r="AK125" i="39"/>
  <c r="AJ102" i="39"/>
  <c r="AH102" i="39"/>
  <c r="AF102" i="39"/>
  <c r="AG102" i="39"/>
  <c r="AI102" i="39"/>
  <c r="AI126" i="39"/>
  <c r="AH126" i="39"/>
  <c r="AG126" i="39"/>
  <c r="AF126" i="39"/>
  <c r="AJ126" i="39"/>
  <c r="AL90" i="39"/>
  <c r="AK90" i="39"/>
  <c r="AE92" i="39"/>
  <c r="AD93" i="39"/>
  <c r="AG91" i="39"/>
  <c r="AJ91" i="39"/>
  <c r="AI91" i="39"/>
  <c r="AH91" i="39"/>
  <c r="AF91" i="39"/>
  <c r="AL113" i="39"/>
  <c r="AK113" i="39"/>
  <c r="AE91" i="38"/>
  <c r="AL139" i="38"/>
  <c r="AK139" i="38"/>
  <c r="AK102" i="38"/>
  <c r="AL102" i="38"/>
  <c r="AE115" i="38"/>
  <c r="AK127" i="38"/>
  <c r="AL127" i="38"/>
  <c r="AK138" i="38"/>
  <c r="AL138" i="38"/>
  <c r="AL89" i="38"/>
  <c r="AK89" i="38"/>
  <c r="AJ128" i="38"/>
  <c r="AI128" i="38"/>
  <c r="AF128" i="38"/>
  <c r="AH128" i="38"/>
  <c r="AG128" i="38"/>
  <c r="AF114" i="38"/>
  <c r="AJ114" i="38"/>
  <c r="AH114" i="38"/>
  <c r="AI114" i="38"/>
  <c r="AG114" i="38"/>
  <c r="AE104" i="38"/>
  <c r="AK113" i="38"/>
  <c r="AL113" i="38"/>
  <c r="AE129" i="38"/>
  <c r="AJ103" i="38"/>
  <c r="AI103" i="38"/>
  <c r="AH103" i="38"/>
  <c r="AG103" i="38"/>
  <c r="AF103" i="38"/>
  <c r="AH90" i="38"/>
  <c r="AI90" i="38"/>
  <c r="AJ90" i="38"/>
  <c r="AF90" i="38"/>
  <c r="AG90" i="38"/>
  <c r="AI114" i="37"/>
  <c r="AH114" i="37"/>
  <c r="AG114" i="37"/>
  <c r="AJ114" i="37"/>
  <c r="AF114" i="37"/>
  <c r="AI103" i="37"/>
  <c r="AJ103" i="37"/>
  <c r="AH103" i="37"/>
  <c r="AF103" i="37"/>
  <c r="AG103" i="37"/>
  <c r="AL90" i="37"/>
  <c r="AK90" i="37"/>
  <c r="AJ91" i="37"/>
  <c r="AH91" i="37"/>
  <c r="AG91" i="37"/>
  <c r="AF91" i="37"/>
  <c r="AI91" i="37"/>
  <c r="AL137" i="37"/>
  <c r="AK137" i="37"/>
  <c r="AK113" i="37"/>
  <c r="AL113" i="37"/>
  <c r="AK102" i="37"/>
  <c r="AL102" i="37"/>
  <c r="AE128" i="37"/>
  <c r="AE92" i="37"/>
  <c r="AJ138" i="37"/>
  <c r="AI138" i="37"/>
  <c r="AG138" i="37"/>
  <c r="AF138" i="37"/>
  <c r="AH138" i="37"/>
  <c r="AJ127" i="37"/>
  <c r="AI127" i="37"/>
  <c r="AH127" i="37"/>
  <c r="AG127" i="37"/>
  <c r="AF127" i="37"/>
  <c r="AE115" i="37"/>
  <c r="AK126" i="37"/>
  <c r="AL126" i="37"/>
  <c r="AE104" i="37"/>
  <c r="AJ139" i="37"/>
  <c r="AI139" i="37"/>
  <c r="AH139" i="37"/>
  <c r="AG139" i="37"/>
  <c r="AF139" i="37"/>
  <c r="AE115" i="36"/>
  <c r="AL101" i="36"/>
  <c r="AK101" i="36"/>
  <c r="AG114" i="36"/>
  <c r="AF114" i="36"/>
  <c r="AH114" i="36"/>
  <c r="AI114" i="36"/>
  <c r="AJ114" i="36"/>
  <c r="AE128" i="36"/>
  <c r="AJ102" i="36"/>
  <c r="AH102" i="36"/>
  <c r="AG102" i="36"/>
  <c r="AI102" i="36"/>
  <c r="AF102" i="36"/>
  <c r="AE103" i="36"/>
  <c r="AJ127" i="36"/>
  <c r="AI127" i="36"/>
  <c r="AH127" i="36"/>
  <c r="AG127" i="36"/>
  <c r="AF127" i="36"/>
  <c r="AK89" i="36"/>
  <c r="AL89" i="36"/>
  <c r="AK137" i="36"/>
  <c r="AL137" i="36"/>
  <c r="AJ138" i="36"/>
  <c r="AI138" i="36"/>
  <c r="AF138" i="36"/>
  <c r="AG138" i="36"/>
  <c r="AH138" i="36"/>
  <c r="AL126" i="36"/>
  <c r="AK126" i="36"/>
  <c r="AI90" i="36"/>
  <c r="AF90" i="36"/>
  <c r="AH90" i="36"/>
  <c r="AG90" i="36"/>
  <c r="AJ90" i="36"/>
  <c r="AL113" i="36"/>
  <c r="AK113" i="36"/>
  <c r="AJ139" i="36"/>
  <c r="AI139" i="36"/>
  <c r="AH139" i="36"/>
  <c r="AG139" i="36"/>
  <c r="AF139" i="36"/>
  <c r="AE91" i="36"/>
  <c r="AL137" i="35"/>
  <c r="AK137" i="35"/>
  <c r="AE127" i="35"/>
  <c r="AJ126" i="35"/>
  <c r="AI126" i="35"/>
  <c r="AH126" i="35"/>
  <c r="AG126" i="35"/>
  <c r="AF126" i="35"/>
  <c r="AK113" i="35"/>
  <c r="AL113" i="35"/>
  <c r="AJ138" i="35"/>
  <c r="AI138" i="35"/>
  <c r="AH138" i="35"/>
  <c r="AG138" i="35"/>
  <c r="AF138" i="35"/>
  <c r="AL101" i="35"/>
  <c r="AK101" i="35"/>
  <c r="AE91" i="35"/>
  <c r="AL89" i="35"/>
  <c r="AK89" i="35"/>
  <c r="AL125" i="35"/>
  <c r="AK125" i="35"/>
  <c r="AG102" i="35"/>
  <c r="AF102" i="35"/>
  <c r="AH102" i="35"/>
  <c r="AJ102" i="35"/>
  <c r="AI102" i="35"/>
  <c r="AJ139" i="35"/>
  <c r="AI139" i="35"/>
  <c r="AH139" i="35"/>
  <c r="AG139" i="35"/>
  <c r="AF139" i="35"/>
  <c r="AE103" i="35"/>
  <c r="AJ90" i="35"/>
  <c r="AH90" i="35"/>
  <c r="AI90" i="35"/>
  <c r="AG90" i="35"/>
  <c r="AF90" i="35"/>
  <c r="AI114" i="35"/>
  <c r="AF114" i="35"/>
  <c r="AG114" i="35"/>
  <c r="AJ114" i="35"/>
  <c r="AH114" i="35"/>
  <c r="AE115" i="35"/>
  <c r="AJ102" i="34"/>
  <c r="AH102" i="34"/>
  <c r="AG102" i="34"/>
  <c r="AF102" i="34"/>
  <c r="AI102" i="34"/>
  <c r="AE103" i="34"/>
  <c r="AJ138" i="34"/>
  <c r="AI138" i="34"/>
  <c r="AG138" i="34"/>
  <c r="AF138" i="34"/>
  <c r="AH138" i="34"/>
  <c r="AK125" i="34"/>
  <c r="AL125" i="34"/>
  <c r="AJ139" i="34"/>
  <c r="AI139" i="34"/>
  <c r="AH139" i="34"/>
  <c r="AG139" i="34"/>
  <c r="AF139" i="34"/>
  <c r="AL113" i="34"/>
  <c r="AK113" i="34"/>
  <c r="AK89" i="34"/>
  <c r="AL89" i="34"/>
  <c r="AL137" i="34"/>
  <c r="AK137" i="34"/>
  <c r="AE127" i="34"/>
  <c r="AI126" i="34"/>
  <c r="AH126" i="34"/>
  <c r="AJ126" i="34"/>
  <c r="AG126" i="34"/>
  <c r="AF126" i="34"/>
  <c r="AL101" i="34"/>
  <c r="AK101" i="34"/>
  <c r="AE91" i="34"/>
  <c r="AI114" i="34"/>
  <c r="AH114" i="34"/>
  <c r="AJ114" i="34"/>
  <c r="AG114" i="34"/>
  <c r="AF114" i="34"/>
  <c r="AJ90" i="34"/>
  <c r="AI90" i="34"/>
  <c r="AG90" i="34"/>
  <c r="AF90" i="34"/>
  <c r="AH90" i="34"/>
  <c r="AE115" i="34"/>
  <c r="AL113" i="33"/>
  <c r="AK113" i="33"/>
  <c r="AJ90" i="33"/>
  <c r="AH90" i="33"/>
  <c r="AG90" i="33"/>
  <c r="AI90" i="33"/>
  <c r="AF90" i="33"/>
  <c r="AE91" i="33"/>
  <c r="AJ102" i="33"/>
  <c r="AI102" i="33"/>
  <c r="AH102" i="33"/>
  <c r="AG102" i="33"/>
  <c r="AF102" i="33"/>
  <c r="AK101" i="33"/>
  <c r="AL101" i="33"/>
  <c r="AE103" i="33"/>
  <c r="AE127" i="33"/>
  <c r="AJ114" i="33"/>
  <c r="AH114" i="33"/>
  <c r="AG114" i="33"/>
  <c r="AI114" i="33"/>
  <c r="AF114" i="33"/>
  <c r="AJ138" i="33"/>
  <c r="AI138" i="33"/>
  <c r="AG138" i="33"/>
  <c r="AF138" i="33"/>
  <c r="AH138" i="33"/>
  <c r="AJ126" i="33"/>
  <c r="AI126" i="33"/>
  <c r="AH126" i="33"/>
  <c r="AF126" i="33"/>
  <c r="AG126" i="33"/>
  <c r="AL137" i="33"/>
  <c r="AK137" i="33"/>
  <c r="AK125" i="33"/>
  <c r="AL125" i="33"/>
  <c r="AK89" i="33"/>
  <c r="AL89" i="33"/>
  <c r="AJ139" i="33"/>
  <c r="AI139" i="33"/>
  <c r="AH139" i="33"/>
  <c r="AG139" i="33"/>
  <c r="AF139" i="33"/>
  <c r="AE115" i="33"/>
  <c r="AL125" i="32"/>
  <c r="AK125" i="32"/>
  <c r="AL137" i="32"/>
  <c r="AK137" i="32"/>
  <c r="AE91" i="32"/>
  <c r="AL89" i="32"/>
  <c r="AK89" i="32"/>
  <c r="AJ114" i="32"/>
  <c r="AI114" i="32"/>
  <c r="AG114" i="32"/>
  <c r="AF114" i="32"/>
  <c r="AH114" i="32"/>
  <c r="AL113" i="32"/>
  <c r="AK113" i="32"/>
  <c r="AJ126" i="32"/>
  <c r="AI126" i="32"/>
  <c r="AG126" i="32"/>
  <c r="AH126" i="32"/>
  <c r="AF126" i="32"/>
  <c r="AE103" i="32"/>
  <c r="AK101" i="32"/>
  <c r="AL101" i="32"/>
  <c r="AJ90" i="32"/>
  <c r="AF90" i="32"/>
  <c r="AI90" i="32"/>
  <c r="AH90" i="32"/>
  <c r="AG90" i="32"/>
  <c r="AJ139" i="32"/>
  <c r="AI139" i="32"/>
  <c r="AH139" i="32"/>
  <c r="AG139" i="32"/>
  <c r="AF139" i="32"/>
  <c r="AE115" i="32"/>
  <c r="AE127" i="32"/>
  <c r="AJ102" i="32"/>
  <c r="AI102" i="32"/>
  <c r="AF102" i="32"/>
  <c r="AH102" i="32"/>
  <c r="AG102" i="32"/>
  <c r="AJ138" i="32"/>
  <c r="AI138" i="32"/>
  <c r="AH138" i="32"/>
  <c r="AG138" i="32"/>
  <c r="AF138" i="32"/>
  <c r="AE115" i="31"/>
  <c r="AL101" i="31"/>
  <c r="AK101" i="31"/>
  <c r="AK137" i="31"/>
  <c r="AL137" i="31"/>
  <c r="AE103" i="31"/>
  <c r="AK113" i="31"/>
  <c r="AL113" i="31"/>
  <c r="AG102" i="31"/>
  <c r="AF102" i="31"/>
  <c r="AJ102" i="31"/>
  <c r="AI102" i="31"/>
  <c r="AH102" i="31"/>
  <c r="AJ139" i="31"/>
  <c r="AI139" i="31"/>
  <c r="AH139" i="31"/>
  <c r="AG139" i="31"/>
  <c r="AF139" i="31"/>
  <c r="AJ127" i="31"/>
  <c r="AI127" i="31"/>
  <c r="AG127" i="31"/>
  <c r="AF127" i="31"/>
  <c r="AH127" i="31"/>
  <c r="AE128" i="31"/>
  <c r="AK126" i="31"/>
  <c r="AL126" i="31"/>
  <c r="AI90" i="31"/>
  <c r="AJ90" i="31"/>
  <c r="AG90" i="31"/>
  <c r="AF90" i="31"/>
  <c r="AH90" i="31"/>
  <c r="AE91" i="31"/>
  <c r="AK89" i="31"/>
  <c r="AL89" i="31"/>
  <c r="AJ114" i="31"/>
  <c r="AF114" i="31"/>
  <c r="AH114" i="31"/>
  <c r="AI114" i="31"/>
  <c r="AG114" i="31"/>
  <c r="AJ138" i="31"/>
  <c r="AI138" i="31"/>
  <c r="AF138" i="31"/>
  <c r="AG138" i="31"/>
  <c r="AH138" i="31"/>
  <c r="AJ114" i="30"/>
  <c r="AI114" i="30"/>
  <c r="AH114" i="30"/>
  <c r="AG114" i="30"/>
  <c r="AF114" i="30"/>
  <c r="AK89" i="30"/>
  <c r="AL89" i="30"/>
  <c r="AE127" i="30"/>
  <c r="AH90" i="30"/>
  <c r="AG90" i="30"/>
  <c r="AF90" i="30"/>
  <c r="AJ90" i="30"/>
  <c r="AI90" i="30"/>
  <c r="AG102" i="30"/>
  <c r="AF102" i="30"/>
  <c r="AJ102" i="30"/>
  <c r="AI102" i="30"/>
  <c r="AH102" i="30"/>
  <c r="AJ126" i="30"/>
  <c r="AH126" i="30"/>
  <c r="AG126" i="30"/>
  <c r="AI126" i="30"/>
  <c r="AF126" i="30"/>
  <c r="AL137" i="30"/>
  <c r="AK137" i="30"/>
  <c r="AL113" i="30"/>
  <c r="AK113" i="30"/>
  <c r="AE103" i="30"/>
  <c r="AL101" i="30"/>
  <c r="AK101" i="30"/>
  <c r="AE91" i="30"/>
  <c r="AE115" i="30"/>
  <c r="AK125" i="30"/>
  <c r="AL125" i="30"/>
  <c r="AJ139" i="30"/>
  <c r="AI139" i="30"/>
  <c r="AH139" i="30"/>
  <c r="AG139" i="30"/>
  <c r="AF139" i="30"/>
  <c r="AG138" i="30"/>
  <c r="AF138" i="30"/>
  <c r="AI138" i="30"/>
  <c r="AH138" i="30"/>
  <c r="AJ138" i="30"/>
  <c r="AJ126" i="29"/>
  <c r="AI126" i="29"/>
  <c r="AH126" i="29"/>
  <c r="AG126" i="29"/>
  <c r="AF126" i="29"/>
  <c r="AJ102" i="29"/>
  <c r="AH102" i="29"/>
  <c r="AI102" i="29"/>
  <c r="AG102" i="29"/>
  <c r="AF102" i="29"/>
  <c r="AI90" i="29"/>
  <c r="AH90" i="29"/>
  <c r="AG90" i="29"/>
  <c r="AJ90" i="29"/>
  <c r="AF90" i="29"/>
  <c r="AL101" i="29"/>
  <c r="AK101" i="29"/>
  <c r="AL125" i="29"/>
  <c r="AK125" i="29"/>
  <c r="AE91" i="29"/>
  <c r="AH114" i="29"/>
  <c r="AF114" i="29"/>
  <c r="AJ114" i="29"/>
  <c r="AG114" i="29"/>
  <c r="AI114" i="29"/>
  <c r="AE115" i="29"/>
  <c r="AE127" i="29"/>
  <c r="AL137" i="29"/>
  <c r="AK137" i="29"/>
  <c r="AE103" i="29"/>
  <c r="AL113" i="29"/>
  <c r="AK113" i="29"/>
  <c r="AJ138" i="29"/>
  <c r="AI138" i="29"/>
  <c r="AH138" i="29"/>
  <c r="AG138" i="29"/>
  <c r="AF138" i="29"/>
  <c r="AL89" i="29"/>
  <c r="AK89" i="29"/>
  <c r="AJ139" i="29"/>
  <c r="AI139" i="29"/>
  <c r="AH139" i="29"/>
  <c r="AG139" i="29"/>
  <c r="AF139" i="29"/>
  <c r="AL137" i="28"/>
  <c r="AK137" i="28"/>
  <c r="AJ139" i="28"/>
  <c r="AI139" i="28"/>
  <c r="AH139" i="28"/>
  <c r="AG139" i="28"/>
  <c r="AF139" i="28"/>
  <c r="AJ138" i="28"/>
  <c r="AI138" i="28"/>
  <c r="AH138" i="28"/>
  <c r="AG138" i="28"/>
  <c r="AF138" i="28"/>
  <c r="AI90" i="28"/>
  <c r="AH90" i="28"/>
  <c r="AG90" i="28"/>
  <c r="AF90" i="28"/>
  <c r="AJ90" i="28"/>
  <c r="AK115" i="28"/>
  <c r="AL115" i="28"/>
  <c r="AE91" i="28"/>
  <c r="AE117" i="28"/>
  <c r="AG104" i="28"/>
  <c r="AF104" i="28"/>
  <c r="AI104" i="28"/>
  <c r="AH104" i="28"/>
  <c r="AJ104" i="28"/>
  <c r="AL103" i="28"/>
  <c r="AK103" i="28"/>
  <c r="AL125" i="28"/>
  <c r="AK125" i="28"/>
  <c r="AF116" i="28"/>
  <c r="AJ116" i="28"/>
  <c r="AI116" i="28"/>
  <c r="AH116" i="28"/>
  <c r="AG116" i="28"/>
  <c r="AE127" i="28"/>
  <c r="AE105" i="28"/>
  <c r="AL89" i="28"/>
  <c r="AK89" i="28"/>
  <c r="AJ126" i="28"/>
  <c r="AI126" i="28"/>
  <c r="AH126" i="28"/>
  <c r="AG126" i="28"/>
  <c r="AF126" i="28"/>
  <c r="AL137" i="22"/>
  <c r="AK137" i="22"/>
  <c r="AH138" i="24"/>
  <c r="AG138" i="24"/>
  <c r="AF138" i="24"/>
  <c r="AI138" i="24"/>
  <c r="AJ138" i="24"/>
  <c r="AL137" i="26"/>
  <c r="AK137" i="26"/>
  <c r="AH139" i="19"/>
  <c r="AJ138" i="25"/>
  <c r="AG138" i="25"/>
  <c r="AF138" i="25"/>
  <c r="AH138" i="25"/>
  <c r="AI138" i="25"/>
  <c r="AG138" i="19"/>
  <c r="AI138" i="19"/>
  <c r="AF138" i="19"/>
  <c r="AJ138" i="19"/>
  <c r="AH138" i="19"/>
  <c r="AI139" i="22"/>
  <c r="AG139" i="22"/>
  <c r="AH139" i="22"/>
  <c r="AF139" i="22"/>
  <c r="AJ139" i="22"/>
  <c r="AK137" i="24"/>
  <c r="AL137" i="24"/>
  <c r="AH139" i="24"/>
  <c r="AG139" i="24"/>
  <c r="AF139" i="24"/>
  <c r="AJ139" i="24"/>
  <c r="AI139" i="24"/>
  <c r="AH139" i="25"/>
  <c r="AI139" i="25"/>
  <c r="AF139" i="25"/>
  <c r="AH138" i="26"/>
  <c r="AG138" i="26"/>
  <c r="AJ138" i="26"/>
  <c r="AF138" i="26"/>
  <c r="AI138" i="26"/>
  <c r="AK137" i="25"/>
  <c r="AL137" i="25"/>
  <c r="AI138" i="22"/>
  <c r="AG138" i="22"/>
  <c r="AH138" i="22"/>
  <c r="AF138" i="22"/>
  <c r="AJ138" i="22"/>
  <c r="AL137" i="19"/>
  <c r="AK137" i="19"/>
  <c r="AF139" i="26"/>
  <c r="AG139" i="26"/>
  <c r="AH139" i="26"/>
  <c r="AJ139" i="26"/>
  <c r="AI139" i="26"/>
  <c r="AJ126" i="27"/>
  <c r="AI126" i="27"/>
  <c r="AH126" i="27"/>
  <c r="AG126" i="27"/>
  <c r="AF126" i="27"/>
  <c r="AJ139" i="27"/>
  <c r="AI139" i="27"/>
  <c r="AH139" i="27"/>
  <c r="AG139" i="27"/>
  <c r="AF139" i="27"/>
  <c r="AI102" i="27"/>
  <c r="AJ102" i="27"/>
  <c r="AH102" i="27"/>
  <c r="AF102" i="27"/>
  <c r="AG102" i="27"/>
  <c r="AE115" i="27"/>
  <c r="AL137" i="27"/>
  <c r="AK137" i="27"/>
  <c r="AE103" i="27"/>
  <c r="AL89" i="27"/>
  <c r="AK89" i="27"/>
  <c r="AL101" i="27"/>
  <c r="AK101" i="27"/>
  <c r="AJ138" i="27"/>
  <c r="AI138" i="27"/>
  <c r="AH138" i="27"/>
  <c r="AG138" i="27"/>
  <c r="AF138" i="27"/>
  <c r="AK113" i="27"/>
  <c r="AL113" i="27"/>
  <c r="AJ114" i="27"/>
  <c r="AH114" i="27"/>
  <c r="AF114" i="27"/>
  <c r="AI114" i="27"/>
  <c r="AG114" i="27"/>
  <c r="AG90" i="27"/>
  <c r="AF90" i="27"/>
  <c r="AJ90" i="27"/>
  <c r="AI90" i="27"/>
  <c r="AH90" i="27"/>
  <c r="AL125" i="27"/>
  <c r="AK125" i="27"/>
  <c r="AE91" i="27"/>
  <c r="AE127" i="27"/>
  <c r="AJ126" i="26"/>
  <c r="AI126" i="26"/>
  <c r="AH126" i="26"/>
  <c r="AG126" i="26"/>
  <c r="AF126" i="26"/>
  <c r="AF90" i="26"/>
  <c r="AJ90" i="26"/>
  <c r="AI90" i="26"/>
  <c r="AH90" i="26"/>
  <c r="AG90" i="26"/>
  <c r="AE127" i="26"/>
  <c r="AD128" i="26"/>
  <c r="AL101" i="26"/>
  <c r="AK101" i="26"/>
  <c r="AK113" i="26"/>
  <c r="AL113" i="26"/>
  <c r="AD116" i="26"/>
  <c r="AE115" i="26"/>
  <c r="AG102" i="26"/>
  <c r="AF102" i="26"/>
  <c r="AJ102" i="26"/>
  <c r="AI102" i="26"/>
  <c r="AH102" i="26"/>
  <c r="AK89" i="26"/>
  <c r="AL89" i="26"/>
  <c r="AG114" i="26"/>
  <c r="AF114" i="26"/>
  <c r="AH114" i="26"/>
  <c r="AJ114" i="26"/>
  <c r="AI114" i="26"/>
  <c r="AD104" i="26"/>
  <c r="AE103" i="26"/>
  <c r="AE91" i="26"/>
  <c r="AD92" i="26"/>
  <c r="AK125" i="26"/>
  <c r="AL125" i="26"/>
  <c r="AJ102" i="25"/>
  <c r="AI102" i="25"/>
  <c r="AG102" i="25"/>
  <c r="AF102" i="25"/>
  <c r="AH102" i="25"/>
  <c r="AL101" i="25"/>
  <c r="AK101" i="25"/>
  <c r="AD128" i="25"/>
  <c r="AE127" i="25"/>
  <c r="AD104" i="25"/>
  <c r="AE103" i="25"/>
  <c r="AL89" i="25"/>
  <c r="AK89" i="25"/>
  <c r="AD116" i="25"/>
  <c r="AE115" i="25"/>
  <c r="AE91" i="25"/>
  <c r="AD92" i="25"/>
  <c r="AH114" i="25"/>
  <c r="AG114" i="25"/>
  <c r="AF114" i="25"/>
  <c r="AJ114" i="25"/>
  <c r="AI114" i="25"/>
  <c r="AJ90" i="25"/>
  <c r="AI90" i="25"/>
  <c r="AH90" i="25"/>
  <c r="AG90" i="25"/>
  <c r="AF90" i="25"/>
  <c r="AL113" i="25"/>
  <c r="AK113" i="25"/>
  <c r="AJ126" i="25"/>
  <c r="AI126" i="25"/>
  <c r="AH126" i="25"/>
  <c r="AF126" i="25"/>
  <c r="AG126" i="25"/>
  <c r="AK125" i="25"/>
  <c r="AL125" i="25"/>
  <c r="AL106" i="24"/>
  <c r="AK106" i="24"/>
  <c r="AD128" i="24"/>
  <c r="AE127" i="24"/>
  <c r="AD109" i="24"/>
  <c r="AE109" i="24" s="1"/>
  <c r="AE108" i="24"/>
  <c r="AD116" i="24"/>
  <c r="AE115" i="24"/>
  <c r="AE91" i="24"/>
  <c r="AD92" i="24"/>
  <c r="AL125" i="24"/>
  <c r="AK125" i="24"/>
  <c r="AI126" i="24"/>
  <c r="AH126" i="24"/>
  <c r="AG126" i="24"/>
  <c r="AJ126" i="24"/>
  <c r="AF126" i="24"/>
  <c r="AL113" i="24"/>
  <c r="AK113" i="24"/>
  <c r="AI114" i="24"/>
  <c r="AH114" i="24"/>
  <c r="AG114" i="24"/>
  <c r="AJ114" i="24"/>
  <c r="AF114" i="24"/>
  <c r="AK89" i="24"/>
  <c r="AL89" i="24"/>
  <c r="AG107" i="24"/>
  <c r="AF107" i="24"/>
  <c r="AJ107" i="24"/>
  <c r="AI107" i="24"/>
  <c r="AH107" i="24"/>
  <c r="AF90" i="24"/>
  <c r="AG90" i="24"/>
  <c r="AJ90" i="24"/>
  <c r="AI90" i="24"/>
  <c r="AH90" i="24"/>
  <c r="AL89" i="23"/>
  <c r="AK89" i="23"/>
  <c r="AD128" i="23"/>
  <c r="AE127" i="23"/>
  <c r="AH114" i="23"/>
  <c r="AG114" i="23"/>
  <c r="AI114" i="23"/>
  <c r="AF114" i="23"/>
  <c r="AJ114" i="23"/>
  <c r="AJ126" i="23"/>
  <c r="AI126" i="23"/>
  <c r="AG126" i="23"/>
  <c r="AF126" i="23"/>
  <c r="AH126" i="23"/>
  <c r="AL101" i="23"/>
  <c r="AK101" i="23"/>
  <c r="AI139" i="23"/>
  <c r="AH139" i="23"/>
  <c r="AG139" i="23"/>
  <c r="AF139" i="23"/>
  <c r="AJ139" i="23"/>
  <c r="AI90" i="23"/>
  <c r="AH90" i="23"/>
  <c r="AG90" i="23"/>
  <c r="AF90" i="23"/>
  <c r="AJ90" i="23"/>
  <c r="AL113" i="23"/>
  <c r="AK113" i="23"/>
  <c r="AI138" i="23"/>
  <c r="AH138" i="23"/>
  <c r="AF138" i="23"/>
  <c r="AJ138" i="23"/>
  <c r="AG138" i="23"/>
  <c r="AD92" i="23"/>
  <c r="AE91" i="23"/>
  <c r="AE103" i="23"/>
  <c r="AD104" i="23"/>
  <c r="AG102" i="23"/>
  <c r="AF102" i="23"/>
  <c r="AJ102" i="23"/>
  <c r="AH102" i="23"/>
  <c r="AI102" i="23"/>
  <c r="AD116" i="23"/>
  <c r="AE115" i="23"/>
  <c r="AK125" i="23"/>
  <c r="AL125" i="23"/>
  <c r="AL137" i="23"/>
  <c r="AK137" i="23"/>
  <c r="AJ126" i="22"/>
  <c r="AI126" i="22"/>
  <c r="AH126" i="22"/>
  <c r="AG126" i="22"/>
  <c r="AF126" i="22"/>
  <c r="AK89" i="22"/>
  <c r="AL89" i="22"/>
  <c r="AK125" i="22"/>
  <c r="AL125" i="22"/>
  <c r="AG90" i="22"/>
  <c r="AF90" i="22"/>
  <c r="AJ90" i="22"/>
  <c r="AI90" i="22"/>
  <c r="AH90" i="22"/>
  <c r="AE103" i="22"/>
  <c r="AD104" i="22"/>
  <c r="AL101" i="22"/>
  <c r="AK101" i="22"/>
  <c r="AD92" i="22"/>
  <c r="AE91" i="22"/>
  <c r="AH102" i="22"/>
  <c r="AG102" i="22"/>
  <c r="AF102" i="22"/>
  <c r="AJ102" i="22"/>
  <c r="AI102" i="22"/>
  <c r="AD128" i="22"/>
  <c r="AE127" i="22"/>
  <c r="AL113" i="22"/>
  <c r="AK113" i="22"/>
  <c r="AD116" i="22"/>
  <c r="AE115" i="22"/>
  <c r="AH114" i="22"/>
  <c r="AG114" i="22"/>
  <c r="AF114" i="22"/>
  <c r="AJ114" i="22"/>
  <c r="AI114" i="22"/>
  <c r="AL101" i="21"/>
  <c r="AK101" i="21"/>
  <c r="AJ102" i="21"/>
  <c r="AI102" i="21"/>
  <c r="AH102" i="21"/>
  <c r="AG102" i="21"/>
  <c r="AF102" i="21"/>
  <c r="AI127" i="21"/>
  <c r="AG127" i="21"/>
  <c r="AF127" i="21"/>
  <c r="AJ127" i="21"/>
  <c r="AH127" i="21"/>
  <c r="AD116" i="21"/>
  <c r="AE115" i="21"/>
  <c r="AD104" i="21"/>
  <c r="AE103" i="21"/>
  <c r="AK89" i="21"/>
  <c r="AL89" i="21"/>
  <c r="AL139" i="21"/>
  <c r="AK139" i="21"/>
  <c r="AL113" i="21"/>
  <c r="AK113" i="21"/>
  <c r="AD129" i="21"/>
  <c r="AE128" i="21"/>
  <c r="AD92" i="21"/>
  <c r="AE91" i="21"/>
  <c r="AL126" i="21"/>
  <c r="AK126" i="21"/>
  <c r="AL138" i="21"/>
  <c r="AK138" i="21"/>
  <c r="AG90" i="21"/>
  <c r="AF90" i="21"/>
  <c r="AJ90" i="21"/>
  <c r="AI90" i="21"/>
  <c r="AH90" i="21"/>
  <c r="AF114" i="21"/>
  <c r="AJ114" i="21"/>
  <c r="AH114" i="21"/>
  <c r="AI114" i="21"/>
  <c r="AG114" i="21"/>
  <c r="AE103" i="20"/>
  <c r="AD104" i="20"/>
  <c r="AL89" i="20"/>
  <c r="AK89" i="20"/>
  <c r="AJ126" i="20"/>
  <c r="AI126" i="20"/>
  <c r="AH126" i="20"/>
  <c r="AG126" i="20"/>
  <c r="AF126" i="20"/>
  <c r="AL139" i="20"/>
  <c r="AK139" i="20"/>
  <c r="AG102" i="20"/>
  <c r="AF102" i="20"/>
  <c r="AJ102" i="20"/>
  <c r="AI102" i="20"/>
  <c r="AH102" i="20"/>
  <c r="AK113" i="20"/>
  <c r="AL113" i="20"/>
  <c r="AE91" i="20"/>
  <c r="AD92" i="20"/>
  <c r="AL138" i="20"/>
  <c r="AK138" i="20"/>
  <c r="AL125" i="20"/>
  <c r="AK125" i="20"/>
  <c r="AD128" i="20"/>
  <c r="AE127" i="20"/>
  <c r="AL101" i="20"/>
  <c r="AK101" i="20"/>
  <c r="AE115" i="20"/>
  <c r="AD116" i="20"/>
  <c r="AJ90" i="20"/>
  <c r="AI90" i="20"/>
  <c r="AH90" i="20"/>
  <c r="AG90" i="20"/>
  <c r="AF90" i="20"/>
  <c r="AF114" i="20"/>
  <c r="AJ114" i="20"/>
  <c r="AI114" i="20"/>
  <c r="AH114" i="20"/>
  <c r="AG114" i="20"/>
  <c r="AE91" i="19"/>
  <c r="AD92" i="19"/>
  <c r="AK113" i="19"/>
  <c r="AL113" i="19"/>
  <c r="AE115" i="19"/>
  <c r="AD116" i="19"/>
  <c r="AK125" i="19"/>
  <c r="AL125" i="19"/>
  <c r="AF90" i="19"/>
  <c r="AH90" i="19"/>
  <c r="AJ90" i="19"/>
  <c r="AI90" i="19"/>
  <c r="AG90" i="19"/>
  <c r="AF114" i="19"/>
  <c r="AJ114" i="19"/>
  <c r="AI114" i="19"/>
  <c r="AH114" i="19"/>
  <c r="AG114" i="19"/>
  <c r="AE103" i="19"/>
  <c r="AD104" i="19"/>
  <c r="AD128" i="19"/>
  <c r="AE127" i="19"/>
  <c r="AJ126" i="19"/>
  <c r="AI126" i="19"/>
  <c r="AG126" i="19"/>
  <c r="AF126" i="19"/>
  <c r="AH126" i="19"/>
  <c r="AK89" i="19"/>
  <c r="AL89" i="19"/>
  <c r="AL101" i="19"/>
  <c r="AK101" i="19"/>
  <c r="AG102" i="19"/>
  <c r="AF102" i="19"/>
  <c r="AJ102" i="19"/>
  <c r="AH102" i="19"/>
  <c r="AI102" i="19"/>
  <c r="AK113" i="18"/>
  <c r="AL113" i="18"/>
  <c r="AJ139" i="18"/>
  <c r="AI139" i="18"/>
  <c r="AH139" i="18"/>
  <c r="AG139" i="18"/>
  <c r="AF139" i="18"/>
  <c r="AL137" i="18"/>
  <c r="AK137" i="18"/>
  <c r="AE103" i="18"/>
  <c r="AD104" i="18"/>
  <c r="AJ138" i="18"/>
  <c r="AI138" i="18"/>
  <c r="AH138" i="18"/>
  <c r="AG138" i="18"/>
  <c r="AF138" i="18"/>
  <c r="AL89" i="18"/>
  <c r="AK89" i="18"/>
  <c r="AH90" i="18"/>
  <c r="AJ90" i="18"/>
  <c r="AF90" i="18"/>
  <c r="AI90" i="18"/>
  <c r="AG90" i="18"/>
  <c r="AF114" i="18"/>
  <c r="AI114" i="18"/>
  <c r="AH114" i="18"/>
  <c r="AG114" i="18"/>
  <c r="AJ114" i="18"/>
  <c r="AL101" i="18"/>
  <c r="AK101" i="18"/>
  <c r="AE115" i="18"/>
  <c r="AD116" i="18"/>
  <c r="AJ126" i="18"/>
  <c r="AI126" i="18"/>
  <c r="AH126" i="18"/>
  <c r="AG126" i="18"/>
  <c r="AF126" i="18"/>
  <c r="AG102" i="18"/>
  <c r="AF102" i="18"/>
  <c r="AH102" i="18"/>
  <c r="AJ102" i="18"/>
  <c r="AI102" i="18"/>
  <c r="AL125" i="18"/>
  <c r="AK125" i="18"/>
  <c r="AD92" i="18"/>
  <c r="AE91" i="18"/>
  <c r="AE127" i="18"/>
  <c r="AD128" i="18"/>
  <c r="AE103" i="15"/>
  <c r="AD104" i="15"/>
  <c r="AK113" i="15"/>
  <c r="AL113" i="15"/>
  <c r="AJ126" i="15"/>
  <c r="AI126" i="15"/>
  <c r="AH126" i="15"/>
  <c r="AG126" i="15"/>
  <c r="AF126" i="15"/>
  <c r="AK89" i="15"/>
  <c r="AL89" i="15"/>
  <c r="AL101" i="15"/>
  <c r="AK101" i="15"/>
  <c r="AL137" i="15"/>
  <c r="AK137" i="15"/>
  <c r="AD92" i="15"/>
  <c r="AE91" i="15"/>
  <c r="AD116" i="15"/>
  <c r="AE115" i="15"/>
  <c r="AJ138" i="15"/>
  <c r="AI138" i="15"/>
  <c r="AH138" i="15"/>
  <c r="AG138" i="15"/>
  <c r="AF138" i="15"/>
  <c r="AL125" i="15"/>
  <c r="AK125" i="15"/>
  <c r="AI90" i="15"/>
  <c r="AF90" i="15"/>
  <c r="AH90" i="15"/>
  <c r="AG90" i="15"/>
  <c r="AJ90" i="15"/>
  <c r="AF114" i="15"/>
  <c r="AH114" i="15"/>
  <c r="AG114" i="15"/>
  <c r="AI114" i="15"/>
  <c r="AJ114" i="15"/>
  <c r="AJ139" i="15"/>
  <c r="AF139" i="15"/>
  <c r="AD128" i="15"/>
  <c r="AE127" i="15"/>
  <c r="AJ102" i="15"/>
  <c r="AH102" i="15"/>
  <c r="AI102" i="15"/>
  <c r="AF102" i="15"/>
  <c r="AG102" i="15"/>
  <c r="AL138" i="11"/>
  <c r="AL89" i="11"/>
  <c r="AL101" i="12"/>
  <c r="AK101" i="12"/>
  <c r="AD116" i="12"/>
  <c r="AE115" i="12"/>
  <c r="AF90" i="12"/>
  <c r="AH90" i="12"/>
  <c r="AI90" i="12"/>
  <c r="AJ90" i="12"/>
  <c r="AG90" i="12"/>
  <c r="AE91" i="12"/>
  <c r="AD92" i="12"/>
  <c r="AK89" i="12"/>
  <c r="AL89" i="12"/>
  <c r="AJ102" i="12"/>
  <c r="AI102" i="12"/>
  <c r="AG102" i="12"/>
  <c r="AF102" i="12"/>
  <c r="AH102" i="12"/>
  <c r="AJ126" i="12"/>
  <c r="AI126" i="12"/>
  <c r="AH126" i="12"/>
  <c r="AG126" i="12"/>
  <c r="AF126" i="12"/>
  <c r="AK137" i="12"/>
  <c r="AL137" i="12"/>
  <c r="AD104" i="12"/>
  <c r="AE103" i="12"/>
  <c r="AJ138" i="12"/>
  <c r="AG138" i="12"/>
  <c r="AF138" i="12"/>
  <c r="AI138" i="12"/>
  <c r="AH138" i="12"/>
  <c r="AD128" i="12"/>
  <c r="AE127" i="12"/>
  <c r="AH114" i="12"/>
  <c r="AG114" i="12"/>
  <c r="AJ114" i="12"/>
  <c r="AI114" i="12"/>
  <c r="AF114" i="12"/>
  <c r="AJ139" i="12"/>
  <c r="AI139" i="12"/>
  <c r="AH139" i="12"/>
  <c r="AG139" i="12"/>
  <c r="AF139" i="12"/>
  <c r="AL125" i="12"/>
  <c r="AK125" i="12"/>
  <c r="AK113" i="12"/>
  <c r="AL113" i="12"/>
  <c r="AK139" i="11"/>
  <c r="AL139" i="11"/>
  <c r="AI126" i="11"/>
  <c r="AG126" i="11"/>
  <c r="AJ126" i="11"/>
  <c r="AL126" i="11" s="1"/>
  <c r="AG103" i="11"/>
  <c r="AH103" i="11"/>
  <c r="AK125" i="11"/>
  <c r="AF103" i="11"/>
  <c r="AI103" i="11"/>
  <c r="AF126" i="11"/>
  <c r="AG114" i="11"/>
  <c r="AK113" i="11"/>
  <c r="AH90" i="11"/>
  <c r="AF114" i="11"/>
  <c r="AD116" i="11"/>
  <c r="AE115" i="11"/>
  <c r="AH115" i="11" s="1"/>
  <c r="AH114" i="11"/>
  <c r="AD128" i="11"/>
  <c r="AE127" i="11"/>
  <c r="AJ127" i="11" s="1"/>
  <c r="AD92" i="11"/>
  <c r="AE91" i="11"/>
  <c r="AH91" i="11" s="1"/>
  <c r="AF90" i="11"/>
  <c r="AI114" i="11"/>
  <c r="AD105" i="11"/>
  <c r="AE104" i="11"/>
  <c r="AF104" i="11" s="1"/>
  <c r="AG90" i="11"/>
  <c r="AI90" i="11"/>
  <c r="AK103" i="11"/>
  <c r="AL103" i="11"/>
  <c r="AL114" i="11"/>
  <c r="AK114" i="11"/>
  <c r="AL90" i="11"/>
  <c r="AK90" i="11"/>
  <c r="AC92" i="11"/>
  <c r="AC116" i="11"/>
  <c r="AC128" i="11"/>
  <c r="AC104" i="11"/>
  <c r="AL141" i="40" l="1"/>
  <c r="AK141" i="40"/>
  <c r="AF139" i="39"/>
  <c r="AF139" i="47"/>
  <c r="AG140" i="20"/>
  <c r="AF140" i="42"/>
  <c r="AG140" i="48"/>
  <c r="AG141" i="42"/>
  <c r="AH141" i="42"/>
  <c r="AF141" i="42"/>
  <c r="AJ141" i="42"/>
  <c r="AI141" i="42"/>
  <c r="AG139" i="39"/>
  <c r="AH139" i="39"/>
  <c r="AG141" i="48"/>
  <c r="AF141" i="48"/>
  <c r="AH141" i="48"/>
  <c r="AJ141" i="48"/>
  <c r="AI141" i="48"/>
  <c r="AI139" i="39"/>
  <c r="AH140" i="21"/>
  <c r="AI140" i="11"/>
  <c r="AI140" i="42"/>
  <c r="AL141" i="44"/>
  <c r="AK141" i="44"/>
  <c r="AF140" i="21"/>
  <c r="AJ140" i="42"/>
  <c r="AL140" i="42" s="1"/>
  <c r="AH140" i="48"/>
  <c r="AI140" i="21"/>
  <c r="AF140" i="20"/>
  <c r="AL141" i="46"/>
  <c r="AK141" i="46"/>
  <c r="AE140" i="22"/>
  <c r="AD141" i="22"/>
  <c r="AE141" i="22" s="1"/>
  <c r="AE140" i="23"/>
  <c r="AJ140" i="23" s="1"/>
  <c r="AD141" i="23"/>
  <c r="AE141" i="23" s="1"/>
  <c r="AG141" i="11"/>
  <c r="AH141" i="11"/>
  <c r="AF141" i="11"/>
  <c r="AI141" i="11"/>
  <c r="AJ141" i="11"/>
  <c r="AE140" i="39"/>
  <c r="AD141" i="39"/>
  <c r="AE141" i="39" s="1"/>
  <c r="AE140" i="18"/>
  <c r="AI140" i="18" s="1"/>
  <c r="AD141" i="18"/>
  <c r="AE141" i="18" s="1"/>
  <c r="AE140" i="24"/>
  <c r="AJ140" i="24" s="1"/>
  <c r="AD141" i="24"/>
  <c r="AE141" i="24" s="1"/>
  <c r="AE140" i="26"/>
  <c r="AJ140" i="26" s="1"/>
  <c r="AD141" i="26"/>
  <c r="AE141" i="26" s="1"/>
  <c r="AL141" i="45"/>
  <c r="AK141" i="45"/>
  <c r="AE140" i="49"/>
  <c r="AI140" i="49" s="1"/>
  <c r="AD141" i="49"/>
  <c r="AE141" i="49" s="1"/>
  <c r="AE140" i="19"/>
  <c r="AJ140" i="19" s="1"/>
  <c r="AD141" i="19"/>
  <c r="AE141" i="19" s="1"/>
  <c r="AJ141" i="21"/>
  <c r="AF141" i="21"/>
  <c r="AH141" i="21"/>
  <c r="AG141" i="21"/>
  <c r="AI141" i="21"/>
  <c r="AJ141" i="20"/>
  <c r="AF141" i="20"/>
  <c r="AH141" i="20"/>
  <c r="AG141" i="20"/>
  <c r="AI141" i="20"/>
  <c r="AE140" i="12"/>
  <c r="AD141" i="12"/>
  <c r="AE141" i="12" s="1"/>
  <c r="AE140" i="47"/>
  <c r="AJ140" i="47" s="1"/>
  <c r="AD141" i="47"/>
  <c r="AE141" i="47" s="1"/>
  <c r="AJ141" i="43"/>
  <c r="AF141" i="43"/>
  <c r="AH141" i="43"/>
  <c r="AG141" i="43"/>
  <c r="AI141" i="43"/>
  <c r="AE140" i="25"/>
  <c r="AG140" i="25" s="1"/>
  <c r="AD141" i="25"/>
  <c r="AE141" i="25" s="1"/>
  <c r="AE140" i="15"/>
  <c r="AG140" i="15" s="1"/>
  <c r="AD141" i="15"/>
  <c r="AE141" i="15" s="1"/>
  <c r="AJ141" i="41"/>
  <c r="AF141" i="41"/>
  <c r="AH141" i="41"/>
  <c r="AG141" i="41"/>
  <c r="AI141" i="41"/>
  <c r="AJ140" i="12"/>
  <c r="AG140" i="12"/>
  <c r="AH140" i="12"/>
  <c r="AI140" i="12"/>
  <c r="AF140" i="12"/>
  <c r="AG139" i="25"/>
  <c r="AG139" i="19"/>
  <c r="AK140" i="41"/>
  <c r="AL140" i="41"/>
  <c r="AF140" i="25"/>
  <c r="AL140" i="11"/>
  <c r="AK140" i="11"/>
  <c r="AJ140" i="15"/>
  <c r="AI140" i="15"/>
  <c r="AJ139" i="19"/>
  <c r="AL139" i="19" s="1"/>
  <c r="AF140" i="18"/>
  <c r="AJ140" i="22"/>
  <c r="AG140" i="22"/>
  <c r="AF140" i="22"/>
  <c r="AI140" i="22"/>
  <c r="AH140" i="22"/>
  <c r="AG140" i="23"/>
  <c r="AF140" i="23"/>
  <c r="AH140" i="23"/>
  <c r="AG140" i="49"/>
  <c r="AH140" i="49"/>
  <c r="AK140" i="42"/>
  <c r="AG139" i="15"/>
  <c r="AH139" i="15"/>
  <c r="AI139" i="19"/>
  <c r="AG140" i="39"/>
  <c r="AI140" i="39"/>
  <c r="AF140" i="39"/>
  <c r="AJ140" i="39"/>
  <c r="AH140" i="39"/>
  <c r="AK140" i="21"/>
  <c r="AL140" i="21"/>
  <c r="AK140" i="48"/>
  <c r="AL140" i="48"/>
  <c r="AK140" i="20"/>
  <c r="AL140" i="20"/>
  <c r="AK140" i="43"/>
  <c r="AL140" i="43"/>
  <c r="AI140" i="19"/>
  <c r="AI92" i="50"/>
  <c r="AJ92" i="50"/>
  <c r="AH92" i="50"/>
  <c r="AG92" i="50"/>
  <c r="AF92" i="50"/>
  <c r="AL91" i="50"/>
  <c r="AK91" i="50"/>
  <c r="AE93" i="50"/>
  <c r="AD94" i="50"/>
  <c r="AH105" i="50"/>
  <c r="AJ105" i="50"/>
  <c r="AG105" i="50"/>
  <c r="AI105" i="50"/>
  <c r="AF105" i="50"/>
  <c r="AD107" i="50"/>
  <c r="AE106" i="50"/>
  <c r="AL116" i="50"/>
  <c r="AK116" i="50"/>
  <c r="AE118" i="50"/>
  <c r="AD119" i="50"/>
  <c r="AJ117" i="50"/>
  <c r="AH117" i="50"/>
  <c r="AF117" i="50"/>
  <c r="AI117" i="50"/>
  <c r="AG117" i="50"/>
  <c r="AK104" i="50"/>
  <c r="AL104" i="50"/>
  <c r="AJ128" i="50"/>
  <c r="AI128" i="50"/>
  <c r="AG128" i="50"/>
  <c r="AH128" i="50"/>
  <c r="AF128" i="50"/>
  <c r="AK127" i="50"/>
  <c r="AL127" i="50"/>
  <c r="AE129" i="50"/>
  <c r="AD130" i="50"/>
  <c r="AE104" i="49"/>
  <c r="AD105" i="49"/>
  <c r="AL114" i="49"/>
  <c r="AK114" i="49"/>
  <c r="AG103" i="49"/>
  <c r="AF103" i="49"/>
  <c r="AJ103" i="49"/>
  <c r="AI103" i="49"/>
  <c r="AH103" i="49"/>
  <c r="AL90" i="49"/>
  <c r="AK90" i="49"/>
  <c r="AL126" i="49"/>
  <c r="AK126" i="49"/>
  <c r="AI115" i="49"/>
  <c r="AH115" i="49"/>
  <c r="AG115" i="49"/>
  <c r="AJ115" i="49"/>
  <c r="AF115" i="49"/>
  <c r="AJ91" i="49"/>
  <c r="AG91" i="49"/>
  <c r="AF91" i="49"/>
  <c r="AH91" i="49"/>
  <c r="AI91" i="49"/>
  <c r="AL139" i="49"/>
  <c r="AK139" i="49"/>
  <c r="AJ127" i="49"/>
  <c r="AI127" i="49"/>
  <c r="AG127" i="49"/>
  <c r="AF127" i="49"/>
  <c r="AH127" i="49"/>
  <c r="AL102" i="49"/>
  <c r="AK102" i="49"/>
  <c r="AK138" i="49"/>
  <c r="AL138" i="49"/>
  <c r="AD129" i="49"/>
  <c r="AE128" i="49"/>
  <c r="AD117" i="49"/>
  <c r="AE116" i="49"/>
  <c r="AD93" i="49"/>
  <c r="AE92" i="49"/>
  <c r="AK103" i="48"/>
  <c r="AL103" i="48"/>
  <c r="AJ121" i="48"/>
  <c r="AI121" i="48"/>
  <c r="AH121" i="48"/>
  <c r="AG121" i="48"/>
  <c r="AF121" i="48"/>
  <c r="AL93" i="48"/>
  <c r="AK93" i="48"/>
  <c r="AL119" i="48"/>
  <c r="AK119" i="48"/>
  <c r="AJ120" i="48"/>
  <c r="AI120" i="48"/>
  <c r="AH120" i="48"/>
  <c r="AG120" i="48"/>
  <c r="AF120" i="48"/>
  <c r="AJ128" i="48"/>
  <c r="AI128" i="48"/>
  <c r="AH128" i="48"/>
  <c r="AG128" i="48"/>
  <c r="AF128" i="48"/>
  <c r="AK127" i="48"/>
  <c r="AL127" i="48"/>
  <c r="AE129" i="48"/>
  <c r="AD130" i="48"/>
  <c r="AD96" i="48"/>
  <c r="AE95" i="48"/>
  <c r="AJ94" i="48"/>
  <c r="AI94" i="48"/>
  <c r="AH94" i="48"/>
  <c r="AF94" i="48"/>
  <c r="AG94" i="48"/>
  <c r="AG104" i="48"/>
  <c r="AF104" i="48"/>
  <c r="AI104" i="48"/>
  <c r="AJ104" i="48"/>
  <c r="AH104" i="48"/>
  <c r="AD106" i="48"/>
  <c r="AE105" i="48"/>
  <c r="AL90" i="47"/>
  <c r="AK90" i="47"/>
  <c r="AJ127" i="47"/>
  <c r="AI127" i="47"/>
  <c r="AH127" i="47"/>
  <c r="AG127" i="47"/>
  <c r="AF127" i="47"/>
  <c r="AK138" i="47"/>
  <c r="AL138" i="47"/>
  <c r="AK114" i="47"/>
  <c r="AL114" i="47"/>
  <c r="AJ91" i="47"/>
  <c r="AI91" i="47"/>
  <c r="AH91" i="47"/>
  <c r="AG91" i="47"/>
  <c r="AF91" i="47"/>
  <c r="AL139" i="47"/>
  <c r="AK139" i="47"/>
  <c r="AK126" i="47"/>
  <c r="AL126" i="47"/>
  <c r="AE92" i="47"/>
  <c r="AD93" i="47"/>
  <c r="AJ115" i="47"/>
  <c r="AI115" i="47"/>
  <c r="AH115" i="47"/>
  <c r="AF115" i="47"/>
  <c r="AG115" i="47"/>
  <c r="AI103" i="47"/>
  <c r="AH103" i="47"/>
  <c r="AJ103" i="47"/>
  <c r="AG103" i="47"/>
  <c r="AF103" i="47"/>
  <c r="AE104" i="47"/>
  <c r="AD105" i="47"/>
  <c r="AL102" i="47"/>
  <c r="AK102" i="47"/>
  <c r="AD117" i="47"/>
  <c r="AE116" i="47"/>
  <c r="AD129" i="47"/>
  <c r="AE128" i="47"/>
  <c r="AD95" i="46"/>
  <c r="AE94" i="46"/>
  <c r="AL116" i="46"/>
  <c r="AK116" i="46"/>
  <c r="AL92" i="46"/>
  <c r="AK92" i="46"/>
  <c r="AI104" i="46"/>
  <c r="AH104" i="46"/>
  <c r="AG104" i="46"/>
  <c r="AF104" i="46"/>
  <c r="AJ104" i="46"/>
  <c r="AL103" i="46"/>
  <c r="AK103" i="46"/>
  <c r="AE118" i="46"/>
  <c r="AD119" i="46"/>
  <c r="AD106" i="46"/>
  <c r="AE105" i="46"/>
  <c r="AJ117" i="46"/>
  <c r="AI117" i="46"/>
  <c r="AH117" i="46"/>
  <c r="AF117" i="46"/>
  <c r="AG117" i="46"/>
  <c r="AE130" i="46"/>
  <c r="AD131" i="46"/>
  <c r="AJ129" i="46"/>
  <c r="AI129" i="46"/>
  <c r="AH129" i="46"/>
  <c r="AF129" i="46"/>
  <c r="AG129" i="46"/>
  <c r="AJ93" i="46"/>
  <c r="AI93" i="46"/>
  <c r="AH93" i="46"/>
  <c r="AF93" i="46"/>
  <c r="AG93" i="46"/>
  <c r="AL128" i="46"/>
  <c r="AK128" i="46"/>
  <c r="AD106" i="44"/>
  <c r="AE105" i="44"/>
  <c r="AL103" i="44"/>
  <c r="AK103" i="44"/>
  <c r="AJ104" i="44"/>
  <c r="AH104" i="44"/>
  <c r="AI104" i="44"/>
  <c r="AG104" i="44"/>
  <c r="AF104" i="44"/>
  <c r="AL114" i="45"/>
  <c r="AK114" i="45"/>
  <c r="AD93" i="45"/>
  <c r="AE92" i="45"/>
  <c r="AL102" i="45"/>
  <c r="AK102" i="45"/>
  <c r="AH91" i="45"/>
  <c r="AI91" i="45"/>
  <c r="AG91" i="45"/>
  <c r="AF91" i="45"/>
  <c r="AJ91" i="45"/>
  <c r="AJ115" i="45"/>
  <c r="AI115" i="45"/>
  <c r="AH115" i="45"/>
  <c r="AF115" i="45"/>
  <c r="AG115" i="45"/>
  <c r="AJ127" i="45"/>
  <c r="AI127" i="45"/>
  <c r="AH127" i="45"/>
  <c r="AG127" i="45"/>
  <c r="AF127" i="45"/>
  <c r="AD117" i="45"/>
  <c r="AE116" i="45"/>
  <c r="AD129" i="45"/>
  <c r="AE128" i="45"/>
  <c r="AL126" i="45"/>
  <c r="AK126" i="45"/>
  <c r="AF103" i="45"/>
  <c r="AJ103" i="45"/>
  <c r="AH103" i="45"/>
  <c r="AI103" i="45"/>
  <c r="AG103" i="45"/>
  <c r="AD105" i="45"/>
  <c r="AE104" i="45"/>
  <c r="AL90" i="45"/>
  <c r="AK90" i="45"/>
  <c r="AJ94" i="44"/>
  <c r="AI94" i="44"/>
  <c r="AH94" i="44"/>
  <c r="AG94" i="44"/>
  <c r="AF94" i="44"/>
  <c r="AD96" i="44"/>
  <c r="AE95" i="44"/>
  <c r="AE129" i="44"/>
  <c r="AD130" i="44"/>
  <c r="AL93" i="44"/>
  <c r="AK93" i="44"/>
  <c r="AJ128" i="44"/>
  <c r="AI128" i="44"/>
  <c r="AH128" i="44"/>
  <c r="AG128" i="44"/>
  <c r="AF128" i="44"/>
  <c r="AK127" i="44"/>
  <c r="AL127" i="44"/>
  <c r="AE116" i="43"/>
  <c r="AD117" i="43"/>
  <c r="AK114" i="43"/>
  <c r="AL114" i="43"/>
  <c r="AG115" i="43"/>
  <c r="AF115" i="43"/>
  <c r="AJ115" i="43"/>
  <c r="AI115" i="43"/>
  <c r="AH115" i="43"/>
  <c r="AL126" i="43"/>
  <c r="AK126" i="43"/>
  <c r="AJ127" i="43"/>
  <c r="AI127" i="43"/>
  <c r="AH127" i="43"/>
  <c r="AG127" i="43"/>
  <c r="AF127" i="43"/>
  <c r="AK103" i="43"/>
  <c r="AL103" i="43"/>
  <c r="AD129" i="43"/>
  <c r="AE128" i="43"/>
  <c r="AD94" i="43"/>
  <c r="AE93" i="43"/>
  <c r="AH104" i="43"/>
  <c r="AG104" i="43"/>
  <c r="AJ104" i="43"/>
  <c r="AI104" i="43"/>
  <c r="AF104" i="43"/>
  <c r="AI92" i="43"/>
  <c r="AF92" i="43"/>
  <c r="AJ92" i="43"/>
  <c r="AH92" i="43"/>
  <c r="AG92" i="43"/>
  <c r="AE105" i="43"/>
  <c r="AD106" i="43"/>
  <c r="AK91" i="43"/>
  <c r="AL91" i="43"/>
  <c r="AL93" i="42"/>
  <c r="AK93" i="42"/>
  <c r="AE118" i="42"/>
  <c r="AD119" i="42"/>
  <c r="AL116" i="42"/>
  <c r="AK116" i="42"/>
  <c r="AD96" i="42"/>
  <c r="AE95" i="42"/>
  <c r="AJ117" i="42"/>
  <c r="AI117" i="42"/>
  <c r="AH117" i="42"/>
  <c r="AG117" i="42"/>
  <c r="AF117" i="42"/>
  <c r="AG104" i="42"/>
  <c r="AJ104" i="42"/>
  <c r="AI104" i="42"/>
  <c r="AH104" i="42"/>
  <c r="AF104" i="42"/>
  <c r="AL103" i="42"/>
  <c r="AK103" i="42"/>
  <c r="AF94" i="42"/>
  <c r="AJ94" i="42"/>
  <c r="AI94" i="42"/>
  <c r="AH94" i="42"/>
  <c r="AG94" i="42"/>
  <c r="AJ128" i="42"/>
  <c r="AI128" i="42"/>
  <c r="AH128" i="42"/>
  <c r="AG128" i="42"/>
  <c r="AF128" i="42"/>
  <c r="AD106" i="42"/>
  <c r="AE105" i="42"/>
  <c r="AK127" i="42"/>
  <c r="AL127" i="42"/>
  <c r="AE129" i="42"/>
  <c r="AD130" i="42"/>
  <c r="AJ127" i="41"/>
  <c r="AI127" i="41"/>
  <c r="AH127" i="41"/>
  <c r="AG127" i="41"/>
  <c r="AF127" i="41"/>
  <c r="AH91" i="41"/>
  <c r="AJ91" i="41"/>
  <c r="AI91" i="41"/>
  <c r="AG91" i="41"/>
  <c r="AF91" i="41"/>
  <c r="AL90" i="41"/>
  <c r="AK90" i="41"/>
  <c r="AI104" i="41"/>
  <c r="AH104" i="41"/>
  <c r="AG104" i="41"/>
  <c r="AF104" i="41"/>
  <c r="AJ104" i="41"/>
  <c r="AD129" i="41"/>
  <c r="AE128" i="41"/>
  <c r="AD93" i="41"/>
  <c r="AE92" i="41"/>
  <c r="AD106" i="41"/>
  <c r="AE105" i="41"/>
  <c r="AL103" i="41"/>
  <c r="AK103" i="41"/>
  <c r="AL114" i="41"/>
  <c r="AK114" i="41"/>
  <c r="AJ115" i="41"/>
  <c r="AI115" i="41"/>
  <c r="AH115" i="41"/>
  <c r="AG115" i="41"/>
  <c r="AF115" i="41"/>
  <c r="AL126" i="41"/>
  <c r="AK126" i="41"/>
  <c r="AD117" i="41"/>
  <c r="AE116" i="41"/>
  <c r="AE94" i="40"/>
  <c r="AD95" i="40"/>
  <c r="AL116" i="40"/>
  <c r="AK116" i="40"/>
  <c r="AI93" i="40"/>
  <c r="AH93" i="40"/>
  <c r="AG93" i="40"/>
  <c r="AF93" i="40"/>
  <c r="AJ93" i="40"/>
  <c r="AE118" i="40"/>
  <c r="AD119" i="40"/>
  <c r="AK92" i="40"/>
  <c r="AL92" i="40"/>
  <c r="AJ117" i="40"/>
  <c r="AI117" i="40"/>
  <c r="AH117" i="40"/>
  <c r="AG117" i="40"/>
  <c r="AF117" i="40"/>
  <c r="AJ128" i="40"/>
  <c r="AI128" i="40"/>
  <c r="AH128" i="40"/>
  <c r="AG128" i="40"/>
  <c r="AF128" i="40"/>
  <c r="AE129" i="40"/>
  <c r="AD130" i="40"/>
  <c r="AI105" i="40"/>
  <c r="AH105" i="40"/>
  <c r="AG105" i="40"/>
  <c r="AF105" i="40"/>
  <c r="AJ105" i="40"/>
  <c r="AL104" i="40"/>
  <c r="AK104" i="40"/>
  <c r="AD107" i="40"/>
  <c r="AE106" i="40"/>
  <c r="AK127" i="40"/>
  <c r="AL127" i="40"/>
  <c r="AK138" i="39"/>
  <c r="AL138" i="39"/>
  <c r="AK126" i="39"/>
  <c r="AL126" i="39"/>
  <c r="AJ127" i="39"/>
  <c r="AG127" i="39"/>
  <c r="AF127" i="39"/>
  <c r="AI127" i="39"/>
  <c r="AH127" i="39"/>
  <c r="AL114" i="39"/>
  <c r="AK114" i="39"/>
  <c r="AL102" i="39"/>
  <c r="AK102" i="39"/>
  <c r="AD129" i="39"/>
  <c r="AE128" i="39"/>
  <c r="AI103" i="39"/>
  <c r="AH103" i="39"/>
  <c r="AF103" i="39"/>
  <c r="AJ103" i="39"/>
  <c r="AG103" i="39"/>
  <c r="AL91" i="39"/>
  <c r="AK91" i="39"/>
  <c r="AL139" i="39"/>
  <c r="AK139" i="39"/>
  <c r="AE104" i="39"/>
  <c r="AD105" i="39"/>
  <c r="AF92" i="39"/>
  <c r="AH92" i="39"/>
  <c r="AJ92" i="39"/>
  <c r="AI92" i="39"/>
  <c r="AG92" i="39"/>
  <c r="AH115" i="39"/>
  <c r="AG115" i="39"/>
  <c r="AF115" i="39"/>
  <c r="AI115" i="39"/>
  <c r="AJ115" i="39"/>
  <c r="AE93" i="39"/>
  <c r="AD94" i="39"/>
  <c r="AD117" i="39"/>
  <c r="AE116" i="39"/>
  <c r="AI115" i="38"/>
  <c r="AH115" i="38"/>
  <c r="AF115" i="38"/>
  <c r="AJ115" i="38"/>
  <c r="AG115" i="38"/>
  <c r="AL103" i="38"/>
  <c r="AK103" i="38"/>
  <c r="AL128" i="38"/>
  <c r="AK128" i="38"/>
  <c r="AE116" i="38"/>
  <c r="AL90" i="38"/>
  <c r="AK90" i="38"/>
  <c r="AE130" i="38"/>
  <c r="AJ129" i="38"/>
  <c r="AI129" i="38"/>
  <c r="AH129" i="38"/>
  <c r="AF129" i="38"/>
  <c r="AG129" i="38"/>
  <c r="AK114" i="38"/>
  <c r="AL114" i="38"/>
  <c r="AJ104" i="38"/>
  <c r="AG104" i="38"/>
  <c r="AF104" i="38"/>
  <c r="AI104" i="38"/>
  <c r="AH104" i="38"/>
  <c r="AE92" i="38"/>
  <c r="AE105" i="38"/>
  <c r="AH91" i="38"/>
  <c r="AF91" i="38"/>
  <c r="AJ91" i="38"/>
  <c r="AI91" i="38"/>
  <c r="AG91" i="38"/>
  <c r="AE116" i="37"/>
  <c r="AK91" i="37"/>
  <c r="AL91" i="37"/>
  <c r="AK138" i="37"/>
  <c r="AL138" i="37"/>
  <c r="AL114" i="37"/>
  <c r="AK114" i="37"/>
  <c r="AE105" i="37"/>
  <c r="AE93" i="37"/>
  <c r="AE129" i="37"/>
  <c r="AL103" i="37"/>
  <c r="AK103" i="37"/>
  <c r="AL139" i="37"/>
  <c r="AK139" i="37"/>
  <c r="AG104" i="37"/>
  <c r="AF104" i="37"/>
  <c r="AJ104" i="37"/>
  <c r="AI104" i="37"/>
  <c r="AH104" i="37"/>
  <c r="AF92" i="37"/>
  <c r="AH92" i="37"/>
  <c r="AG92" i="37"/>
  <c r="AJ92" i="37"/>
  <c r="AI92" i="37"/>
  <c r="AG115" i="37"/>
  <c r="AH115" i="37"/>
  <c r="AF115" i="37"/>
  <c r="AJ115" i="37"/>
  <c r="AI115" i="37"/>
  <c r="AK127" i="37"/>
  <c r="AL127" i="37"/>
  <c r="AJ128" i="37"/>
  <c r="AI128" i="37"/>
  <c r="AH128" i="37"/>
  <c r="AG128" i="37"/>
  <c r="AF128" i="37"/>
  <c r="AH91" i="36"/>
  <c r="AJ91" i="36"/>
  <c r="AI91" i="36"/>
  <c r="AF91" i="36"/>
  <c r="AG91" i="36"/>
  <c r="AK127" i="36"/>
  <c r="AL127" i="36"/>
  <c r="AJ128" i="36"/>
  <c r="AI128" i="36"/>
  <c r="AG128" i="36"/>
  <c r="AF128" i="36"/>
  <c r="AH128" i="36"/>
  <c r="AE92" i="36"/>
  <c r="AK138" i="36"/>
  <c r="AL138" i="36"/>
  <c r="AL102" i="36"/>
  <c r="AK102" i="36"/>
  <c r="AL139" i="36"/>
  <c r="AK139" i="36"/>
  <c r="AF103" i="36"/>
  <c r="AI103" i="36"/>
  <c r="AH103" i="36"/>
  <c r="AJ103" i="36"/>
  <c r="AG103" i="36"/>
  <c r="AE129" i="36"/>
  <c r="AJ115" i="36"/>
  <c r="AI115" i="36"/>
  <c r="AH115" i="36"/>
  <c r="AF115" i="36"/>
  <c r="AG115" i="36"/>
  <c r="AK90" i="36"/>
  <c r="AL90" i="36"/>
  <c r="AE104" i="36"/>
  <c r="AL114" i="36"/>
  <c r="AK114" i="36"/>
  <c r="AE116" i="36"/>
  <c r="AL139" i="35"/>
  <c r="AK139" i="35"/>
  <c r="AL114" i="35"/>
  <c r="AK114" i="35"/>
  <c r="AL90" i="35"/>
  <c r="AK90" i="35"/>
  <c r="AL126" i="35"/>
  <c r="AK126" i="35"/>
  <c r="AI103" i="35"/>
  <c r="AH103" i="35"/>
  <c r="AG103" i="35"/>
  <c r="AF103" i="35"/>
  <c r="AJ103" i="35"/>
  <c r="AL102" i="35"/>
  <c r="AK102" i="35"/>
  <c r="AE92" i="35"/>
  <c r="AK138" i="35"/>
  <c r="AL138" i="35"/>
  <c r="AJ127" i="35"/>
  <c r="AI127" i="35"/>
  <c r="AH127" i="35"/>
  <c r="AG127" i="35"/>
  <c r="AF127" i="35"/>
  <c r="AH115" i="35"/>
  <c r="AJ115" i="35"/>
  <c r="AI115" i="35"/>
  <c r="AG115" i="35"/>
  <c r="AF115" i="35"/>
  <c r="AE116" i="35"/>
  <c r="AE104" i="35"/>
  <c r="AH91" i="35"/>
  <c r="AJ91" i="35"/>
  <c r="AF91" i="35"/>
  <c r="AI91" i="35"/>
  <c r="AG91" i="35"/>
  <c r="AE128" i="35"/>
  <c r="AK114" i="34"/>
  <c r="AL114" i="34"/>
  <c r="AL139" i="34"/>
  <c r="AK139" i="34"/>
  <c r="AL126" i="34"/>
  <c r="AK126" i="34"/>
  <c r="AE104" i="34"/>
  <c r="AE92" i="34"/>
  <c r="AJ115" i="34"/>
  <c r="AI115" i="34"/>
  <c r="AF115" i="34"/>
  <c r="AH115" i="34"/>
  <c r="AG115" i="34"/>
  <c r="AE116" i="34"/>
  <c r="AJ103" i="34"/>
  <c r="AH103" i="34"/>
  <c r="AG103" i="34"/>
  <c r="AF103" i="34"/>
  <c r="AI103" i="34"/>
  <c r="AH91" i="34"/>
  <c r="AG91" i="34"/>
  <c r="AF91" i="34"/>
  <c r="AJ91" i="34"/>
  <c r="AI91" i="34"/>
  <c r="AE128" i="34"/>
  <c r="AK138" i="34"/>
  <c r="AL138" i="34"/>
  <c r="AL90" i="34"/>
  <c r="AK90" i="34"/>
  <c r="AJ127" i="34"/>
  <c r="AI127" i="34"/>
  <c r="AF127" i="34"/>
  <c r="AG127" i="34"/>
  <c r="AH127" i="34"/>
  <c r="AL102" i="34"/>
  <c r="AK102" i="34"/>
  <c r="AJ115" i="33"/>
  <c r="AH115" i="33"/>
  <c r="AF115" i="33"/>
  <c r="AG115" i="33"/>
  <c r="AI115" i="33"/>
  <c r="AJ91" i="33"/>
  <c r="AI91" i="33"/>
  <c r="AH91" i="33"/>
  <c r="AG91" i="33"/>
  <c r="AF91" i="33"/>
  <c r="AE116" i="33"/>
  <c r="AL126" i="33"/>
  <c r="AK126" i="33"/>
  <c r="AL114" i="33"/>
  <c r="AK114" i="33"/>
  <c r="AJ127" i="33"/>
  <c r="AI127" i="33"/>
  <c r="AH127" i="33"/>
  <c r="AG127" i="33"/>
  <c r="AF127" i="33"/>
  <c r="AE128" i="33"/>
  <c r="AL90" i="33"/>
  <c r="AK90" i="33"/>
  <c r="AL139" i="33"/>
  <c r="AK139" i="33"/>
  <c r="AK138" i="33"/>
  <c r="AL138" i="33"/>
  <c r="AE104" i="33"/>
  <c r="AL102" i="33"/>
  <c r="AK102" i="33"/>
  <c r="AF103" i="33"/>
  <c r="AI103" i="33"/>
  <c r="AJ103" i="33"/>
  <c r="AH103" i="33"/>
  <c r="AG103" i="33"/>
  <c r="AE92" i="33"/>
  <c r="AL126" i="32"/>
  <c r="AK126" i="32"/>
  <c r="AE92" i="32"/>
  <c r="AE128" i="32"/>
  <c r="AJ91" i="32"/>
  <c r="AI91" i="32"/>
  <c r="AF91" i="32"/>
  <c r="AH91" i="32"/>
  <c r="AG91" i="32"/>
  <c r="AK138" i="32"/>
  <c r="AL138" i="32"/>
  <c r="AE116" i="32"/>
  <c r="AE104" i="32"/>
  <c r="AJ115" i="32"/>
  <c r="AI115" i="32"/>
  <c r="AG115" i="32"/>
  <c r="AF115" i="32"/>
  <c r="AH115" i="32"/>
  <c r="AL102" i="32"/>
  <c r="AK102" i="32"/>
  <c r="AL139" i="32"/>
  <c r="AK139" i="32"/>
  <c r="AG103" i="32"/>
  <c r="AJ103" i="32"/>
  <c r="AH103" i="32"/>
  <c r="AF103" i="32"/>
  <c r="AI103" i="32"/>
  <c r="AJ127" i="32"/>
  <c r="AH127" i="32"/>
  <c r="AF127" i="32"/>
  <c r="AI127" i="32"/>
  <c r="AG127" i="32"/>
  <c r="AK90" i="32"/>
  <c r="AL90" i="32"/>
  <c r="AL114" i="32"/>
  <c r="AK114" i="32"/>
  <c r="AL90" i="31"/>
  <c r="AK90" i="31"/>
  <c r="AJ128" i="31"/>
  <c r="AI128" i="31"/>
  <c r="AG128" i="31"/>
  <c r="AF128" i="31"/>
  <c r="AH128" i="31"/>
  <c r="AL139" i="31"/>
  <c r="AK139" i="31"/>
  <c r="AE104" i="31"/>
  <c r="AI103" i="31"/>
  <c r="AH103" i="31"/>
  <c r="AG103" i="31"/>
  <c r="AF103" i="31"/>
  <c r="AJ103" i="31"/>
  <c r="AK127" i="31"/>
  <c r="AL127" i="31"/>
  <c r="AE92" i="31"/>
  <c r="AE129" i="31"/>
  <c r="AJ115" i="31"/>
  <c r="AF115" i="31"/>
  <c r="AG115" i="31"/>
  <c r="AI115" i="31"/>
  <c r="AH115" i="31"/>
  <c r="AK114" i="31"/>
  <c r="AL114" i="31"/>
  <c r="AK102" i="31"/>
  <c r="AL102" i="31"/>
  <c r="AK138" i="31"/>
  <c r="AL138" i="31"/>
  <c r="AG91" i="31"/>
  <c r="AF91" i="31"/>
  <c r="AJ91" i="31"/>
  <c r="AH91" i="31"/>
  <c r="AI91" i="31"/>
  <c r="AE116" i="31"/>
  <c r="AE128" i="30"/>
  <c r="AL139" i="30"/>
  <c r="AK139" i="30"/>
  <c r="AI103" i="30"/>
  <c r="AH103" i="30"/>
  <c r="AJ103" i="30"/>
  <c r="AG103" i="30"/>
  <c r="AF103" i="30"/>
  <c r="AE104" i="30"/>
  <c r="AL90" i="30"/>
  <c r="AK90" i="30"/>
  <c r="AE116" i="30"/>
  <c r="AL126" i="30"/>
  <c r="AK126" i="30"/>
  <c r="AK138" i="30"/>
  <c r="AL138" i="30"/>
  <c r="AF115" i="30"/>
  <c r="AJ115" i="30"/>
  <c r="AI115" i="30"/>
  <c r="AH115" i="30"/>
  <c r="AG115" i="30"/>
  <c r="AE92" i="30"/>
  <c r="AH91" i="30"/>
  <c r="AG91" i="30"/>
  <c r="AJ91" i="30"/>
  <c r="AI91" i="30"/>
  <c r="AF91" i="30"/>
  <c r="AK102" i="30"/>
  <c r="AL102" i="30"/>
  <c r="AG127" i="30"/>
  <c r="AF127" i="30"/>
  <c r="AJ127" i="30"/>
  <c r="AI127" i="30"/>
  <c r="AH127" i="30"/>
  <c r="AK114" i="30"/>
  <c r="AL114" i="30"/>
  <c r="AK102" i="29"/>
  <c r="AL102" i="29"/>
  <c r="AK138" i="29"/>
  <c r="AL138" i="29"/>
  <c r="AE128" i="29"/>
  <c r="AJ91" i="29"/>
  <c r="AH91" i="29"/>
  <c r="AI91" i="29"/>
  <c r="AG91" i="29"/>
  <c r="AF91" i="29"/>
  <c r="AL139" i="29"/>
  <c r="AK139" i="29"/>
  <c r="AJ115" i="29"/>
  <c r="AI115" i="29"/>
  <c r="AH115" i="29"/>
  <c r="AG115" i="29"/>
  <c r="AF115" i="29"/>
  <c r="AE92" i="29"/>
  <c r="AE116" i="29"/>
  <c r="AL114" i="29"/>
  <c r="AK114" i="29"/>
  <c r="AJ127" i="29"/>
  <c r="AI127" i="29"/>
  <c r="AH127" i="29"/>
  <c r="AG127" i="29"/>
  <c r="AF127" i="29"/>
  <c r="AL90" i="29"/>
  <c r="AK90" i="29"/>
  <c r="AE104" i="29"/>
  <c r="AJ103" i="29"/>
  <c r="AH103" i="29"/>
  <c r="AG103" i="29"/>
  <c r="AI103" i="29"/>
  <c r="AF103" i="29"/>
  <c r="AL126" i="29"/>
  <c r="AK126" i="29"/>
  <c r="AE106" i="28"/>
  <c r="AJ127" i="28"/>
  <c r="AI127" i="28"/>
  <c r="AH127" i="28"/>
  <c r="AG127" i="28"/>
  <c r="AF127" i="28"/>
  <c r="AI117" i="28"/>
  <c r="AH117" i="28"/>
  <c r="AG117" i="28"/>
  <c r="AF117" i="28"/>
  <c r="AJ117" i="28"/>
  <c r="AE128" i="28"/>
  <c r="AE118" i="28"/>
  <c r="AF91" i="28"/>
  <c r="AJ91" i="28"/>
  <c r="AI91" i="28"/>
  <c r="AH91" i="28"/>
  <c r="AG91" i="28"/>
  <c r="AL126" i="28"/>
  <c r="AK126" i="28"/>
  <c r="AL104" i="28"/>
  <c r="AK104" i="28"/>
  <c r="AE92" i="28"/>
  <c r="AK138" i="28"/>
  <c r="AL138" i="28"/>
  <c r="AL139" i="28"/>
  <c r="AK139" i="28"/>
  <c r="AL116" i="28"/>
  <c r="AK116" i="28"/>
  <c r="AI105" i="28"/>
  <c r="AH105" i="28"/>
  <c r="AG105" i="28"/>
  <c r="AF105" i="28"/>
  <c r="AJ105" i="28"/>
  <c r="AK90" i="28"/>
  <c r="AL90" i="28"/>
  <c r="AK139" i="25"/>
  <c r="AL139" i="25"/>
  <c r="AK138" i="24"/>
  <c r="AL138" i="24"/>
  <c r="AL138" i="22"/>
  <c r="AK138" i="22"/>
  <c r="AL138" i="26"/>
  <c r="AK138" i="26"/>
  <c r="AL139" i="26"/>
  <c r="AK139" i="26"/>
  <c r="AK139" i="24"/>
  <c r="AL139" i="24"/>
  <c r="AL138" i="25"/>
  <c r="AK138" i="25"/>
  <c r="AL139" i="22"/>
  <c r="AK139" i="22"/>
  <c r="AK139" i="19"/>
  <c r="AL138" i="19"/>
  <c r="AK138" i="19"/>
  <c r="AJ127" i="27"/>
  <c r="AI127" i="27"/>
  <c r="AH127" i="27"/>
  <c r="AG127" i="27"/>
  <c r="AF127" i="27"/>
  <c r="AL90" i="27"/>
  <c r="AK90" i="27"/>
  <c r="AE104" i="27"/>
  <c r="AE128" i="27"/>
  <c r="AL139" i="27"/>
  <c r="AK139" i="27"/>
  <c r="AJ91" i="27"/>
  <c r="AH91" i="27"/>
  <c r="AG91" i="27"/>
  <c r="AF91" i="27"/>
  <c r="AI91" i="27"/>
  <c r="AL102" i="27"/>
  <c r="AK102" i="27"/>
  <c r="AK138" i="27"/>
  <c r="AL138" i="27"/>
  <c r="AE116" i="27"/>
  <c r="AE92" i="27"/>
  <c r="AJ103" i="27"/>
  <c r="AH103" i="27"/>
  <c r="AI103" i="27"/>
  <c r="AG103" i="27"/>
  <c r="AF103" i="27"/>
  <c r="AK114" i="27"/>
  <c r="AL114" i="27"/>
  <c r="AJ115" i="27"/>
  <c r="AI115" i="27"/>
  <c r="AH115" i="27"/>
  <c r="AF115" i="27"/>
  <c r="AG115" i="27"/>
  <c r="AL126" i="27"/>
  <c r="AK126" i="27"/>
  <c r="AD93" i="26"/>
  <c r="AE92" i="26"/>
  <c r="AD117" i="26"/>
  <c r="AE116" i="26"/>
  <c r="AG91" i="26"/>
  <c r="AF91" i="26"/>
  <c r="AJ91" i="26"/>
  <c r="AI91" i="26"/>
  <c r="AH91" i="26"/>
  <c r="AL102" i="26"/>
  <c r="AK102" i="26"/>
  <c r="AI115" i="26"/>
  <c r="AH115" i="26"/>
  <c r="AG115" i="26"/>
  <c r="AF115" i="26"/>
  <c r="AJ115" i="26"/>
  <c r="AI127" i="26"/>
  <c r="AH127" i="26"/>
  <c r="AG127" i="26"/>
  <c r="AF127" i="26"/>
  <c r="AJ127" i="26"/>
  <c r="AG103" i="26"/>
  <c r="AF103" i="26"/>
  <c r="AJ103" i="26"/>
  <c r="AI103" i="26"/>
  <c r="AH103" i="26"/>
  <c r="AE128" i="26"/>
  <c r="AD129" i="26"/>
  <c r="AL114" i="26"/>
  <c r="AK114" i="26"/>
  <c r="AD105" i="26"/>
  <c r="AE104" i="26"/>
  <c r="AL90" i="26"/>
  <c r="AK90" i="26"/>
  <c r="AL126" i="26"/>
  <c r="AK126" i="26"/>
  <c r="AL126" i="25"/>
  <c r="AK126" i="25"/>
  <c r="AL90" i="25"/>
  <c r="AK90" i="25"/>
  <c r="AD93" i="25"/>
  <c r="AE92" i="25"/>
  <c r="AJ103" i="25"/>
  <c r="AI103" i="25"/>
  <c r="AG103" i="25"/>
  <c r="AF103" i="25"/>
  <c r="AH103" i="25"/>
  <c r="AH91" i="25"/>
  <c r="AG91" i="25"/>
  <c r="AI91" i="25"/>
  <c r="AF91" i="25"/>
  <c r="AJ91" i="25"/>
  <c r="AD105" i="25"/>
  <c r="AE104" i="25"/>
  <c r="AL114" i="25"/>
  <c r="AK114" i="25"/>
  <c r="AI115" i="25"/>
  <c r="AH115" i="25"/>
  <c r="AG115" i="25"/>
  <c r="AF115" i="25"/>
  <c r="AJ115" i="25"/>
  <c r="AI127" i="25"/>
  <c r="AH127" i="25"/>
  <c r="AG127" i="25"/>
  <c r="AJ127" i="25"/>
  <c r="AF127" i="25"/>
  <c r="AD117" i="25"/>
  <c r="AE116" i="25"/>
  <c r="AE128" i="25"/>
  <c r="AD129" i="25"/>
  <c r="AL102" i="25"/>
  <c r="AK102" i="25"/>
  <c r="AK114" i="24"/>
  <c r="AL114" i="24"/>
  <c r="AL90" i="24"/>
  <c r="AK90" i="24"/>
  <c r="AL126" i="24"/>
  <c r="AK126" i="24"/>
  <c r="AD93" i="24"/>
  <c r="AE92" i="24"/>
  <c r="AI127" i="24"/>
  <c r="AH127" i="24"/>
  <c r="AG127" i="24"/>
  <c r="AF127" i="24"/>
  <c r="AJ127" i="24"/>
  <c r="AL107" i="24"/>
  <c r="AK107" i="24"/>
  <c r="AG91" i="24"/>
  <c r="AH91" i="24"/>
  <c r="AF91" i="24"/>
  <c r="AJ91" i="24"/>
  <c r="AI91" i="24"/>
  <c r="AD129" i="24"/>
  <c r="AE128" i="24"/>
  <c r="AG108" i="24"/>
  <c r="AF108" i="24"/>
  <c r="AJ108" i="24"/>
  <c r="AI108" i="24"/>
  <c r="AH108" i="24"/>
  <c r="AJ115" i="24"/>
  <c r="AI115" i="24"/>
  <c r="AH115" i="24"/>
  <c r="AF115" i="24"/>
  <c r="AG115" i="24"/>
  <c r="AJ109" i="24"/>
  <c r="AI109" i="24"/>
  <c r="AH109" i="24"/>
  <c r="AG109" i="24"/>
  <c r="AF109" i="24"/>
  <c r="AE116" i="24"/>
  <c r="AD117" i="24"/>
  <c r="AL102" i="23"/>
  <c r="AK102" i="23"/>
  <c r="AD93" i="23"/>
  <c r="AE92" i="23"/>
  <c r="AL126" i="23"/>
  <c r="AK126" i="23"/>
  <c r="AI127" i="23"/>
  <c r="AH127" i="23"/>
  <c r="AF127" i="23"/>
  <c r="AJ127" i="23"/>
  <c r="AG127" i="23"/>
  <c r="AG103" i="23"/>
  <c r="AF103" i="23"/>
  <c r="AJ103" i="23"/>
  <c r="AH103" i="23"/>
  <c r="AI103" i="23"/>
  <c r="AL139" i="23"/>
  <c r="AK139" i="23"/>
  <c r="AK114" i="23"/>
  <c r="AL114" i="23"/>
  <c r="AD129" i="23"/>
  <c r="AE128" i="23"/>
  <c r="AJ91" i="23"/>
  <c r="AI91" i="23"/>
  <c r="AH91" i="23"/>
  <c r="AG91" i="23"/>
  <c r="AF91" i="23"/>
  <c r="AI115" i="23"/>
  <c r="AH115" i="23"/>
  <c r="AF115" i="23"/>
  <c r="AJ115" i="23"/>
  <c r="AG115" i="23"/>
  <c r="AL138" i="23"/>
  <c r="AK138" i="23"/>
  <c r="AL90" i="23"/>
  <c r="AK90" i="23"/>
  <c r="AD117" i="23"/>
  <c r="AE116" i="23"/>
  <c r="AE104" i="23"/>
  <c r="AD105" i="23"/>
  <c r="AL102" i="22"/>
  <c r="AK102" i="22"/>
  <c r="AL114" i="22"/>
  <c r="AK114" i="22"/>
  <c r="AE104" i="22"/>
  <c r="AD105" i="22"/>
  <c r="AL90" i="22"/>
  <c r="AK90" i="22"/>
  <c r="AI127" i="22"/>
  <c r="AH127" i="22"/>
  <c r="AG127" i="22"/>
  <c r="AF127" i="22"/>
  <c r="AJ127" i="22"/>
  <c r="AH103" i="22"/>
  <c r="AG103" i="22"/>
  <c r="AF103" i="22"/>
  <c r="AJ103" i="22"/>
  <c r="AI103" i="22"/>
  <c r="AD129" i="22"/>
  <c r="AE128" i="22"/>
  <c r="AI91" i="22"/>
  <c r="AH91" i="22"/>
  <c r="AG91" i="22"/>
  <c r="AF91" i="22"/>
  <c r="AJ91" i="22"/>
  <c r="AD117" i="22"/>
  <c r="AE116" i="22"/>
  <c r="AI115" i="22"/>
  <c r="AH115" i="22"/>
  <c r="AG115" i="22"/>
  <c r="AF115" i="22"/>
  <c r="AJ115" i="22"/>
  <c r="AE92" i="22"/>
  <c r="AD93" i="22"/>
  <c r="AL126" i="22"/>
  <c r="AK126" i="22"/>
  <c r="AG103" i="21"/>
  <c r="AF103" i="21"/>
  <c r="AJ103" i="21"/>
  <c r="AI103" i="21"/>
  <c r="AH103" i="21"/>
  <c r="AL127" i="21"/>
  <c r="AK127" i="21"/>
  <c r="AL90" i="21"/>
  <c r="AK90" i="21"/>
  <c r="AD105" i="21"/>
  <c r="AE104" i="21"/>
  <c r="AL102" i="21"/>
  <c r="AK102" i="21"/>
  <c r="AI91" i="21"/>
  <c r="AH91" i="21"/>
  <c r="AG91" i="21"/>
  <c r="AF91" i="21"/>
  <c r="AJ91" i="21"/>
  <c r="AJ115" i="21"/>
  <c r="AI115" i="21"/>
  <c r="AH115" i="21"/>
  <c r="AG115" i="21"/>
  <c r="AF115" i="21"/>
  <c r="AH128" i="21"/>
  <c r="AF128" i="21"/>
  <c r="AJ128" i="21"/>
  <c r="AI128" i="21"/>
  <c r="AG128" i="21"/>
  <c r="AD130" i="21"/>
  <c r="AE129" i="21"/>
  <c r="AL114" i="21"/>
  <c r="AK114" i="21"/>
  <c r="AE92" i="21"/>
  <c r="AD93" i="21"/>
  <c r="AD117" i="21"/>
  <c r="AE116" i="21"/>
  <c r="AG115" i="20"/>
  <c r="AF115" i="20"/>
  <c r="AJ115" i="20"/>
  <c r="AI115" i="20"/>
  <c r="AH115" i="20"/>
  <c r="AL126" i="20"/>
  <c r="AK126" i="20"/>
  <c r="AE116" i="20"/>
  <c r="AD117" i="20"/>
  <c r="AI127" i="20"/>
  <c r="AH127" i="20"/>
  <c r="AG127" i="20"/>
  <c r="AF127" i="20"/>
  <c r="AJ127" i="20"/>
  <c r="AD93" i="20"/>
  <c r="AE92" i="20"/>
  <c r="AL102" i="20"/>
  <c r="AK102" i="20"/>
  <c r="AE104" i="20"/>
  <c r="AD105" i="20"/>
  <c r="AL114" i="20"/>
  <c r="AK114" i="20"/>
  <c r="AK90" i="20"/>
  <c r="AL90" i="20"/>
  <c r="AD129" i="20"/>
  <c r="AE128" i="20"/>
  <c r="AJ91" i="20"/>
  <c r="AI91" i="20"/>
  <c r="AF91" i="20"/>
  <c r="AH91" i="20"/>
  <c r="AG91" i="20"/>
  <c r="AG103" i="20"/>
  <c r="AF103" i="20"/>
  <c r="AJ103" i="20"/>
  <c r="AI103" i="20"/>
  <c r="AH103" i="20"/>
  <c r="AL126" i="19"/>
  <c r="AK126" i="19"/>
  <c r="AL90" i="19"/>
  <c r="AK90" i="19"/>
  <c r="AG115" i="19"/>
  <c r="AF115" i="19"/>
  <c r="AJ115" i="19"/>
  <c r="AH115" i="19"/>
  <c r="AI115" i="19"/>
  <c r="AI127" i="19"/>
  <c r="AH127" i="19"/>
  <c r="AG127" i="19"/>
  <c r="AF127" i="19"/>
  <c r="AJ127" i="19"/>
  <c r="AD129" i="19"/>
  <c r="AE128" i="19"/>
  <c r="AL114" i="19"/>
  <c r="AK114" i="19"/>
  <c r="AE104" i="19"/>
  <c r="AD105" i="19"/>
  <c r="AD93" i="19"/>
  <c r="AE92" i="19"/>
  <c r="AE116" i="19"/>
  <c r="AD117" i="19"/>
  <c r="AL102" i="19"/>
  <c r="AK102" i="19"/>
  <c r="AG103" i="19"/>
  <c r="AF103" i="19"/>
  <c r="AJ103" i="19"/>
  <c r="AH103" i="19"/>
  <c r="AI103" i="19"/>
  <c r="AH91" i="19"/>
  <c r="AG91" i="19"/>
  <c r="AI91" i="19"/>
  <c r="AF91" i="19"/>
  <c r="AJ91" i="19"/>
  <c r="AD129" i="18"/>
  <c r="AE128" i="18"/>
  <c r="AL90" i="18"/>
  <c r="AK90" i="18"/>
  <c r="AD117" i="18"/>
  <c r="AE116" i="18"/>
  <c r="AJ115" i="18"/>
  <c r="AI115" i="18"/>
  <c r="AH115" i="18"/>
  <c r="AG115" i="18"/>
  <c r="AF115" i="18"/>
  <c r="AI91" i="18"/>
  <c r="AH91" i="18"/>
  <c r="AG91" i="18"/>
  <c r="AJ91" i="18"/>
  <c r="AF91" i="18"/>
  <c r="AL114" i="18"/>
  <c r="AK114" i="18"/>
  <c r="AL138" i="18"/>
  <c r="AK138" i="18"/>
  <c r="AD105" i="18"/>
  <c r="AE104" i="18"/>
  <c r="AL139" i="18"/>
  <c r="AK139" i="18"/>
  <c r="AF127" i="18"/>
  <c r="AG127" i="18"/>
  <c r="AJ127" i="18"/>
  <c r="AI127" i="18"/>
  <c r="AH127" i="18"/>
  <c r="AD93" i="18"/>
  <c r="AE92" i="18"/>
  <c r="AI103" i="18"/>
  <c r="AH103" i="18"/>
  <c r="AG103" i="18"/>
  <c r="AF103" i="18"/>
  <c r="AJ103" i="18"/>
  <c r="AL102" i="18"/>
  <c r="AK102" i="18"/>
  <c r="AL126" i="18"/>
  <c r="AK126" i="18"/>
  <c r="AK138" i="15"/>
  <c r="AL138" i="15"/>
  <c r="AK102" i="15"/>
  <c r="AL102" i="15"/>
  <c r="AJ127" i="15"/>
  <c r="AI127" i="15"/>
  <c r="AH127" i="15"/>
  <c r="AG127" i="15"/>
  <c r="AF127" i="15"/>
  <c r="AJ115" i="15"/>
  <c r="AI115" i="15"/>
  <c r="AH115" i="15"/>
  <c r="AG115" i="15"/>
  <c r="AF115" i="15"/>
  <c r="AK90" i="15"/>
  <c r="AL90" i="15"/>
  <c r="AL139" i="15"/>
  <c r="AK139" i="15"/>
  <c r="AL114" i="15"/>
  <c r="AK114" i="15"/>
  <c r="AE116" i="15"/>
  <c r="AD117" i="15"/>
  <c r="AE104" i="15"/>
  <c r="AD105" i="15"/>
  <c r="AE92" i="15"/>
  <c r="AD93" i="15"/>
  <c r="AL126" i="15"/>
  <c r="AK126" i="15"/>
  <c r="AD129" i="15"/>
  <c r="AE128" i="15"/>
  <c r="AI91" i="15"/>
  <c r="AJ91" i="15"/>
  <c r="AF91" i="15"/>
  <c r="AH91" i="15"/>
  <c r="AG91" i="15"/>
  <c r="AJ103" i="15"/>
  <c r="AI103" i="15"/>
  <c r="AG103" i="15"/>
  <c r="AH103" i="15"/>
  <c r="AF103" i="15"/>
  <c r="AD129" i="12"/>
  <c r="AE128" i="12"/>
  <c r="AL114" i="12"/>
  <c r="AK114" i="12"/>
  <c r="AK90" i="12"/>
  <c r="AL90" i="12"/>
  <c r="AI91" i="12"/>
  <c r="AJ91" i="12"/>
  <c r="AH91" i="12"/>
  <c r="AG91" i="12"/>
  <c r="AF91" i="12"/>
  <c r="AH115" i="12"/>
  <c r="AG115" i="12"/>
  <c r="AJ115" i="12"/>
  <c r="AI115" i="12"/>
  <c r="AF115" i="12"/>
  <c r="AD117" i="12"/>
  <c r="AE116" i="12"/>
  <c r="AK102" i="12"/>
  <c r="AL102" i="12"/>
  <c r="AJ103" i="12"/>
  <c r="AI103" i="12"/>
  <c r="AG103" i="12"/>
  <c r="AF103" i="12"/>
  <c r="AH103" i="12"/>
  <c r="AD105" i="12"/>
  <c r="AE104" i="12"/>
  <c r="AK138" i="12"/>
  <c r="AL138" i="12"/>
  <c r="AL126" i="12"/>
  <c r="AK126" i="12"/>
  <c r="AL139" i="12"/>
  <c r="AK139" i="12"/>
  <c r="AJ127" i="12"/>
  <c r="AF127" i="12"/>
  <c r="AG127" i="12"/>
  <c r="AI127" i="12"/>
  <c r="AH127" i="12"/>
  <c r="AE92" i="12"/>
  <c r="AD93" i="12"/>
  <c r="AK126" i="11"/>
  <c r="AG104" i="11"/>
  <c r="AI104" i="11"/>
  <c r="AH127" i="11"/>
  <c r="AF91" i="11"/>
  <c r="AG91" i="11"/>
  <c r="AI91" i="11"/>
  <c r="AJ91" i="11"/>
  <c r="AK91" i="11" s="1"/>
  <c r="AG127" i="11"/>
  <c r="AJ104" i="11"/>
  <c r="AL104" i="11" s="1"/>
  <c r="AF115" i="11"/>
  <c r="AI115" i="11"/>
  <c r="AF127" i="11"/>
  <c r="AI127" i="11"/>
  <c r="AG115" i="11"/>
  <c r="AJ115" i="11"/>
  <c r="AK115" i="11" s="1"/>
  <c r="AD106" i="11"/>
  <c r="AE105" i="11"/>
  <c r="AJ105" i="11" s="1"/>
  <c r="AD117" i="11"/>
  <c r="AE116" i="11"/>
  <c r="AH116" i="11" s="1"/>
  <c r="AD93" i="11"/>
  <c r="AE92" i="11"/>
  <c r="AJ92" i="11" s="1"/>
  <c r="AD129" i="11"/>
  <c r="AD130" i="11" s="1"/>
  <c r="AD131" i="11" s="1"/>
  <c r="AD132" i="11" s="1"/>
  <c r="AD133" i="11" s="1"/>
  <c r="AE128" i="11"/>
  <c r="AJ128" i="11" s="1"/>
  <c r="AK127" i="11"/>
  <c r="AL127" i="11"/>
  <c r="AC105" i="11"/>
  <c r="AC117" i="11"/>
  <c r="AH104" i="11"/>
  <c r="AC129" i="11"/>
  <c r="AC93" i="11"/>
  <c r="AF140" i="15" l="1"/>
  <c r="AI140" i="25"/>
  <c r="AI140" i="24"/>
  <c r="AH140" i="24"/>
  <c r="AF140" i="19"/>
  <c r="AF140" i="24"/>
  <c r="AH140" i="19"/>
  <c r="AH140" i="47"/>
  <c r="AL141" i="42"/>
  <c r="AK141" i="42"/>
  <c r="AI140" i="23"/>
  <c r="AG140" i="18"/>
  <c r="AH140" i="25"/>
  <c r="AI140" i="47"/>
  <c r="AK141" i="48"/>
  <c r="AL141" i="48"/>
  <c r="AJ140" i="25"/>
  <c r="AF140" i="47"/>
  <c r="AG140" i="19"/>
  <c r="AJ140" i="49"/>
  <c r="AK140" i="49" s="1"/>
  <c r="AJ140" i="18"/>
  <c r="AL140" i="18" s="1"/>
  <c r="AL141" i="41"/>
  <c r="AK141" i="41"/>
  <c r="AJ141" i="19"/>
  <c r="AF141" i="19"/>
  <c r="AH141" i="19"/>
  <c r="AG141" i="19"/>
  <c r="AI141" i="19"/>
  <c r="AJ141" i="24"/>
  <c r="AF141" i="24"/>
  <c r="AH141" i="24"/>
  <c r="AG141" i="24"/>
  <c r="AI141" i="24"/>
  <c r="AF140" i="26"/>
  <c r="AJ141" i="15"/>
  <c r="AF141" i="15"/>
  <c r="AH141" i="15"/>
  <c r="AG141" i="15"/>
  <c r="AI141" i="15"/>
  <c r="AL141" i="43"/>
  <c r="AK141" i="43"/>
  <c r="AH140" i="26"/>
  <c r="AJ141" i="47"/>
  <c r="AF141" i="47"/>
  <c r="AH141" i="47"/>
  <c r="AG141" i="47"/>
  <c r="AI141" i="47"/>
  <c r="AL141" i="20"/>
  <c r="AK141" i="20"/>
  <c r="AJ141" i="49"/>
  <c r="AF141" i="49"/>
  <c r="AH141" i="49"/>
  <c r="AG141" i="49"/>
  <c r="AI141" i="49"/>
  <c r="AJ141" i="18"/>
  <c r="AF141" i="18"/>
  <c r="AH141" i="18"/>
  <c r="AG141" i="18"/>
  <c r="AI141" i="18"/>
  <c r="AI140" i="26"/>
  <c r="AJ141" i="25"/>
  <c r="AF141" i="25"/>
  <c r="AH141" i="25"/>
  <c r="AG141" i="25"/>
  <c r="AI141" i="25"/>
  <c r="AJ141" i="23"/>
  <c r="AF141" i="23"/>
  <c r="AH141" i="23"/>
  <c r="AG141" i="23"/>
  <c r="AI141" i="23"/>
  <c r="AG140" i="26"/>
  <c r="AJ141" i="12"/>
  <c r="AF141" i="12"/>
  <c r="AH141" i="12"/>
  <c r="AG141" i="12"/>
  <c r="AI141" i="12"/>
  <c r="AJ141" i="39"/>
  <c r="AF141" i="39"/>
  <c r="AH141" i="39"/>
  <c r="AG141" i="39"/>
  <c r="AI141" i="39"/>
  <c r="AG140" i="24"/>
  <c r="AF140" i="49"/>
  <c r="AH140" i="18"/>
  <c r="AH140" i="15"/>
  <c r="AG140" i="47"/>
  <c r="AJ141" i="22"/>
  <c r="AF141" i="22"/>
  <c r="AH141" i="22"/>
  <c r="AG141" i="22"/>
  <c r="AI141" i="22"/>
  <c r="AL141" i="21"/>
  <c r="AK141" i="21"/>
  <c r="AJ141" i="26"/>
  <c r="AF141" i="26"/>
  <c r="AH141" i="26"/>
  <c r="AG141" i="26"/>
  <c r="AI141" i="26"/>
  <c r="AK141" i="11"/>
  <c r="AL141" i="11"/>
  <c r="AK140" i="39"/>
  <c r="AL140" i="39"/>
  <c r="AL140" i="15"/>
  <c r="AK140" i="15"/>
  <c r="AK140" i="19"/>
  <c r="AL140" i="19"/>
  <c r="AK140" i="26"/>
  <c r="AL140" i="26"/>
  <c r="AK140" i="23"/>
  <c r="AL140" i="23"/>
  <c r="AL140" i="24"/>
  <c r="AK140" i="24"/>
  <c r="AK140" i="47"/>
  <c r="AL140" i="47"/>
  <c r="AL140" i="49"/>
  <c r="AK140" i="18"/>
  <c r="AK140" i="22"/>
  <c r="AL140" i="22"/>
  <c r="AK140" i="25"/>
  <c r="AL140" i="25"/>
  <c r="AL140" i="12"/>
  <c r="AK140" i="12"/>
  <c r="AF93" i="50"/>
  <c r="AJ93" i="50"/>
  <c r="AG93" i="50"/>
  <c r="AI93" i="50"/>
  <c r="AH93" i="50"/>
  <c r="AL92" i="50"/>
  <c r="AK92" i="50"/>
  <c r="AE94" i="50"/>
  <c r="AD95" i="50"/>
  <c r="AL117" i="50"/>
  <c r="AK117" i="50"/>
  <c r="AE130" i="50"/>
  <c r="AD131" i="50"/>
  <c r="AL128" i="50"/>
  <c r="AK128" i="50"/>
  <c r="AJ129" i="50"/>
  <c r="AH129" i="50"/>
  <c r="AF129" i="50"/>
  <c r="AI129" i="50"/>
  <c r="AG129" i="50"/>
  <c r="AG106" i="50"/>
  <c r="AI106" i="50"/>
  <c r="AJ106" i="50"/>
  <c r="AH106" i="50"/>
  <c r="AF106" i="50"/>
  <c r="AD108" i="50"/>
  <c r="AE107" i="50"/>
  <c r="AE119" i="50"/>
  <c r="AD120" i="50"/>
  <c r="AJ118" i="50"/>
  <c r="AH118" i="50"/>
  <c r="AF118" i="50"/>
  <c r="AI118" i="50"/>
  <c r="AG118" i="50"/>
  <c r="AL105" i="50"/>
  <c r="AK105" i="50"/>
  <c r="AG116" i="49"/>
  <c r="AJ116" i="49"/>
  <c r="AH116" i="49"/>
  <c r="AF116" i="49"/>
  <c r="AI116" i="49"/>
  <c r="AD118" i="49"/>
  <c r="AE117" i="49"/>
  <c r="AL103" i="49"/>
  <c r="AK103" i="49"/>
  <c r="AJ128" i="49"/>
  <c r="AH128" i="49"/>
  <c r="AG128" i="49"/>
  <c r="AI128" i="49"/>
  <c r="AF128" i="49"/>
  <c r="AE129" i="49"/>
  <c r="AD130" i="49"/>
  <c r="AL91" i="49"/>
  <c r="AK91" i="49"/>
  <c r="AK127" i="49"/>
  <c r="AL127" i="49"/>
  <c r="AE105" i="49"/>
  <c r="AD106" i="49"/>
  <c r="AF92" i="49"/>
  <c r="AG92" i="49"/>
  <c r="AJ92" i="49"/>
  <c r="AH92" i="49"/>
  <c r="AI92" i="49"/>
  <c r="AD94" i="49"/>
  <c r="AE93" i="49"/>
  <c r="AL115" i="49"/>
  <c r="AK115" i="49"/>
  <c r="AF104" i="49"/>
  <c r="AI104" i="49"/>
  <c r="AJ104" i="49"/>
  <c r="AG104" i="49"/>
  <c r="AH104" i="49"/>
  <c r="AJ129" i="48"/>
  <c r="AI129" i="48"/>
  <c r="AH129" i="48"/>
  <c r="AG129" i="48"/>
  <c r="AF129" i="48"/>
  <c r="AF105" i="48"/>
  <c r="AG105" i="48"/>
  <c r="AH105" i="48"/>
  <c r="AJ105" i="48"/>
  <c r="AI105" i="48"/>
  <c r="AD107" i="48"/>
  <c r="AE106" i="48"/>
  <c r="AL104" i="48"/>
  <c r="AK104" i="48"/>
  <c r="AL94" i="48"/>
  <c r="AK94" i="48"/>
  <c r="AL120" i="48"/>
  <c r="AK120" i="48"/>
  <c r="AJ95" i="48"/>
  <c r="AI95" i="48"/>
  <c r="AH95" i="48"/>
  <c r="AG95" i="48"/>
  <c r="AF95" i="48"/>
  <c r="AL121" i="48"/>
  <c r="AK121" i="48"/>
  <c r="AD97" i="48"/>
  <c r="AE97" i="48" s="1"/>
  <c r="AE96" i="48"/>
  <c r="AE130" i="48"/>
  <c r="AD131" i="48"/>
  <c r="AL128" i="48"/>
  <c r="AK128" i="48"/>
  <c r="AJ128" i="47"/>
  <c r="AI128" i="47"/>
  <c r="AH128" i="47"/>
  <c r="AG128" i="47"/>
  <c r="AF128" i="47"/>
  <c r="AE129" i="47"/>
  <c r="AD130" i="47"/>
  <c r="AK115" i="47"/>
  <c r="AL115" i="47"/>
  <c r="AH116" i="47"/>
  <c r="AG116" i="47"/>
  <c r="AF116" i="47"/>
  <c r="AJ116" i="47"/>
  <c r="AI116" i="47"/>
  <c r="AL103" i="47"/>
  <c r="AK103" i="47"/>
  <c r="AD94" i="47"/>
  <c r="AE93" i="47"/>
  <c r="AE117" i="47"/>
  <c r="AD118" i="47"/>
  <c r="AI92" i="47"/>
  <c r="AH92" i="47"/>
  <c r="AG92" i="47"/>
  <c r="AF92" i="47"/>
  <c r="AJ92" i="47"/>
  <c r="AK91" i="47"/>
  <c r="AL91" i="47"/>
  <c r="AK127" i="47"/>
  <c r="AL127" i="47"/>
  <c r="AE105" i="47"/>
  <c r="AD106" i="47"/>
  <c r="AH104" i="47"/>
  <c r="AF104" i="47"/>
  <c r="AG104" i="47"/>
  <c r="AI104" i="47"/>
  <c r="AJ104" i="47"/>
  <c r="AE131" i="46"/>
  <c r="AD132" i="46"/>
  <c r="AD107" i="46"/>
  <c r="AE106" i="46"/>
  <c r="AF130" i="46"/>
  <c r="AJ130" i="46"/>
  <c r="AI130" i="46"/>
  <c r="AG130" i="46"/>
  <c r="AH130" i="46"/>
  <c r="AE119" i="46"/>
  <c r="AD120" i="46"/>
  <c r="AK93" i="46"/>
  <c r="AL93" i="46"/>
  <c r="AJ118" i="46"/>
  <c r="AI118" i="46"/>
  <c r="AH118" i="46"/>
  <c r="AF118" i="46"/>
  <c r="AG118" i="46"/>
  <c r="AK104" i="46"/>
  <c r="AL104" i="46"/>
  <c r="AL117" i="46"/>
  <c r="AK117" i="46"/>
  <c r="AI94" i="46"/>
  <c r="AH94" i="46"/>
  <c r="AG94" i="46"/>
  <c r="AF94" i="46"/>
  <c r="AJ94" i="46"/>
  <c r="AL129" i="46"/>
  <c r="AK129" i="46"/>
  <c r="AH105" i="46"/>
  <c r="AG105" i="46"/>
  <c r="AF105" i="46"/>
  <c r="AJ105" i="46"/>
  <c r="AI105" i="46"/>
  <c r="AD96" i="46"/>
  <c r="AE95" i="46"/>
  <c r="AL104" i="44"/>
  <c r="AK104" i="44"/>
  <c r="AH105" i="44"/>
  <c r="AG105" i="44"/>
  <c r="AF105" i="44"/>
  <c r="AJ105" i="44"/>
  <c r="AI105" i="44"/>
  <c r="AD107" i="44"/>
  <c r="AE106" i="44"/>
  <c r="AE129" i="45"/>
  <c r="AD130" i="45"/>
  <c r="AJ116" i="45"/>
  <c r="AF116" i="45"/>
  <c r="AG116" i="45"/>
  <c r="AH116" i="45"/>
  <c r="AI116" i="45"/>
  <c r="AD118" i="45"/>
  <c r="AE117" i="45"/>
  <c r="AL103" i="45"/>
  <c r="AK103" i="45"/>
  <c r="AL115" i="45"/>
  <c r="AK115" i="45"/>
  <c r="AF92" i="45"/>
  <c r="AJ92" i="45"/>
  <c r="AI92" i="45"/>
  <c r="AH92" i="45"/>
  <c r="AG92" i="45"/>
  <c r="AK91" i="45"/>
  <c r="AL91" i="45"/>
  <c r="AD94" i="45"/>
  <c r="AE93" i="45"/>
  <c r="AJ104" i="45"/>
  <c r="AF104" i="45"/>
  <c r="AI104" i="45"/>
  <c r="AH104" i="45"/>
  <c r="AG104" i="45"/>
  <c r="AD106" i="45"/>
  <c r="AE105" i="45"/>
  <c r="AJ128" i="45"/>
  <c r="AI128" i="45"/>
  <c r="AH128" i="45"/>
  <c r="AG128" i="45"/>
  <c r="AF128" i="45"/>
  <c r="AK127" i="45"/>
  <c r="AL127" i="45"/>
  <c r="AJ95" i="44"/>
  <c r="AI95" i="44"/>
  <c r="AH95" i="44"/>
  <c r="AF95" i="44"/>
  <c r="AG95" i="44"/>
  <c r="AE96" i="44"/>
  <c r="AD97" i="44"/>
  <c r="AE97" i="44" s="1"/>
  <c r="AJ129" i="44"/>
  <c r="AI129" i="44"/>
  <c r="AH129" i="44"/>
  <c r="AG129" i="44"/>
  <c r="AF129" i="44"/>
  <c r="AL128" i="44"/>
  <c r="AK128" i="44"/>
  <c r="AE130" i="44"/>
  <c r="AD131" i="44"/>
  <c r="AL94" i="44"/>
  <c r="AK94" i="44"/>
  <c r="AK115" i="43"/>
  <c r="AL115" i="43"/>
  <c r="AD118" i="43"/>
  <c r="AE117" i="43"/>
  <c r="AJ116" i="43"/>
  <c r="AI116" i="43"/>
  <c r="AH116" i="43"/>
  <c r="AG116" i="43"/>
  <c r="AF116" i="43"/>
  <c r="AD107" i="43"/>
  <c r="AE106" i="43"/>
  <c r="AG105" i="43"/>
  <c r="AF105" i="43"/>
  <c r="AI105" i="43"/>
  <c r="AH105" i="43"/>
  <c r="AJ105" i="43"/>
  <c r="AL104" i="43"/>
  <c r="AK104" i="43"/>
  <c r="AK92" i="43"/>
  <c r="AL92" i="43"/>
  <c r="AJ128" i="43"/>
  <c r="AI128" i="43"/>
  <c r="AH128" i="43"/>
  <c r="AG128" i="43"/>
  <c r="AF128" i="43"/>
  <c r="AK127" i="43"/>
  <c r="AL127" i="43"/>
  <c r="AG93" i="43"/>
  <c r="AI93" i="43"/>
  <c r="AJ93" i="43"/>
  <c r="AH93" i="43"/>
  <c r="AF93" i="43"/>
  <c r="AE129" i="43"/>
  <c r="AD130" i="43"/>
  <c r="AE94" i="43"/>
  <c r="AD95" i="43"/>
  <c r="AF105" i="42"/>
  <c r="AJ105" i="42"/>
  <c r="AI105" i="42"/>
  <c r="AH105" i="42"/>
  <c r="AG105" i="42"/>
  <c r="AJ95" i="42"/>
  <c r="AI95" i="42"/>
  <c r="AH95" i="42"/>
  <c r="AG95" i="42"/>
  <c r="AF95" i="42"/>
  <c r="AD107" i="42"/>
  <c r="AE106" i="42"/>
  <c r="AL104" i="42"/>
  <c r="AK104" i="42"/>
  <c r="AE96" i="42"/>
  <c r="AD97" i="42"/>
  <c r="AE97" i="42" s="1"/>
  <c r="AE130" i="42"/>
  <c r="AD131" i="42"/>
  <c r="AE119" i="42"/>
  <c r="AD120" i="42"/>
  <c r="AJ129" i="42"/>
  <c r="AI129" i="42"/>
  <c r="AH129" i="42"/>
  <c r="AG129" i="42"/>
  <c r="AF129" i="42"/>
  <c r="AJ118" i="42"/>
  <c r="AI118" i="42"/>
  <c r="AH118" i="42"/>
  <c r="AG118" i="42"/>
  <c r="AF118" i="42"/>
  <c r="AL128" i="42"/>
  <c r="AK128" i="42"/>
  <c r="AL94" i="42"/>
  <c r="AK94" i="42"/>
  <c r="AL117" i="42"/>
  <c r="AK117" i="42"/>
  <c r="AJ105" i="41"/>
  <c r="AI105" i="41"/>
  <c r="AH105" i="41"/>
  <c r="AG105" i="41"/>
  <c r="AF105" i="41"/>
  <c r="AK91" i="41"/>
  <c r="AL91" i="41"/>
  <c r="AE106" i="41"/>
  <c r="AD107" i="41"/>
  <c r="AF92" i="41"/>
  <c r="AH92" i="41"/>
  <c r="AG92" i="41"/>
  <c r="AJ92" i="41"/>
  <c r="AI92" i="41"/>
  <c r="AJ116" i="41"/>
  <c r="AI116" i="41"/>
  <c r="AH116" i="41"/>
  <c r="AG116" i="41"/>
  <c r="AF116" i="41"/>
  <c r="AL115" i="41"/>
  <c r="AK115" i="41"/>
  <c r="AD94" i="41"/>
  <c r="AE93" i="41"/>
  <c r="AD118" i="41"/>
  <c r="AE117" i="41"/>
  <c r="AJ128" i="41"/>
  <c r="AI128" i="41"/>
  <c r="AH128" i="41"/>
  <c r="AG128" i="41"/>
  <c r="AF128" i="41"/>
  <c r="AE129" i="41"/>
  <c r="AD130" i="41"/>
  <c r="AK104" i="41"/>
  <c r="AL104" i="41"/>
  <c r="AK127" i="41"/>
  <c r="AL127" i="41"/>
  <c r="AJ129" i="40"/>
  <c r="AI129" i="40"/>
  <c r="AH129" i="40"/>
  <c r="AG129" i="40"/>
  <c r="AF129" i="40"/>
  <c r="AL105" i="40"/>
  <c r="AK105" i="40"/>
  <c r="AL117" i="40"/>
  <c r="AK117" i="40"/>
  <c r="AL128" i="40"/>
  <c r="AK128" i="40"/>
  <c r="AH106" i="40"/>
  <c r="AG106" i="40"/>
  <c r="AF106" i="40"/>
  <c r="AJ106" i="40"/>
  <c r="AI106" i="40"/>
  <c r="AJ118" i="40"/>
  <c r="AI118" i="40"/>
  <c r="AH118" i="40"/>
  <c r="AG118" i="40"/>
  <c r="AF118" i="40"/>
  <c r="AD96" i="40"/>
  <c r="AE95" i="40"/>
  <c r="AE119" i="40"/>
  <c r="AD120" i="40"/>
  <c r="AD108" i="40"/>
  <c r="AE107" i="40"/>
  <c r="AE130" i="40"/>
  <c r="AD131" i="40"/>
  <c r="AL93" i="40"/>
  <c r="AK93" i="40"/>
  <c r="AI94" i="40"/>
  <c r="AJ94" i="40"/>
  <c r="AH94" i="40"/>
  <c r="AG94" i="40"/>
  <c r="AF94" i="40"/>
  <c r="AH116" i="39"/>
  <c r="AG116" i="39"/>
  <c r="AF116" i="39"/>
  <c r="AJ116" i="39"/>
  <c r="AI116" i="39"/>
  <c r="AE117" i="39"/>
  <c r="AD118" i="39"/>
  <c r="AJ128" i="39"/>
  <c r="AH128" i="39"/>
  <c r="AG128" i="39"/>
  <c r="AI128" i="39"/>
  <c r="AF128" i="39"/>
  <c r="AE94" i="39"/>
  <c r="AD95" i="39"/>
  <c r="AE129" i="39"/>
  <c r="AD130" i="39"/>
  <c r="AH93" i="39"/>
  <c r="AG93" i="39"/>
  <c r="AF93" i="39"/>
  <c r="AI93" i="39"/>
  <c r="AJ93" i="39"/>
  <c r="AL92" i="39"/>
  <c r="AK92" i="39"/>
  <c r="AL127" i="39"/>
  <c r="AK127" i="39"/>
  <c r="AL115" i="39"/>
  <c r="AK115" i="39"/>
  <c r="AK103" i="39"/>
  <c r="AL103" i="39"/>
  <c r="AE105" i="39"/>
  <c r="AD106" i="39"/>
  <c r="AH104" i="39"/>
  <c r="AJ104" i="39"/>
  <c r="AI104" i="39"/>
  <c r="AF104" i="39"/>
  <c r="AG104" i="39"/>
  <c r="AL129" i="38"/>
  <c r="AK129" i="38"/>
  <c r="AE131" i="38"/>
  <c r="AJ105" i="38"/>
  <c r="AI105" i="38"/>
  <c r="AH105" i="38"/>
  <c r="AF105" i="38"/>
  <c r="AG105" i="38"/>
  <c r="AE117" i="38"/>
  <c r="AK91" i="38"/>
  <c r="AL91" i="38"/>
  <c r="AF116" i="38"/>
  <c r="AI116" i="38"/>
  <c r="AH116" i="38"/>
  <c r="AJ116" i="38"/>
  <c r="AG116" i="38"/>
  <c r="AE106" i="38"/>
  <c r="AK104" i="38"/>
  <c r="AL104" i="38"/>
  <c r="AF130" i="38"/>
  <c r="AJ130" i="38"/>
  <c r="AI130" i="38"/>
  <c r="AH130" i="38"/>
  <c r="AG130" i="38"/>
  <c r="AF92" i="38"/>
  <c r="AH92" i="38"/>
  <c r="AG92" i="38"/>
  <c r="AJ92" i="38"/>
  <c r="AI92" i="38"/>
  <c r="AE93" i="38"/>
  <c r="AK115" i="38"/>
  <c r="AL115" i="38"/>
  <c r="AE130" i="37"/>
  <c r="AG129" i="37"/>
  <c r="AF129" i="37"/>
  <c r="AH129" i="37"/>
  <c r="AJ129" i="37"/>
  <c r="AI129" i="37"/>
  <c r="AK92" i="37"/>
  <c r="AL92" i="37"/>
  <c r="AE94" i="37"/>
  <c r="AK115" i="37"/>
  <c r="AL115" i="37"/>
  <c r="AE106" i="37"/>
  <c r="AE117" i="37"/>
  <c r="AL104" i="37"/>
  <c r="AK104" i="37"/>
  <c r="AL128" i="37"/>
  <c r="AK128" i="37"/>
  <c r="AF93" i="37"/>
  <c r="AJ93" i="37"/>
  <c r="AH93" i="37"/>
  <c r="AI93" i="37"/>
  <c r="AG93" i="37"/>
  <c r="AI105" i="37"/>
  <c r="AH105" i="37"/>
  <c r="AG105" i="37"/>
  <c r="AJ105" i="37"/>
  <c r="AF105" i="37"/>
  <c r="AF116" i="37"/>
  <c r="AJ116" i="37"/>
  <c r="AI116" i="37"/>
  <c r="AH116" i="37"/>
  <c r="AG116" i="37"/>
  <c r="AI116" i="36"/>
  <c r="AH116" i="36"/>
  <c r="AG116" i="36"/>
  <c r="AJ116" i="36"/>
  <c r="AF116" i="36"/>
  <c r="AE105" i="36"/>
  <c r="AE130" i="36"/>
  <c r="AL103" i="36"/>
  <c r="AK103" i="36"/>
  <c r="AE93" i="36"/>
  <c r="AG92" i="36"/>
  <c r="AF92" i="36"/>
  <c r="AJ92" i="36"/>
  <c r="AI92" i="36"/>
  <c r="AH92" i="36"/>
  <c r="AH104" i="36"/>
  <c r="AF104" i="36"/>
  <c r="AJ104" i="36"/>
  <c r="AI104" i="36"/>
  <c r="AG104" i="36"/>
  <c r="AF129" i="36"/>
  <c r="AJ129" i="36"/>
  <c r="AI129" i="36"/>
  <c r="AH129" i="36"/>
  <c r="AG129" i="36"/>
  <c r="AL91" i="36"/>
  <c r="AK91" i="36"/>
  <c r="AE117" i="36"/>
  <c r="AL128" i="36"/>
  <c r="AK128" i="36"/>
  <c r="AK115" i="36"/>
  <c r="AL115" i="36"/>
  <c r="AE117" i="35"/>
  <c r="AF116" i="35"/>
  <c r="AI116" i="35"/>
  <c r="AJ116" i="35"/>
  <c r="AH116" i="35"/>
  <c r="AG116" i="35"/>
  <c r="AL103" i="35"/>
  <c r="AK103" i="35"/>
  <c r="AK127" i="35"/>
  <c r="AL127" i="35"/>
  <c r="AH104" i="35"/>
  <c r="AI104" i="35"/>
  <c r="AG104" i="35"/>
  <c r="AF104" i="35"/>
  <c r="AJ104" i="35"/>
  <c r="AE93" i="35"/>
  <c r="AJ128" i="35"/>
  <c r="AI128" i="35"/>
  <c r="AF128" i="35"/>
  <c r="AH128" i="35"/>
  <c r="AG128" i="35"/>
  <c r="AE129" i="35"/>
  <c r="AL91" i="35"/>
  <c r="AK91" i="35"/>
  <c r="AK115" i="35"/>
  <c r="AL115" i="35"/>
  <c r="AE105" i="35"/>
  <c r="AH92" i="35"/>
  <c r="AG92" i="35"/>
  <c r="AF92" i="35"/>
  <c r="AJ92" i="35"/>
  <c r="AI92" i="35"/>
  <c r="AE105" i="34"/>
  <c r="AJ128" i="34"/>
  <c r="AF128" i="34"/>
  <c r="AI128" i="34"/>
  <c r="AH128" i="34"/>
  <c r="AG128" i="34"/>
  <c r="AE129" i="34"/>
  <c r="AJ116" i="34"/>
  <c r="AI116" i="34"/>
  <c r="AF116" i="34"/>
  <c r="AH116" i="34"/>
  <c r="AG116" i="34"/>
  <c r="AF104" i="34"/>
  <c r="AI104" i="34"/>
  <c r="AH104" i="34"/>
  <c r="AG104" i="34"/>
  <c r="AJ104" i="34"/>
  <c r="AL115" i="34"/>
  <c r="AK115" i="34"/>
  <c r="AL127" i="34"/>
  <c r="AK127" i="34"/>
  <c r="AL91" i="34"/>
  <c r="AK91" i="34"/>
  <c r="AL103" i="34"/>
  <c r="AK103" i="34"/>
  <c r="AJ92" i="34"/>
  <c r="AI92" i="34"/>
  <c r="AH92" i="34"/>
  <c r="AG92" i="34"/>
  <c r="AF92" i="34"/>
  <c r="AE117" i="34"/>
  <c r="AE93" i="34"/>
  <c r="AE93" i="33"/>
  <c r="AH92" i="33"/>
  <c r="AF92" i="33"/>
  <c r="AJ92" i="33"/>
  <c r="AI92" i="33"/>
  <c r="AG92" i="33"/>
  <c r="AJ128" i="33"/>
  <c r="AI128" i="33"/>
  <c r="AH128" i="33"/>
  <c r="AG128" i="33"/>
  <c r="AF128" i="33"/>
  <c r="AE129" i="33"/>
  <c r="AL103" i="33"/>
  <c r="AK103" i="33"/>
  <c r="AE117" i="33"/>
  <c r="AF116" i="33"/>
  <c r="AJ116" i="33"/>
  <c r="AH116" i="33"/>
  <c r="AI116" i="33"/>
  <c r="AG116" i="33"/>
  <c r="AE105" i="33"/>
  <c r="AH104" i="33"/>
  <c r="AG104" i="33"/>
  <c r="AF104" i="33"/>
  <c r="AJ104" i="33"/>
  <c r="AI104" i="33"/>
  <c r="AK91" i="33"/>
  <c r="AL91" i="33"/>
  <c r="AK127" i="33"/>
  <c r="AL127" i="33"/>
  <c r="AK115" i="33"/>
  <c r="AL115" i="33"/>
  <c r="AE117" i="32"/>
  <c r="AF116" i="32"/>
  <c r="AG116" i="32"/>
  <c r="AH116" i="32"/>
  <c r="AI116" i="32"/>
  <c r="AJ116" i="32"/>
  <c r="AE129" i="32"/>
  <c r="AK103" i="32"/>
  <c r="AL103" i="32"/>
  <c r="AE93" i="32"/>
  <c r="AI104" i="32"/>
  <c r="AH104" i="32"/>
  <c r="AG104" i="32"/>
  <c r="AF104" i="32"/>
  <c r="AJ104" i="32"/>
  <c r="AH92" i="32"/>
  <c r="AF92" i="32"/>
  <c r="AI92" i="32"/>
  <c r="AJ92" i="32"/>
  <c r="AG92" i="32"/>
  <c r="AK127" i="32"/>
  <c r="AL127" i="32"/>
  <c r="AL91" i="32"/>
  <c r="AK91" i="32"/>
  <c r="AJ128" i="32"/>
  <c r="AI128" i="32"/>
  <c r="AH128" i="32"/>
  <c r="AG128" i="32"/>
  <c r="AF128" i="32"/>
  <c r="AK115" i="32"/>
  <c r="AL115" i="32"/>
  <c r="AE105" i="32"/>
  <c r="AL103" i="31"/>
  <c r="AK103" i="31"/>
  <c r="AK115" i="31"/>
  <c r="AL115" i="31"/>
  <c r="AE130" i="31"/>
  <c r="AE93" i="31"/>
  <c r="AJ104" i="31"/>
  <c r="AI104" i="31"/>
  <c r="AF104" i="31"/>
  <c r="AH104" i="31"/>
  <c r="AG104" i="31"/>
  <c r="AL128" i="31"/>
  <c r="AK128" i="31"/>
  <c r="AE117" i="31"/>
  <c r="AH129" i="31"/>
  <c r="AG129" i="31"/>
  <c r="AF129" i="31"/>
  <c r="AJ129" i="31"/>
  <c r="AI129" i="31"/>
  <c r="AJ92" i="31"/>
  <c r="AG92" i="31"/>
  <c r="AI92" i="31"/>
  <c r="AH92" i="31"/>
  <c r="AF92" i="31"/>
  <c r="AE105" i="31"/>
  <c r="AF116" i="31"/>
  <c r="AH116" i="31"/>
  <c r="AG116" i="31"/>
  <c r="AI116" i="31"/>
  <c r="AJ116" i="31"/>
  <c r="AL91" i="31"/>
  <c r="AK91" i="31"/>
  <c r="AE117" i="30"/>
  <c r="AF116" i="30"/>
  <c r="AG116" i="30"/>
  <c r="AJ116" i="30"/>
  <c r="AI116" i="30"/>
  <c r="AH116" i="30"/>
  <c r="AK91" i="30"/>
  <c r="AL91" i="30"/>
  <c r="AK115" i="30"/>
  <c r="AL115" i="30"/>
  <c r="AK127" i="30"/>
  <c r="AL127" i="30"/>
  <c r="AL103" i="30"/>
  <c r="AK103" i="30"/>
  <c r="AJ104" i="30"/>
  <c r="AH104" i="30"/>
  <c r="AG104" i="30"/>
  <c r="AI104" i="30"/>
  <c r="AF104" i="30"/>
  <c r="AJ92" i="30"/>
  <c r="AG92" i="30"/>
  <c r="AF92" i="30"/>
  <c r="AI92" i="30"/>
  <c r="AH92" i="30"/>
  <c r="AE105" i="30"/>
  <c r="AE129" i="30"/>
  <c r="AE93" i="30"/>
  <c r="AJ128" i="30"/>
  <c r="AG128" i="30"/>
  <c r="AF128" i="30"/>
  <c r="AI128" i="30"/>
  <c r="AH128" i="30"/>
  <c r="AE117" i="29"/>
  <c r="AE129" i="29"/>
  <c r="AG92" i="29"/>
  <c r="AF92" i="29"/>
  <c r="AI92" i="29"/>
  <c r="AJ92" i="29"/>
  <c r="AH92" i="29"/>
  <c r="AG104" i="29"/>
  <c r="AF104" i="29"/>
  <c r="AH104" i="29"/>
  <c r="AJ104" i="29"/>
  <c r="AI104" i="29"/>
  <c r="AL91" i="29"/>
  <c r="AK91" i="29"/>
  <c r="AK115" i="29"/>
  <c r="AL115" i="29"/>
  <c r="AF116" i="29"/>
  <c r="AJ116" i="29"/>
  <c r="AI116" i="29"/>
  <c r="AH116" i="29"/>
  <c r="AG116" i="29"/>
  <c r="AE93" i="29"/>
  <c r="AL103" i="29"/>
  <c r="AK103" i="29"/>
  <c r="AJ128" i="29"/>
  <c r="AI128" i="29"/>
  <c r="AH128" i="29"/>
  <c r="AG128" i="29"/>
  <c r="AF128" i="29"/>
  <c r="AE105" i="29"/>
  <c r="AK127" i="29"/>
  <c r="AL127" i="29"/>
  <c r="AE119" i="28"/>
  <c r="AK105" i="28"/>
  <c r="AL105" i="28"/>
  <c r="AJ128" i="28"/>
  <c r="AI128" i="28"/>
  <c r="AH128" i="28"/>
  <c r="AG128" i="28"/>
  <c r="AF128" i="28"/>
  <c r="AJ118" i="28"/>
  <c r="AI118" i="28"/>
  <c r="AH118" i="28"/>
  <c r="AG118" i="28"/>
  <c r="AF118" i="28"/>
  <c r="AE129" i="28"/>
  <c r="AL117" i="28"/>
  <c r="AK117" i="28"/>
  <c r="AE93" i="28"/>
  <c r="AK127" i="28"/>
  <c r="AL127" i="28"/>
  <c r="AG92" i="28"/>
  <c r="AF92" i="28"/>
  <c r="AJ92" i="28"/>
  <c r="AI92" i="28"/>
  <c r="AH92" i="28"/>
  <c r="AL91" i="28"/>
  <c r="AK91" i="28"/>
  <c r="AG106" i="28"/>
  <c r="AJ106" i="28"/>
  <c r="AI106" i="28"/>
  <c r="AH106" i="28"/>
  <c r="AF106" i="28"/>
  <c r="AE107" i="28"/>
  <c r="AE105" i="27"/>
  <c r="AK103" i="27"/>
  <c r="AL103" i="27"/>
  <c r="AJ128" i="27"/>
  <c r="AI128" i="27"/>
  <c r="AH128" i="27"/>
  <c r="AG128" i="27"/>
  <c r="AF128" i="27"/>
  <c r="AE117" i="27"/>
  <c r="AL91" i="27"/>
  <c r="AK91" i="27"/>
  <c r="AK115" i="27"/>
  <c r="AL115" i="27"/>
  <c r="AJ92" i="27"/>
  <c r="AI92" i="27"/>
  <c r="AH92" i="27"/>
  <c r="AF92" i="27"/>
  <c r="AG92" i="27"/>
  <c r="AE129" i="27"/>
  <c r="AJ116" i="27"/>
  <c r="AI116" i="27"/>
  <c r="AH116" i="27"/>
  <c r="AF116" i="27"/>
  <c r="AG116" i="27"/>
  <c r="AE93" i="27"/>
  <c r="AJ104" i="27"/>
  <c r="AF104" i="27"/>
  <c r="AI104" i="27"/>
  <c r="AH104" i="27"/>
  <c r="AG104" i="27"/>
  <c r="AK127" i="27"/>
  <c r="AL127" i="27"/>
  <c r="AD130" i="26"/>
  <c r="AE129" i="26"/>
  <c r="AL115" i="26"/>
  <c r="AK115" i="26"/>
  <c r="AJ116" i="26"/>
  <c r="AI116" i="26"/>
  <c r="AH116" i="26"/>
  <c r="AG116" i="26"/>
  <c r="AF116" i="26"/>
  <c r="AL103" i="26"/>
  <c r="AK103" i="26"/>
  <c r="AH128" i="26"/>
  <c r="AG128" i="26"/>
  <c r="AF128" i="26"/>
  <c r="AJ128" i="26"/>
  <c r="AI128" i="26"/>
  <c r="AL127" i="26"/>
  <c r="AK127" i="26"/>
  <c r="AE117" i="26"/>
  <c r="AD118" i="26"/>
  <c r="AG104" i="26"/>
  <c r="AF104" i="26"/>
  <c r="AJ104" i="26"/>
  <c r="AI104" i="26"/>
  <c r="AH104" i="26"/>
  <c r="AH92" i="26"/>
  <c r="AG92" i="26"/>
  <c r="AF92" i="26"/>
  <c r="AJ92" i="26"/>
  <c r="AI92" i="26"/>
  <c r="AD106" i="26"/>
  <c r="AE105" i="26"/>
  <c r="AL91" i="26"/>
  <c r="AK91" i="26"/>
  <c r="AD94" i="26"/>
  <c r="AE93" i="26"/>
  <c r="AJ104" i="25"/>
  <c r="AI104" i="25"/>
  <c r="AG104" i="25"/>
  <c r="AF104" i="25"/>
  <c r="AH104" i="25"/>
  <c r="AF92" i="25"/>
  <c r="AI92" i="25"/>
  <c r="AH92" i="25"/>
  <c r="AJ92" i="25"/>
  <c r="AG92" i="25"/>
  <c r="AK127" i="25"/>
  <c r="AL127" i="25"/>
  <c r="AD106" i="25"/>
  <c r="AE105" i="25"/>
  <c r="AD94" i="25"/>
  <c r="AE93" i="25"/>
  <c r="AD130" i="25"/>
  <c r="AE129" i="25"/>
  <c r="AK91" i="25"/>
  <c r="AL91" i="25"/>
  <c r="AH128" i="25"/>
  <c r="AG128" i="25"/>
  <c r="AF128" i="25"/>
  <c r="AJ128" i="25"/>
  <c r="AI128" i="25"/>
  <c r="AJ116" i="25"/>
  <c r="AI116" i="25"/>
  <c r="AH116" i="25"/>
  <c r="AG116" i="25"/>
  <c r="AF116" i="25"/>
  <c r="AE117" i="25"/>
  <c r="AD118" i="25"/>
  <c r="AL115" i="25"/>
  <c r="AK115" i="25"/>
  <c r="AL103" i="25"/>
  <c r="AK103" i="25"/>
  <c r="AL115" i="24"/>
  <c r="AK115" i="24"/>
  <c r="AH128" i="24"/>
  <c r="AG128" i="24"/>
  <c r="AF128" i="24"/>
  <c r="AJ128" i="24"/>
  <c r="AI128" i="24"/>
  <c r="AE117" i="24"/>
  <c r="AD118" i="24"/>
  <c r="AL109" i="24"/>
  <c r="AK109" i="24"/>
  <c r="AD130" i="24"/>
  <c r="AE129" i="24"/>
  <c r="AJ116" i="24"/>
  <c r="AI116" i="24"/>
  <c r="AH116" i="24"/>
  <c r="AG116" i="24"/>
  <c r="AF116" i="24"/>
  <c r="AH92" i="24"/>
  <c r="AG92" i="24"/>
  <c r="AF92" i="24"/>
  <c r="AI92" i="24"/>
  <c r="AJ92" i="24"/>
  <c r="AL108" i="24"/>
  <c r="AK108" i="24"/>
  <c r="AL91" i="24"/>
  <c r="AK91" i="24"/>
  <c r="AL127" i="24"/>
  <c r="AK127" i="24"/>
  <c r="AD94" i="24"/>
  <c r="AE93" i="24"/>
  <c r="AE105" i="23"/>
  <c r="AD106" i="23"/>
  <c r="AH128" i="23"/>
  <c r="AG128" i="23"/>
  <c r="AJ128" i="23"/>
  <c r="AI128" i="23"/>
  <c r="AF128" i="23"/>
  <c r="AL127" i="23"/>
  <c r="AK127" i="23"/>
  <c r="AJ92" i="23"/>
  <c r="AI92" i="23"/>
  <c r="AG92" i="23"/>
  <c r="AF92" i="23"/>
  <c r="AH92" i="23"/>
  <c r="AG104" i="23"/>
  <c r="AF104" i="23"/>
  <c r="AJ104" i="23"/>
  <c r="AH104" i="23"/>
  <c r="AI104" i="23"/>
  <c r="AD130" i="23"/>
  <c r="AE129" i="23"/>
  <c r="AD94" i="23"/>
  <c r="AE93" i="23"/>
  <c r="AJ116" i="23"/>
  <c r="AI116" i="23"/>
  <c r="AG116" i="23"/>
  <c r="AF116" i="23"/>
  <c r="AH116" i="23"/>
  <c r="AL103" i="23"/>
  <c r="AK103" i="23"/>
  <c r="AL91" i="23"/>
  <c r="AK91" i="23"/>
  <c r="AE117" i="23"/>
  <c r="AD118" i="23"/>
  <c r="AL115" i="23"/>
  <c r="AK115" i="23"/>
  <c r="AL103" i="22"/>
  <c r="AK103" i="22"/>
  <c r="AH104" i="22"/>
  <c r="AG104" i="22"/>
  <c r="AF104" i="22"/>
  <c r="AJ104" i="22"/>
  <c r="AI104" i="22"/>
  <c r="AD94" i="22"/>
  <c r="AE93" i="22"/>
  <c r="AD106" i="22"/>
  <c r="AE105" i="22"/>
  <c r="AJ92" i="22"/>
  <c r="AI92" i="22"/>
  <c r="AH92" i="22"/>
  <c r="AG92" i="22"/>
  <c r="AF92" i="22"/>
  <c r="AJ116" i="22"/>
  <c r="AI116" i="22"/>
  <c r="AH116" i="22"/>
  <c r="AG116" i="22"/>
  <c r="AF116" i="22"/>
  <c r="AL115" i="22"/>
  <c r="AK115" i="22"/>
  <c r="AE117" i="22"/>
  <c r="AD118" i="22"/>
  <c r="AH128" i="22"/>
  <c r="AG128" i="22"/>
  <c r="AF128" i="22"/>
  <c r="AJ128" i="22"/>
  <c r="AI128" i="22"/>
  <c r="AL91" i="22"/>
  <c r="AK91" i="22"/>
  <c r="AD130" i="22"/>
  <c r="AE129" i="22"/>
  <c r="AL127" i="22"/>
  <c r="AK127" i="22"/>
  <c r="AL91" i="21"/>
  <c r="AK91" i="21"/>
  <c r="AE130" i="21"/>
  <c r="AD131" i="21"/>
  <c r="AJ104" i="21"/>
  <c r="AI104" i="21"/>
  <c r="AH104" i="21"/>
  <c r="AG104" i="21"/>
  <c r="AF104" i="21"/>
  <c r="AE93" i="21"/>
  <c r="AD94" i="21"/>
  <c r="AD106" i="21"/>
  <c r="AE105" i="21"/>
  <c r="AJ92" i="21"/>
  <c r="AI92" i="21"/>
  <c r="AH92" i="21"/>
  <c r="AG92" i="21"/>
  <c r="AF92" i="21"/>
  <c r="AL103" i="21"/>
  <c r="AK103" i="21"/>
  <c r="AH116" i="21"/>
  <c r="AG116" i="21"/>
  <c r="AF116" i="21"/>
  <c r="AJ116" i="21"/>
  <c r="AI116" i="21"/>
  <c r="AD118" i="21"/>
  <c r="AE117" i="21"/>
  <c r="AL128" i="21"/>
  <c r="AK128" i="21"/>
  <c r="AG129" i="21"/>
  <c r="AJ129" i="21"/>
  <c r="AI129" i="21"/>
  <c r="AH129" i="21"/>
  <c r="AF129" i="21"/>
  <c r="AL115" i="21"/>
  <c r="AK115" i="21"/>
  <c r="AL103" i="20"/>
  <c r="AK103" i="20"/>
  <c r="AI92" i="20"/>
  <c r="AH92" i="20"/>
  <c r="AJ92" i="20"/>
  <c r="AG92" i="20"/>
  <c r="AF92" i="20"/>
  <c r="AK91" i="20"/>
  <c r="AL91" i="20"/>
  <c r="AE93" i="20"/>
  <c r="AD94" i="20"/>
  <c r="AD118" i="20"/>
  <c r="AE117" i="20"/>
  <c r="AL115" i="20"/>
  <c r="AK115" i="20"/>
  <c r="AH128" i="20"/>
  <c r="AG128" i="20"/>
  <c r="AF128" i="20"/>
  <c r="AJ128" i="20"/>
  <c r="AI128" i="20"/>
  <c r="AE105" i="20"/>
  <c r="AD106" i="20"/>
  <c r="AL127" i="20"/>
  <c r="AK127" i="20"/>
  <c r="AH116" i="20"/>
  <c r="AG116" i="20"/>
  <c r="AF116" i="20"/>
  <c r="AJ116" i="20"/>
  <c r="AI116" i="20"/>
  <c r="AD130" i="20"/>
  <c r="AE129" i="20"/>
  <c r="AG104" i="20"/>
  <c r="AF104" i="20"/>
  <c r="AJ104" i="20"/>
  <c r="AI104" i="20"/>
  <c r="AH104" i="20"/>
  <c r="AL103" i="19"/>
  <c r="AK103" i="19"/>
  <c r="AH116" i="19"/>
  <c r="AG116" i="19"/>
  <c r="AF116" i="19"/>
  <c r="AI116" i="19"/>
  <c r="AJ116" i="19"/>
  <c r="AL91" i="19"/>
  <c r="AK91" i="19"/>
  <c r="AI92" i="19"/>
  <c r="AH92" i="19"/>
  <c r="AJ92" i="19"/>
  <c r="AG92" i="19"/>
  <c r="AF92" i="19"/>
  <c r="AH128" i="19"/>
  <c r="AG128" i="19"/>
  <c r="AF128" i="19"/>
  <c r="AJ128" i="19"/>
  <c r="AI128" i="19"/>
  <c r="AD130" i="19"/>
  <c r="AE129" i="19"/>
  <c r="AE105" i="19"/>
  <c r="AD106" i="19"/>
  <c r="AL127" i="19"/>
  <c r="AK127" i="19"/>
  <c r="AD118" i="19"/>
  <c r="AE117" i="19"/>
  <c r="AE93" i="19"/>
  <c r="AD94" i="19"/>
  <c r="AG104" i="19"/>
  <c r="AF104" i="19"/>
  <c r="AJ104" i="19"/>
  <c r="AH104" i="19"/>
  <c r="AI104" i="19"/>
  <c r="AL115" i="19"/>
  <c r="AK115" i="19"/>
  <c r="AK91" i="18"/>
  <c r="AL91" i="18"/>
  <c r="AG128" i="18"/>
  <c r="AF128" i="18"/>
  <c r="AJ128" i="18"/>
  <c r="AI128" i="18"/>
  <c r="AH128" i="18"/>
  <c r="AF92" i="18"/>
  <c r="AJ92" i="18"/>
  <c r="AI92" i="18"/>
  <c r="AG92" i="18"/>
  <c r="AH92" i="18"/>
  <c r="AL115" i="18"/>
  <c r="AK115" i="18"/>
  <c r="AE93" i="18"/>
  <c r="AD94" i="18"/>
  <c r="AJ104" i="18"/>
  <c r="AI104" i="18"/>
  <c r="AH104" i="18"/>
  <c r="AG104" i="18"/>
  <c r="AF104" i="18"/>
  <c r="AG116" i="18"/>
  <c r="AI116" i="18"/>
  <c r="AH116" i="18"/>
  <c r="AF116" i="18"/>
  <c r="AJ116" i="18"/>
  <c r="AE105" i="18"/>
  <c r="AD106" i="18"/>
  <c r="AD118" i="18"/>
  <c r="AE117" i="18"/>
  <c r="AL103" i="18"/>
  <c r="AK103" i="18"/>
  <c r="AL127" i="18"/>
  <c r="AK127" i="18"/>
  <c r="AE129" i="18"/>
  <c r="AD130" i="18"/>
  <c r="AE93" i="15"/>
  <c r="AD94" i="15"/>
  <c r="AK115" i="15"/>
  <c r="AL115" i="15"/>
  <c r="AG92" i="15"/>
  <c r="AF92" i="15"/>
  <c r="AI92" i="15"/>
  <c r="AJ92" i="15"/>
  <c r="AH92" i="15"/>
  <c r="AL91" i="15"/>
  <c r="AK91" i="15"/>
  <c r="AG104" i="15"/>
  <c r="AF104" i="15"/>
  <c r="AJ104" i="15"/>
  <c r="AI104" i="15"/>
  <c r="AH104" i="15"/>
  <c r="AD118" i="15"/>
  <c r="AE117" i="15"/>
  <c r="AF116" i="15"/>
  <c r="AJ116" i="15"/>
  <c r="AI116" i="15"/>
  <c r="AH116" i="15"/>
  <c r="AG116" i="15"/>
  <c r="AK127" i="15"/>
  <c r="AL127" i="15"/>
  <c r="AL103" i="15"/>
  <c r="AK103" i="15"/>
  <c r="AD106" i="15"/>
  <c r="AE105" i="15"/>
  <c r="AJ128" i="15"/>
  <c r="AI128" i="15"/>
  <c r="AH128" i="15"/>
  <c r="AG128" i="15"/>
  <c r="AF128" i="15"/>
  <c r="AE129" i="15"/>
  <c r="AD130" i="15"/>
  <c r="AE105" i="12"/>
  <c r="AD106" i="12"/>
  <c r="AD118" i="12"/>
  <c r="AE117" i="12"/>
  <c r="AD94" i="12"/>
  <c r="AE93" i="12"/>
  <c r="AJ92" i="12"/>
  <c r="AI92" i="12"/>
  <c r="AH92" i="12"/>
  <c r="AG92" i="12"/>
  <c r="AF92" i="12"/>
  <c r="AL91" i="12"/>
  <c r="AK91" i="12"/>
  <c r="AJ128" i="12"/>
  <c r="AG128" i="12"/>
  <c r="AF128" i="12"/>
  <c r="AI128" i="12"/>
  <c r="AH128" i="12"/>
  <c r="AL103" i="12"/>
  <c r="AK103" i="12"/>
  <c r="AL115" i="12"/>
  <c r="AK115" i="12"/>
  <c r="AK127" i="12"/>
  <c r="AL127" i="12"/>
  <c r="AI104" i="12"/>
  <c r="AH104" i="12"/>
  <c r="AF104" i="12"/>
  <c r="AJ104" i="12"/>
  <c r="AG104" i="12"/>
  <c r="AH116" i="12"/>
  <c r="AG116" i="12"/>
  <c r="AJ116" i="12"/>
  <c r="AI116" i="12"/>
  <c r="AF116" i="12"/>
  <c r="AE129" i="12"/>
  <c r="AD130" i="12"/>
  <c r="AH128" i="11"/>
  <c r="AK104" i="11"/>
  <c r="AI116" i="11"/>
  <c r="AI105" i="11"/>
  <c r="AG128" i="11"/>
  <c r="AJ116" i="11"/>
  <c r="AL116" i="11" s="1"/>
  <c r="AL91" i="11"/>
  <c r="AL115" i="11"/>
  <c r="AG116" i="11"/>
  <c r="AG92" i="11"/>
  <c r="AH92" i="11"/>
  <c r="AI92" i="11"/>
  <c r="AG105" i="11"/>
  <c r="AF105" i="11"/>
  <c r="AF128" i="11"/>
  <c r="AH105" i="11"/>
  <c r="AF92" i="11"/>
  <c r="AD118" i="11"/>
  <c r="AE117" i="11"/>
  <c r="AJ117" i="11" s="1"/>
  <c r="AE129" i="11"/>
  <c r="AJ129" i="11" s="1"/>
  <c r="AI128" i="11"/>
  <c r="AD94" i="11"/>
  <c r="AE93" i="11"/>
  <c r="AG93" i="11" s="1"/>
  <c r="AF116" i="11"/>
  <c r="AD107" i="11"/>
  <c r="AE106" i="11"/>
  <c r="AG106" i="11" s="1"/>
  <c r="AK92" i="11"/>
  <c r="AL92" i="11"/>
  <c r="AL128" i="11"/>
  <c r="AK128" i="11"/>
  <c r="AK105" i="11"/>
  <c r="AL105" i="11"/>
  <c r="AC94" i="11"/>
  <c r="AC130" i="11"/>
  <c r="AC118" i="11"/>
  <c r="AC106" i="11"/>
  <c r="AL141" i="12" l="1"/>
  <c r="AK141" i="12"/>
  <c r="AL141" i="19"/>
  <c r="AK141" i="19"/>
  <c r="AL141" i="22"/>
  <c r="AK141" i="22"/>
  <c r="AL141" i="18"/>
  <c r="AK141" i="18"/>
  <c r="AL141" i="49"/>
  <c r="AK141" i="49"/>
  <c r="AL141" i="26"/>
  <c r="AK141" i="26"/>
  <c r="AL141" i="39"/>
  <c r="AK141" i="39"/>
  <c r="AL141" i="25"/>
  <c r="AK141" i="25"/>
  <c r="AL141" i="24"/>
  <c r="AK141" i="24"/>
  <c r="AL141" i="23"/>
  <c r="AK141" i="23"/>
  <c r="AL141" i="47"/>
  <c r="AK141" i="47"/>
  <c r="AL141" i="15"/>
  <c r="AK141" i="15"/>
  <c r="AI94" i="50"/>
  <c r="AH94" i="50"/>
  <c r="AG94" i="50"/>
  <c r="AF94" i="50"/>
  <c r="AJ94" i="50"/>
  <c r="AK93" i="50"/>
  <c r="AL93" i="50"/>
  <c r="AD96" i="50"/>
  <c r="AE95" i="50"/>
  <c r="AE120" i="50"/>
  <c r="AD121" i="50"/>
  <c r="AE121" i="50" s="1"/>
  <c r="AJ119" i="50"/>
  <c r="AH119" i="50"/>
  <c r="AF119" i="50"/>
  <c r="AI119" i="50"/>
  <c r="AG119" i="50"/>
  <c r="AL129" i="50"/>
  <c r="AK129" i="50"/>
  <c r="AK106" i="50"/>
  <c r="AL106" i="50"/>
  <c r="AE131" i="50"/>
  <c r="AD132" i="50"/>
  <c r="AG107" i="50"/>
  <c r="AF107" i="50"/>
  <c r="AJ107" i="50"/>
  <c r="AH107" i="50"/>
  <c r="AI107" i="50"/>
  <c r="AF130" i="50"/>
  <c r="AI130" i="50"/>
  <c r="AG130" i="50"/>
  <c r="AH130" i="50"/>
  <c r="AJ130" i="50"/>
  <c r="AL118" i="50"/>
  <c r="AK118" i="50"/>
  <c r="AD109" i="50"/>
  <c r="AE109" i="50" s="1"/>
  <c r="AE108" i="50"/>
  <c r="AI129" i="49"/>
  <c r="AH129" i="49"/>
  <c r="AF129" i="49"/>
  <c r="AJ129" i="49"/>
  <c r="AG129" i="49"/>
  <c r="AE130" i="49"/>
  <c r="AD131" i="49"/>
  <c r="AJ117" i="49"/>
  <c r="AI117" i="49"/>
  <c r="AH117" i="49"/>
  <c r="AG117" i="49"/>
  <c r="AF117" i="49"/>
  <c r="AE106" i="49"/>
  <c r="AD107" i="49"/>
  <c r="AD119" i="49"/>
  <c r="AE118" i="49"/>
  <c r="AI93" i="49"/>
  <c r="AH93" i="49"/>
  <c r="AF93" i="49"/>
  <c r="AJ93" i="49"/>
  <c r="AG93" i="49"/>
  <c r="AH105" i="49"/>
  <c r="AG105" i="49"/>
  <c r="AF105" i="49"/>
  <c r="AJ105" i="49"/>
  <c r="AI105" i="49"/>
  <c r="AE94" i="49"/>
  <c r="AD95" i="49"/>
  <c r="AL104" i="49"/>
  <c r="AK104" i="49"/>
  <c r="AL128" i="49"/>
  <c r="AK128" i="49"/>
  <c r="AL116" i="49"/>
  <c r="AK116" i="49"/>
  <c r="AL92" i="49"/>
  <c r="AK92" i="49"/>
  <c r="AE131" i="48"/>
  <c r="AD132" i="48"/>
  <c r="AF130" i="48"/>
  <c r="AJ130" i="48"/>
  <c r="AI130" i="48"/>
  <c r="AH130" i="48"/>
  <c r="AG130" i="48"/>
  <c r="AJ106" i="48"/>
  <c r="AI106" i="48"/>
  <c r="AH106" i="48"/>
  <c r="AG106" i="48"/>
  <c r="AF106" i="48"/>
  <c r="AK95" i="48"/>
  <c r="AL95" i="48"/>
  <c r="AD108" i="48"/>
  <c r="AE107" i="48"/>
  <c r="AF96" i="48"/>
  <c r="AJ96" i="48"/>
  <c r="AI96" i="48"/>
  <c r="AH96" i="48"/>
  <c r="AG96" i="48"/>
  <c r="AI97" i="48"/>
  <c r="AH97" i="48"/>
  <c r="AG97" i="48"/>
  <c r="AJ97" i="48"/>
  <c r="AF97" i="48"/>
  <c r="AL105" i="48"/>
  <c r="AK105" i="48"/>
  <c r="AL129" i="48"/>
  <c r="AK129" i="48"/>
  <c r="AD107" i="47"/>
  <c r="AE106" i="47"/>
  <c r="AE130" i="47"/>
  <c r="AD131" i="47"/>
  <c r="AJ105" i="47"/>
  <c r="AG105" i="47"/>
  <c r="AI105" i="47"/>
  <c r="AH105" i="47"/>
  <c r="AF105" i="47"/>
  <c r="AF129" i="47"/>
  <c r="AH129" i="47"/>
  <c r="AJ129" i="47"/>
  <c r="AI129" i="47"/>
  <c r="AG129" i="47"/>
  <c r="AK116" i="47"/>
  <c r="AL116" i="47"/>
  <c r="AL104" i="47"/>
  <c r="AK104" i="47"/>
  <c r="AE118" i="47"/>
  <c r="AD119" i="47"/>
  <c r="AF117" i="47"/>
  <c r="AG117" i="47"/>
  <c r="AI117" i="47"/>
  <c r="AH117" i="47"/>
  <c r="AJ117" i="47"/>
  <c r="AG93" i="47"/>
  <c r="AH93" i="47"/>
  <c r="AI93" i="47"/>
  <c r="AF93" i="47"/>
  <c r="AJ93" i="47"/>
  <c r="AL92" i="47"/>
  <c r="AK92" i="47"/>
  <c r="AE94" i="47"/>
  <c r="AD95" i="47"/>
  <c r="AL128" i="47"/>
  <c r="AK128" i="47"/>
  <c r="AL130" i="46"/>
  <c r="AK130" i="46"/>
  <c r="AL118" i="46"/>
  <c r="AK118" i="46"/>
  <c r="AG95" i="46"/>
  <c r="AJ95" i="46"/>
  <c r="AF95" i="46"/>
  <c r="AI95" i="46"/>
  <c r="AH95" i="46"/>
  <c r="AG106" i="46"/>
  <c r="AF106" i="46"/>
  <c r="AI106" i="46"/>
  <c r="AH106" i="46"/>
  <c r="AJ106" i="46"/>
  <c r="AD97" i="46"/>
  <c r="AE97" i="46" s="1"/>
  <c r="AE96" i="46"/>
  <c r="AL94" i="46"/>
  <c r="AK94" i="46"/>
  <c r="AE120" i="46"/>
  <c r="AD121" i="46"/>
  <c r="AE121" i="46" s="1"/>
  <c r="AD108" i="46"/>
  <c r="AE107" i="46"/>
  <c r="AJ119" i="46"/>
  <c r="AI119" i="46"/>
  <c r="AH119" i="46"/>
  <c r="AF119" i="46"/>
  <c r="AG119" i="46"/>
  <c r="AE132" i="46"/>
  <c r="AD133" i="46"/>
  <c r="AE133" i="46" s="1"/>
  <c r="AL105" i="46"/>
  <c r="AK105" i="46"/>
  <c r="AG131" i="46"/>
  <c r="AF131" i="46"/>
  <c r="AJ131" i="46"/>
  <c r="AH131" i="46"/>
  <c r="AI131" i="46"/>
  <c r="AE107" i="44"/>
  <c r="AD108" i="44"/>
  <c r="AK105" i="44"/>
  <c r="AL105" i="44"/>
  <c r="AI106" i="44"/>
  <c r="AH106" i="44"/>
  <c r="AJ106" i="44"/>
  <c r="AG106" i="44"/>
  <c r="AF106" i="44"/>
  <c r="AD119" i="45"/>
  <c r="AE118" i="45"/>
  <c r="AL104" i="45"/>
  <c r="AK104" i="45"/>
  <c r="AK92" i="45"/>
  <c r="AL92" i="45"/>
  <c r="AL128" i="45"/>
  <c r="AK128" i="45"/>
  <c r="AH93" i="45"/>
  <c r="AG93" i="45"/>
  <c r="AF93" i="45"/>
  <c r="AJ93" i="45"/>
  <c r="AI93" i="45"/>
  <c r="AJ105" i="45"/>
  <c r="AI105" i="45"/>
  <c r="AG105" i="45"/>
  <c r="AH105" i="45"/>
  <c r="AF105" i="45"/>
  <c r="AE94" i="45"/>
  <c r="AD95" i="45"/>
  <c r="AD107" i="45"/>
  <c r="AE106" i="45"/>
  <c r="AL116" i="45"/>
  <c r="AK116" i="45"/>
  <c r="AE130" i="45"/>
  <c r="AD131" i="45"/>
  <c r="AJ117" i="45"/>
  <c r="AH117" i="45"/>
  <c r="AG117" i="45"/>
  <c r="AF117" i="45"/>
  <c r="AI117" i="45"/>
  <c r="AJ129" i="45"/>
  <c r="AH129" i="45"/>
  <c r="AG129" i="45"/>
  <c r="AF129" i="45"/>
  <c r="AI129" i="45"/>
  <c r="AL129" i="44"/>
  <c r="AK129" i="44"/>
  <c r="AF130" i="44"/>
  <c r="AJ130" i="44"/>
  <c r="AI130" i="44"/>
  <c r="AG130" i="44"/>
  <c r="AH130" i="44"/>
  <c r="AJ97" i="44"/>
  <c r="AI97" i="44"/>
  <c r="AH97" i="44"/>
  <c r="AG97" i="44"/>
  <c r="AF97" i="44"/>
  <c r="AG96" i="44"/>
  <c r="AJ96" i="44"/>
  <c r="AI96" i="44"/>
  <c r="AH96" i="44"/>
  <c r="AF96" i="44"/>
  <c r="AE131" i="44"/>
  <c r="AD132" i="44"/>
  <c r="AK95" i="44"/>
  <c r="AL95" i="44"/>
  <c r="AK116" i="43"/>
  <c r="AL116" i="43"/>
  <c r="AF117" i="43"/>
  <c r="AJ117" i="43"/>
  <c r="AI117" i="43"/>
  <c r="AH117" i="43"/>
  <c r="AG117" i="43"/>
  <c r="AE118" i="43"/>
  <c r="AD119" i="43"/>
  <c r="AE130" i="43"/>
  <c r="AD131" i="43"/>
  <c r="AJ129" i="43"/>
  <c r="AI129" i="43"/>
  <c r="AH129" i="43"/>
  <c r="AG129" i="43"/>
  <c r="AF129" i="43"/>
  <c r="AE95" i="43"/>
  <c r="AD96" i="43"/>
  <c r="AL93" i="43"/>
  <c r="AK93" i="43"/>
  <c r="AL105" i="43"/>
  <c r="AK105" i="43"/>
  <c r="AG94" i="43"/>
  <c r="AJ94" i="43"/>
  <c r="AI94" i="43"/>
  <c r="AH94" i="43"/>
  <c r="AF94" i="43"/>
  <c r="AL128" i="43"/>
  <c r="AK128" i="43"/>
  <c r="AF106" i="43"/>
  <c r="AH106" i="43"/>
  <c r="AJ106" i="43"/>
  <c r="AI106" i="43"/>
  <c r="AG106" i="43"/>
  <c r="AD108" i="43"/>
  <c r="AE107" i="43"/>
  <c r="AL129" i="42"/>
  <c r="AK129" i="42"/>
  <c r="AF97" i="42"/>
  <c r="AJ97" i="42"/>
  <c r="AI97" i="42"/>
  <c r="AH97" i="42"/>
  <c r="AG97" i="42"/>
  <c r="AH96" i="42"/>
  <c r="AJ96" i="42"/>
  <c r="AI96" i="42"/>
  <c r="AG96" i="42"/>
  <c r="AF96" i="42"/>
  <c r="AK95" i="42"/>
  <c r="AL95" i="42"/>
  <c r="AE120" i="42"/>
  <c r="AD121" i="42"/>
  <c r="AE121" i="42" s="1"/>
  <c r="AJ106" i="42"/>
  <c r="AH106" i="42"/>
  <c r="AG106" i="42"/>
  <c r="AF106" i="42"/>
  <c r="AI106" i="42"/>
  <c r="AJ119" i="42"/>
  <c r="AI119" i="42"/>
  <c r="AH119" i="42"/>
  <c r="AG119" i="42"/>
  <c r="AF119" i="42"/>
  <c r="AD108" i="42"/>
  <c r="AE107" i="42"/>
  <c r="AE131" i="42"/>
  <c r="AD132" i="42"/>
  <c r="AL105" i="42"/>
  <c r="AK105" i="42"/>
  <c r="AL118" i="42"/>
  <c r="AK118" i="42"/>
  <c r="AF130" i="42"/>
  <c r="AJ130" i="42"/>
  <c r="AI130" i="42"/>
  <c r="AH130" i="42"/>
  <c r="AG130" i="42"/>
  <c r="AE130" i="41"/>
  <c r="AD131" i="41"/>
  <c r="AE118" i="41"/>
  <c r="AD119" i="41"/>
  <c r="AI106" i="41"/>
  <c r="AJ106" i="41"/>
  <c r="AH106" i="41"/>
  <c r="AG106" i="41"/>
  <c r="AF106" i="41"/>
  <c r="AJ129" i="41"/>
  <c r="AI129" i="41"/>
  <c r="AH129" i="41"/>
  <c r="AG129" i="41"/>
  <c r="AF129" i="41"/>
  <c r="AF93" i="41"/>
  <c r="AJ93" i="41"/>
  <c r="AI93" i="41"/>
  <c r="AG93" i="41"/>
  <c r="AH93" i="41"/>
  <c r="AL116" i="41"/>
  <c r="AK116" i="41"/>
  <c r="AD95" i="41"/>
  <c r="AE94" i="41"/>
  <c r="AL92" i="41"/>
  <c r="AK92" i="41"/>
  <c r="AL128" i="41"/>
  <c r="AK128" i="41"/>
  <c r="AJ117" i="41"/>
  <c r="AF117" i="41"/>
  <c r="AI117" i="41"/>
  <c r="AH117" i="41"/>
  <c r="AG117" i="41"/>
  <c r="AD108" i="41"/>
  <c r="AE107" i="41"/>
  <c r="AL105" i="41"/>
  <c r="AK105" i="41"/>
  <c r="AJ119" i="40"/>
  <c r="AI119" i="40"/>
  <c r="AH119" i="40"/>
  <c r="AG119" i="40"/>
  <c r="AF119" i="40"/>
  <c r="AI95" i="40"/>
  <c r="AG95" i="40"/>
  <c r="AJ95" i="40"/>
  <c r="AH95" i="40"/>
  <c r="AF95" i="40"/>
  <c r="AL106" i="40"/>
  <c r="AK106" i="40"/>
  <c r="AD97" i="40"/>
  <c r="AE97" i="40" s="1"/>
  <c r="AE96" i="40"/>
  <c r="AE131" i="40"/>
  <c r="AD132" i="40"/>
  <c r="AF130" i="40"/>
  <c r="AJ130" i="40"/>
  <c r="AI130" i="40"/>
  <c r="AH130" i="40"/>
  <c r="AG130" i="40"/>
  <c r="AG107" i="40"/>
  <c r="AF107" i="40"/>
  <c r="AJ107" i="40"/>
  <c r="AI107" i="40"/>
  <c r="AH107" i="40"/>
  <c r="AD109" i="40"/>
  <c r="AE109" i="40" s="1"/>
  <c r="AE108" i="40"/>
  <c r="AK94" i="40"/>
  <c r="AL94" i="40"/>
  <c r="AE120" i="40"/>
  <c r="AD121" i="40"/>
  <c r="AE121" i="40" s="1"/>
  <c r="AL118" i="40"/>
  <c r="AK118" i="40"/>
  <c r="AL129" i="40"/>
  <c r="AK129" i="40"/>
  <c r="AE130" i="39"/>
  <c r="AD131" i="39"/>
  <c r="AL128" i="39"/>
  <c r="AK128" i="39"/>
  <c r="AD107" i="39"/>
  <c r="AE106" i="39"/>
  <c r="AI129" i="39"/>
  <c r="AH129" i="39"/>
  <c r="AF129" i="39"/>
  <c r="AJ129" i="39"/>
  <c r="AG129" i="39"/>
  <c r="AE118" i="39"/>
  <c r="AD119" i="39"/>
  <c r="AD96" i="39"/>
  <c r="AE95" i="39"/>
  <c r="AH117" i="39"/>
  <c r="AF117" i="39"/>
  <c r="AJ117" i="39"/>
  <c r="AG117" i="39"/>
  <c r="AI117" i="39"/>
  <c r="AH105" i="39"/>
  <c r="AG105" i="39"/>
  <c r="AJ105" i="39"/>
  <c r="AI105" i="39"/>
  <c r="AF105" i="39"/>
  <c r="AK93" i="39"/>
  <c r="AL93" i="39"/>
  <c r="AJ94" i="39"/>
  <c r="AI94" i="39"/>
  <c r="AH94" i="39"/>
  <c r="AF94" i="39"/>
  <c r="AG94" i="39"/>
  <c r="AL116" i="39"/>
  <c r="AK116" i="39"/>
  <c r="AL104" i="39"/>
  <c r="AK104" i="39"/>
  <c r="AK92" i="38"/>
  <c r="AL92" i="38"/>
  <c r="AL105" i="38"/>
  <c r="AK105" i="38"/>
  <c r="AI106" i="38"/>
  <c r="AF106" i="38"/>
  <c r="AJ106" i="38"/>
  <c r="AH106" i="38"/>
  <c r="AG106" i="38"/>
  <c r="AE132" i="38"/>
  <c r="AE133" i="38"/>
  <c r="AG131" i="38"/>
  <c r="AF131" i="38"/>
  <c r="AJ131" i="38"/>
  <c r="AI131" i="38"/>
  <c r="AH131" i="38"/>
  <c r="AE94" i="38"/>
  <c r="AE118" i="38"/>
  <c r="AL130" i="38"/>
  <c r="AK130" i="38"/>
  <c r="AE107" i="38"/>
  <c r="AI117" i="38"/>
  <c r="AG117" i="38"/>
  <c r="AH117" i="38"/>
  <c r="AJ117" i="38"/>
  <c r="AF117" i="38"/>
  <c r="AG93" i="38"/>
  <c r="AH93" i="38"/>
  <c r="AF93" i="38"/>
  <c r="AI93" i="38"/>
  <c r="AJ93" i="38"/>
  <c r="AL116" i="38"/>
  <c r="AK116" i="38"/>
  <c r="AJ106" i="37"/>
  <c r="AI106" i="37"/>
  <c r="AH106" i="37"/>
  <c r="AG106" i="37"/>
  <c r="AF106" i="37"/>
  <c r="AL129" i="37"/>
  <c r="AK129" i="37"/>
  <c r="AG94" i="37"/>
  <c r="AH94" i="37"/>
  <c r="AF94" i="37"/>
  <c r="AI94" i="37"/>
  <c r="AJ94" i="37"/>
  <c r="AE118" i="37"/>
  <c r="AK93" i="37"/>
  <c r="AL93" i="37"/>
  <c r="AE107" i="37"/>
  <c r="AE95" i="37"/>
  <c r="AE131" i="37"/>
  <c r="AL105" i="37"/>
  <c r="AK105" i="37"/>
  <c r="AL116" i="37"/>
  <c r="AK116" i="37"/>
  <c r="AI117" i="37"/>
  <c r="AG117" i="37"/>
  <c r="AH117" i="37"/>
  <c r="AJ117" i="37"/>
  <c r="AF117" i="37"/>
  <c r="AF130" i="37"/>
  <c r="AJ130" i="37"/>
  <c r="AI130" i="37"/>
  <c r="AH130" i="37"/>
  <c r="AG130" i="37"/>
  <c r="AE118" i="36"/>
  <c r="AE94" i="36"/>
  <c r="AL116" i="36"/>
  <c r="AK116" i="36"/>
  <c r="AL92" i="36"/>
  <c r="AK92" i="36"/>
  <c r="AE106" i="36"/>
  <c r="AH93" i="36"/>
  <c r="AG93" i="36"/>
  <c r="AF93" i="36"/>
  <c r="AJ93" i="36"/>
  <c r="AI93" i="36"/>
  <c r="AI117" i="36"/>
  <c r="AH117" i="36"/>
  <c r="AG117" i="36"/>
  <c r="AF117" i="36"/>
  <c r="AJ117" i="36"/>
  <c r="AF130" i="36"/>
  <c r="AJ130" i="36"/>
  <c r="AI130" i="36"/>
  <c r="AH130" i="36"/>
  <c r="AG130" i="36"/>
  <c r="AJ105" i="36"/>
  <c r="AH105" i="36"/>
  <c r="AF105" i="36"/>
  <c r="AI105" i="36"/>
  <c r="AG105" i="36"/>
  <c r="AK104" i="36"/>
  <c r="AL104" i="36"/>
  <c r="AL129" i="36"/>
  <c r="AK129" i="36"/>
  <c r="AE131" i="36"/>
  <c r="AJ129" i="35"/>
  <c r="AH129" i="35"/>
  <c r="AI129" i="35"/>
  <c r="AG129" i="35"/>
  <c r="AF129" i="35"/>
  <c r="AJ105" i="35"/>
  <c r="AI105" i="35"/>
  <c r="AH105" i="35"/>
  <c r="AF105" i="35"/>
  <c r="AG105" i="35"/>
  <c r="AE106" i="35"/>
  <c r="AL116" i="35"/>
  <c r="AK116" i="35"/>
  <c r="AL104" i="35"/>
  <c r="AK104" i="35"/>
  <c r="AK92" i="35"/>
  <c r="AL92" i="35"/>
  <c r="AL128" i="35"/>
  <c r="AK128" i="35"/>
  <c r="AE94" i="35"/>
  <c r="AI117" i="35"/>
  <c r="AH117" i="35"/>
  <c r="AG117" i="35"/>
  <c r="AF117" i="35"/>
  <c r="AJ117" i="35"/>
  <c r="AE130" i="35"/>
  <c r="AI93" i="35"/>
  <c r="AG93" i="35"/>
  <c r="AF93" i="35"/>
  <c r="AH93" i="35"/>
  <c r="AJ93" i="35"/>
  <c r="AE118" i="35"/>
  <c r="AG129" i="34"/>
  <c r="AF129" i="34"/>
  <c r="AI129" i="34"/>
  <c r="AH129" i="34"/>
  <c r="AJ129" i="34"/>
  <c r="AJ93" i="34"/>
  <c r="AI93" i="34"/>
  <c r="AH93" i="34"/>
  <c r="AG93" i="34"/>
  <c r="AF93" i="34"/>
  <c r="AK92" i="34"/>
  <c r="AL92" i="34"/>
  <c r="AE94" i="34"/>
  <c r="AL104" i="34"/>
  <c r="AK104" i="34"/>
  <c r="AK128" i="34"/>
  <c r="AL128" i="34"/>
  <c r="AE118" i="34"/>
  <c r="AL116" i="34"/>
  <c r="AK116" i="34"/>
  <c r="AH105" i="34"/>
  <c r="AG105" i="34"/>
  <c r="AF105" i="34"/>
  <c r="AJ105" i="34"/>
  <c r="AI105" i="34"/>
  <c r="AH117" i="34"/>
  <c r="AG117" i="34"/>
  <c r="AF117" i="34"/>
  <c r="AJ117" i="34"/>
  <c r="AI117" i="34"/>
  <c r="AE130" i="34"/>
  <c r="AE106" i="34"/>
  <c r="AJ105" i="33"/>
  <c r="AI105" i="33"/>
  <c r="AH105" i="33"/>
  <c r="AF105" i="33"/>
  <c r="AG105" i="33"/>
  <c r="AE94" i="33"/>
  <c r="AE106" i="33"/>
  <c r="AL128" i="33"/>
  <c r="AK128" i="33"/>
  <c r="AE130" i="33"/>
  <c r="AK104" i="33"/>
  <c r="AL104" i="33"/>
  <c r="AG129" i="33"/>
  <c r="AF129" i="33"/>
  <c r="AJ129" i="33"/>
  <c r="AI129" i="33"/>
  <c r="AH129" i="33"/>
  <c r="AL92" i="33"/>
  <c r="AK92" i="33"/>
  <c r="AL116" i="33"/>
  <c r="AK116" i="33"/>
  <c r="AE118" i="33"/>
  <c r="AI117" i="33"/>
  <c r="AH117" i="33"/>
  <c r="AG117" i="33"/>
  <c r="AF117" i="33"/>
  <c r="AJ117" i="33"/>
  <c r="AI93" i="33"/>
  <c r="AG93" i="33"/>
  <c r="AF93" i="33"/>
  <c r="AJ93" i="33"/>
  <c r="AH93" i="33"/>
  <c r="AJ129" i="32"/>
  <c r="AI129" i="32"/>
  <c r="AH129" i="32"/>
  <c r="AG129" i="32"/>
  <c r="AF129" i="32"/>
  <c r="AK116" i="32"/>
  <c r="AL116" i="32"/>
  <c r="AE94" i="32"/>
  <c r="AJ105" i="32"/>
  <c r="AH105" i="32"/>
  <c r="AI105" i="32"/>
  <c r="AG105" i="32"/>
  <c r="AF105" i="32"/>
  <c r="AL128" i="32"/>
  <c r="AK128" i="32"/>
  <c r="AI93" i="32"/>
  <c r="AF93" i="32"/>
  <c r="AG93" i="32"/>
  <c r="AJ93" i="32"/>
  <c r="AH93" i="32"/>
  <c r="AK104" i="32"/>
  <c r="AL104" i="32"/>
  <c r="AI117" i="32"/>
  <c r="AH117" i="32"/>
  <c r="AF117" i="32"/>
  <c r="AJ117" i="32"/>
  <c r="AG117" i="32"/>
  <c r="AL92" i="32"/>
  <c r="AK92" i="32"/>
  <c r="AE106" i="32"/>
  <c r="AE130" i="32"/>
  <c r="AE118" i="32"/>
  <c r="AE94" i="31"/>
  <c r="AF130" i="31"/>
  <c r="AI130" i="31"/>
  <c r="AH130" i="31"/>
  <c r="AJ130" i="31"/>
  <c r="AG130" i="31"/>
  <c r="AI105" i="31"/>
  <c r="AH105" i="31"/>
  <c r="AG105" i="31"/>
  <c r="AF105" i="31"/>
  <c r="AJ105" i="31"/>
  <c r="AE118" i="31"/>
  <c r="AL92" i="31"/>
  <c r="AK92" i="31"/>
  <c r="AE131" i="31"/>
  <c r="AL129" i="31"/>
  <c r="AK129" i="31"/>
  <c r="AL116" i="31"/>
  <c r="AK116" i="31"/>
  <c r="AH93" i="31"/>
  <c r="AJ93" i="31"/>
  <c r="AI93" i="31"/>
  <c r="AF93" i="31"/>
  <c r="AG93" i="31"/>
  <c r="AE106" i="31"/>
  <c r="AI117" i="31"/>
  <c r="AH117" i="31"/>
  <c r="AG117" i="31"/>
  <c r="AJ117" i="31"/>
  <c r="AF117" i="31"/>
  <c r="AK104" i="31"/>
  <c r="AL104" i="31"/>
  <c r="AL128" i="30"/>
  <c r="AK128" i="30"/>
  <c r="AF93" i="30"/>
  <c r="AI93" i="30"/>
  <c r="AH93" i="30"/>
  <c r="AG93" i="30"/>
  <c r="AJ93" i="30"/>
  <c r="AE130" i="30"/>
  <c r="AK92" i="30"/>
  <c r="AL92" i="30"/>
  <c r="AL116" i="30"/>
  <c r="AK116" i="30"/>
  <c r="AH129" i="30"/>
  <c r="AG129" i="30"/>
  <c r="AI129" i="30"/>
  <c r="AF129" i="30"/>
  <c r="AJ129" i="30"/>
  <c r="AE106" i="30"/>
  <c r="AI105" i="30"/>
  <c r="AH105" i="30"/>
  <c r="AG105" i="30"/>
  <c r="AJ105" i="30"/>
  <c r="AF105" i="30"/>
  <c r="AI117" i="30"/>
  <c r="AJ117" i="30"/>
  <c r="AG117" i="30"/>
  <c r="AF117" i="30"/>
  <c r="AH117" i="30"/>
  <c r="AK104" i="30"/>
  <c r="AL104" i="30"/>
  <c r="AE94" i="30"/>
  <c r="AE118" i="30"/>
  <c r="AE94" i="29"/>
  <c r="AE130" i="29"/>
  <c r="AJ129" i="29"/>
  <c r="AI129" i="29"/>
  <c r="AH129" i="29"/>
  <c r="AG129" i="29"/>
  <c r="AF129" i="29"/>
  <c r="AL104" i="29"/>
  <c r="AK104" i="29"/>
  <c r="AL128" i="29"/>
  <c r="AK128" i="29"/>
  <c r="AI105" i="29"/>
  <c r="AH105" i="29"/>
  <c r="AF105" i="29"/>
  <c r="AG105" i="29"/>
  <c r="AJ105" i="29"/>
  <c r="AI117" i="29"/>
  <c r="AH117" i="29"/>
  <c r="AG117" i="29"/>
  <c r="AF117" i="29"/>
  <c r="AJ117" i="29"/>
  <c r="AK92" i="29"/>
  <c r="AL92" i="29"/>
  <c r="AL116" i="29"/>
  <c r="AK116" i="29"/>
  <c r="AE106" i="29"/>
  <c r="AH93" i="29"/>
  <c r="AG93" i="29"/>
  <c r="AF93" i="29"/>
  <c r="AJ93" i="29"/>
  <c r="AI93" i="29"/>
  <c r="AE118" i="29"/>
  <c r="AL106" i="28"/>
  <c r="AK106" i="28"/>
  <c r="AJ129" i="28"/>
  <c r="AI129" i="28"/>
  <c r="AH129" i="28"/>
  <c r="AG129" i="28"/>
  <c r="AF129" i="28"/>
  <c r="AL128" i="28"/>
  <c r="AK128" i="28"/>
  <c r="AI107" i="28"/>
  <c r="AJ107" i="28"/>
  <c r="AH107" i="28"/>
  <c r="AG107" i="28"/>
  <c r="AF107" i="28"/>
  <c r="AE94" i="28"/>
  <c r="AE130" i="28"/>
  <c r="AE108" i="28"/>
  <c r="AE109" i="28"/>
  <c r="AH93" i="28"/>
  <c r="AG93" i="28"/>
  <c r="AF93" i="28"/>
  <c r="AI93" i="28"/>
  <c r="AJ93" i="28"/>
  <c r="AL118" i="28"/>
  <c r="AK118" i="28"/>
  <c r="AE121" i="28"/>
  <c r="AE120" i="28"/>
  <c r="AL92" i="28"/>
  <c r="AK92" i="28"/>
  <c r="AG119" i="28"/>
  <c r="AF119" i="28"/>
  <c r="AJ119" i="28"/>
  <c r="AI119" i="28"/>
  <c r="AH119" i="28"/>
  <c r="AK116" i="27"/>
  <c r="AL116" i="27"/>
  <c r="AE130" i="27"/>
  <c r="AI93" i="27"/>
  <c r="AH93" i="27"/>
  <c r="AF93" i="27"/>
  <c r="AG93" i="27"/>
  <c r="AJ93" i="27"/>
  <c r="AL128" i="27"/>
  <c r="AK128" i="27"/>
  <c r="AK92" i="27"/>
  <c r="AL92" i="27"/>
  <c r="AL104" i="27"/>
  <c r="AK104" i="27"/>
  <c r="AJ129" i="27"/>
  <c r="AI129" i="27"/>
  <c r="AH129" i="27"/>
  <c r="AG129" i="27"/>
  <c r="AF129" i="27"/>
  <c r="AE94" i="27"/>
  <c r="AE118" i="27"/>
  <c r="AJ117" i="27"/>
  <c r="AI117" i="27"/>
  <c r="AH117" i="27"/>
  <c r="AG117" i="27"/>
  <c r="AF117" i="27"/>
  <c r="AI105" i="27"/>
  <c r="AH105" i="27"/>
  <c r="AG105" i="27"/>
  <c r="AF105" i="27"/>
  <c r="AJ105" i="27"/>
  <c r="AE106" i="27"/>
  <c r="AL92" i="26"/>
  <c r="AK92" i="26"/>
  <c r="AL116" i="26"/>
  <c r="AK116" i="26"/>
  <c r="AG93" i="26"/>
  <c r="AF93" i="26"/>
  <c r="AJ93" i="26"/>
  <c r="AI93" i="26"/>
  <c r="AH93" i="26"/>
  <c r="AL104" i="26"/>
  <c r="AK104" i="26"/>
  <c r="AL128" i="26"/>
  <c r="AK128" i="26"/>
  <c r="AD95" i="26"/>
  <c r="AE94" i="26"/>
  <c r="AG105" i="26"/>
  <c r="AF105" i="26"/>
  <c r="AJ105" i="26"/>
  <c r="AI105" i="26"/>
  <c r="AH105" i="26"/>
  <c r="AE118" i="26"/>
  <c r="AD119" i="26"/>
  <c r="AG129" i="26"/>
  <c r="AF129" i="26"/>
  <c r="AJ129" i="26"/>
  <c r="AI129" i="26"/>
  <c r="AH129" i="26"/>
  <c r="AD107" i="26"/>
  <c r="AE106" i="26"/>
  <c r="AJ117" i="26"/>
  <c r="AI117" i="26"/>
  <c r="AH117" i="26"/>
  <c r="AG117" i="26"/>
  <c r="AF117" i="26"/>
  <c r="AD131" i="26"/>
  <c r="AE130" i="26"/>
  <c r="AL128" i="25"/>
  <c r="AK128" i="25"/>
  <c r="AG129" i="25"/>
  <c r="AF129" i="25"/>
  <c r="AI129" i="25"/>
  <c r="AH129" i="25"/>
  <c r="AJ129" i="25"/>
  <c r="AD131" i="25"/>
  <c r="AE130" i="25"/>
  <c r="AH93" i="25"/>
  <c r="AG93" i="25"/>
  <c r="AJ93" i="25"/>
  <c r="AI93" i="25"/>
  <c r="AF93" i="25"/>
  <c r="AD95" i="25"/>
  <c r="AE94" i="25"/>
  <c r="AL92" i="25"/>
  <c r="AK92" i="25"/>
  <c r="AE118" i="25"/>
  <c r="AD119" i="25"/>
  <c r="AL116" i="25"/>
  <c r="AK116" i="25"/>
  <c r="AJ105" i="25"/>
  <c r="AI105" i="25"/>
  <c r="AG105" i="25"/>
  <c r="AF105" i="25"/>
  <c r="AH105" i="25"/>
  <c r="AJ117" i="25"/>
  <c r="AI117" i="25"/>
  <c r="AH117" i="25"/>
  <c r="AG117" i="25"/>
  <c r="AF117" i="25"/>
  <c r="AD107" i="25"/>
  <c r="AE106" i="25"/>
  <c r="AL104" i="25"/>
  <c r="AK104" i="25"/>
  <c r="AD95" i="24"/>
  <c r="AE94" i="24"/>
  <c r="AL92" i="24"/>
  <c r="AK92" i="24"/>
  <c r="AE118" i="24"/>
  <c r="AD119" i="24"/>
  <c r="AL128" i="24"/>
  <c r="AK128" i="24"/>
  <c r="AK116" i="24"/>
  <c r="AL116" i="24"/>
  <c r="AF117" i="24"/>
  <c r="AJ117" i="24"/>
  <c r="AI117" i="24"/>
  <c r="AH117" i="24"/>
  <c r="AG117" i="24"/>
  <c r="AD131" i="24"/>
  <c r="AE130" i="24"/>
  <c r="AG93" i="24"/>
  <c r="AF93" i="24"/>
  <c r="AJ93" i="24"/>
  <c r="AH93" i="24"/>
  <c r="AI93" i="24"/>
  <c r="AG129" i="24"/>
  <c r="AF129" i="24"/>
  <c r="AJ129" i="24"/>
  <c r="AI129" i="24"/>
  <c r="AH129" i="24"/>
  <c r="AJ93" i="23"/>
  <c r="AI93" i="23"/>
  <c r="AH93" i="23"/>
  <c r="AG93" i="23"/>
  <c r="AF93" i="23"/>
  <c r="AL104" i="23"/>
  <c r="AK104" i="23"/>
  <c r="AK128" i="23"/>
  <c r="AL128" i="23"/>
  <c r="AE118" i="23"/>
  <c r="AD119" i="23"/>
  <c r="AD95" i="23"/>
  <c r="AE94" i="23"/>
  <c r="AK92" i="23"/>
  <c r="AL92" i="23"/>
  <c r="AJ117" i="23"/>
  <c r="AH117" i="23"/>
  <c r="AI117" i="23"/>
  <c r="AG117" i="23"/>
  <c r="AF117" i="23"/>
  <c r="AG129" i="23"/>
  <c r="AF129" i="23"/>
  <c r="AJ129" i="23"/>
  <c r="AI129" i="23"/>
  <c r="AH129" i="23"/>
  <c r="AD131" i="23"/>
  <c r="AE130" i="23"/>
  <c r="AE106" i="23"/>
  <c r="AD107" i="23"/>
  <c r="AL116" i="23"/>
  <c r="AK116" i="23"/>
  <c r="AG105" i="23"/>
  <c r="AF105" i="23"/>
  <c r="AJ105" i="23"/>
  <c r="AH105" i="23"/>
  <c r="AI105" i="23"/>
  <c r="AJ117" i="22"/>
  <c r="AI117" i="22"/>
  <c r="AH117" i="22"/>
  <c r="AG117" i="22"/>
  <c r="AF117" i="22"/>
  <c r="AL128" i="22"/>
  <c r="AK128" i="22"/>
  <c r="AL116" i="22"/>
  <c r="AK116" i="22"/>
  <c r="AH105" i="22"/>
  <c r="AG105" i="22"/>
  <c r="AF105" i="22"/>
  <c r="AJ105" i="22"/>
  <c r="AI105" i="22"/>
  <c r="AG129" i="22"/>
  <c r="AF129" i="22"/>
  <c r="AJ129" i="22"/>
  <c r="AI129" i="22"/>
  <c r="AH129" i="22"/>
  <c r="AE106" i="22"/>
  <c r="AD107" i="22"/>
  <c r="AL92" i="22"/>
  <c r="AK92" i="22"/>
  <c r="AD131" i="22"/>
  <c r="AE130" i="22"/>
  <c r="AI93" i="22"/>
  <c r="AH93" i="22"/>
  <c r="AG93" i="22"/>
  <c r="AF93" i="22"/>
  <c r="AJ93" i="22"/>
  <c r="AD95" i="22"/>
  <c r="AE94" i="22"/>
  <c r="AL104" i="22"/>
  <c r="AK104" i="22"/>
  <c r="AE118" i="22"/>
  <c r="AD119" i="22"/>
  <c r="AL104" i="21"/>
  <c r="AK104" i="21"/>
  <c r="AG93" i="21"/>
  <c r="AF93" i="21"/>
  <c r="AJ93" i="21"/>
  <c r="AI93" i="21"/>
  <c r="AH93" i="21"/>
  <c r="AD132" i="21"/>
  <c r="AE131" i="21"/>
  <c r="AL116" i="21"/>
  <c r="AK116" i="21"/>
  <c r="AD95" i="21"/>
  <c r="AE94" i="21"/>
  <c r="AF117" i="21"/>
  <c r="AJ117" i="21"/>
  <c r="AI117" i="21"/>
  <c r="AH117" i="21"/>
  <c r="AG117" i="21"/>
  <c r="AF130" i="21"/>
  <c r="AJ130" i="21"/>
  <c r="AI130" i="21"/>
  <c r="AH130" i="21"/>
  <c r="AG130" i="21"/>
  <c r="AD119" i="21"/>
  <c r="AE118" i="21"/>
  <c r="AK92" i="21"/>
  <c r="AL92" i="21"/>
  <c r="AD107" i="21"/>
  <c r="AE106" i="21"/>
  <c r="AK129" i="21"/>
  <c r="AL129" i="21"/>
  <c r="AG105" i="21"/>
  <c r="AF105" i="21"/>
  <c r="AJ105" i="21"/>
  <c r="AI105" i="21"/>
  <c r="AH105" i="21"/>
  <c r="AD95" i="20"/>
  <c r="AE94" i="20"/>
  <c r="AK92" i="20"/>
  <c r="AL92" i="20"/>
  <c r="AD107" i="20"/>
  <c r="AE106" i="20"/>
  <c r="AH93" i="20"/>
  <c r="AG93" i="20"/>
  <c r="AF93" i="20"/>
  <c r="AI93" i="20"/>
  <c r="AJ93" i="20"/>
  <c r="AD119" i="20"/>
  <c r="AE118" i="20"/>
  <c r="AG105" i="20"/>
  <c r="AF105" i="20"/>
  <c r="AJ105" i="20"/>
  <c r="AI105" i="20"/>
  <c r="AH105" i="20"/>
  <c r="AL116" i="20"/>
  <c r="AK116" i="20"/>
  <c r="AD131" i="20"/>
  <c r="AE130" i="20"/>
  <c r="AL104" i="20"/>
  <c r="AK104" i="20"/>
  <c r="AG129" i="20"/>
  <c r="AF129" i="20"/>
  <c r="AJ129" i="20"/>
  <c r="AI129" i="20"/>
  <c r="AH129" i="20"/>
  <c r="AL128" i="20"/>
  <c r="AK128" i="20"/>
  <c r="AI117" i="20"/>
  <c r="AH117" i="20"/>
  <c r="AG117" i="20"/>
  <c r="AF117" i="20"/>
  <c r="AJ117" i="20"/>
  <c r="AH93" i="19"/>
  <c r="AG93" i="19"/>
  <c r="AF93" i="19"/>
  <c r="AJ93" i="19"/>
  <c r="AI93" i="19"/>
  <c r="AG105" i="19"/>
  <c r="AF105" i="19"/>
  <c r="AJ105" i="19"/>
  <c r="AH105" i="19"/>
  <c r="AI105" i="19"/>
  <c r="AL128" i="19"/>
  <c r="AK128" i="19"/>
  <c r="AI117" i="19"/>
  <c r="AH117" i="19"/>
  <c r="AG117" i="19"/>
  <c r="AF117" i="19"/>
  <c r="AJ117" i="19"/>
  <c r="AG129" i="19"/>
  <c r="AF129" i="19"/>
  <c r="AJ129" i="19"/>
  <c r="AI129" i="19"/>
  <c r="AH129" i="19"/>
  <c r="AK92" i="19"/>
  <c r="AL92" i="19"/>
  <c r="AD95" i="19"/>
  <c r="AE94" i="19"/>
  <c r="AL104" i="19"/>
  <c r="AK104" i="19"/>
  <c r="AD119" i="19"/>
  <c r="AE118" i="19"/>
  <c r="AD131" i="19"/>
  <c r="AE130" i="19"/>
  <c r="AE106" i="19"/>
  <c r="AD107" i="19"/>
  <c r="AL116" i="19"/>
  <c r="AK116" i="19"/>
  <c r="AE130" i="18"/>
  <c r="AD131" i="18"/>
  <c r="AD107" i="18"/>
  <c r="AE106" i="18"/>
  <c r="AH129" i="18"/>
  <c r="AG129" i="18"/>
  <c r="AF129" i="18"/>
  <c r="AJ129" i="18"/>
  <c r="AI129" i="18"/>
  <c r="AI105" i="18"/>
  <c r="AH105" i="18"/>
  <c r="AG105" i="18"/>
  <c r="AF105" i="18"/>
  <c r="AJ105" i="18"/>
  <c r="AE94" i="18"/>
  <c r="AD95" i="18"/>
  <c r="AG93" i="18"/>
  <c r="AF93" i="18"/>
  <c r="AJ93" i="18"/>
  <c r="AH93" i="18"/>
  <c r="AI93" i="18"/>
  <c r="AJ117" i="18"/>
  <c r="AG117" i="18"/>
  <c r="AF117" i="18"/>
  <c r="AI117" i="18"/>
  <c r="AH117" i="18"/>
  <c r="AE118" i="18"/>
  <c r="AD119" i="18"/>
  <c r="AL128" i="18"/>
  <c r="AK128" i="18"/>
  <c r="AK116" i="18"/>
  <c r="AL116" i="18"/>
  <c r="AK104" i="18"/>
  <c r="AL104" i="18"/>
  <c r="AL92" i="18"/>
  <c r="AK92" i="18"/>
  <c r="AE106" i="15"/>
  <c r="AD107" i="15"/>
  <c r="AL116" i="15"/>
  <c r="AK116" i="15"/>
  <c r="AL92" i="15"/>
  <c r="AK92" i="15"/>
  <c r="AL128" i="15"/>
  <c r="AK128" i="15"/>
  <c r="AL104" i="15"/>
  <c r="AK104" i="15"/>
  <c r="AI105" i="15"/>
  <c r="AF105" i="15"/>
  <c r="AH105" i="15"/>
  <c r="AG105" i="15"/>
  <c r="AJ105" i="15"/>
  <c r="AE130" i="15"/>
  <c r="AD131" i="15"/>
  <c r="AJ129" i="15"/>
  <c r="AI129" i="15"/>
  <c r="AH129" i="15"/>
  <c r="AG129" i="15"/>
  <c r="AF129" i="15"/>
  <c r="AI117" i="15"/>
  <c r="AH117" i="15"/>
  <c r="AG117" i="15"/>
  <c r="AF117" i="15"/>
  <c r="AJ117" i="15"/>
  <c r="AE94" i="15"/>
  <c r="AD95" i="15"/>
  <c r="AD119" i="15"/>
  <c r="AE118" i="15"/>
  <c r="AH93" i="15"/>
  <c r="AG93" i="15"/>
  <c r="AF93" i="15"/>
  <c r="AI93" i="15"/>
  <c r="AJ93" i="15"/>
  <c r="AH105" i="12"/>
  <c r="AG105" i="12"/>
  <c r="AJ105" i="12"/>
  <c r="AI105" i="12"/>
  <c r="AF105" i="12"/>
  <c r="AE118" i="12"/>
  <c r="AD119" i="12"/>
  <c r="AD95" i="12"/>
  <c r="AE94" i="12"/>
  <c r="AE130" i="12"/>
  <c r="AD131" i="12"/>
  <c r="AL128" i="12"/>
  <c r="AK128" i="12"/>
  <c r="AJ129" i="12"/>
  <c r="AI129" i="12"/>
  <c r="AH129" i="12"/>
  <c r="AG129" i="12"/>
  <c r="AF129" i="12"/>
  <c r="AL104" i="12"/>
  <c r="AK104" i="12"/>
  <c r="AJ117" i="12"/>
  <c r="AH117" i="12"/>
  <c r="AG117" i="12"/>
  <c r="AI117" i="12"/>
  <c r="AF117" i="12"/>
  <c r="AL116" i="12"/>
  <c r="AK116" i="12"/>
  <c r="AK92" i="12"/>
  <c r="AL92" i="12"/>
  <c r="AH93" i="12"/>
  <c r="AG93" i="12"/>
  <c r="AF93" i="12"/>
  <c r="AJ93" i="12"/>
  <c r="AI93" i="12"/>
  <c r="AE106" i="12"/>
  <c r="AD107" i="12"/>
  <c r="AK116" i="11"/>
  <c r="AH106" i="11"/>
  <c r="AH129" i="11"/>
  <c r="AI129" i="11"/>
  <c r="AF129" i="11"/>
  <c r="AG129" i="11"/>
  <c r="AI106" i="11"/>
  <c r="AF106" i="11"/>
  <c r="AG117" i="11"/>
  <c r="AI117" i="11"/>
  <c r="AH117" i="11"/>
  <c r="AF117" i="11"/>
  <c r="AJ106" i="11"/>
  <c r="AK106" i="11" s="1"/>
  <c r="AH93" i="11"/>
  <c r="AF93" i="11"/>
  <c r="AI93" i="11"/>
  <c r="AJ93" i="11"/>
  <c r="AK93" i="11" s="1"/>
  <c r="AD119" i="11"/>
  <c r="AE118" i="11"/>
  <c r="AH118" i="11" s="1"/>
  <c r="AE130" i="11"/>
  <c r="AI130" i="11" s="1"/>
  <c r="AD95" i="11"/>
  <c r="AE94" i="11"/>
  <c r="AJ94" i="11" s="1"/>
  <c r="AD108" i="11"/>
  <c r="AE107" i="11"/>
  <c r="AJ107" i="11" s="1"/>
  <c r="AK117" i="11"/>
  <c r="AL117" i="11"/>
  <c r="AK129" i="11"/>
  <c r="AL129" i="11"/>
  <c r="AC131" i="11"/>
  <c r="AC119" i="11"/>
  <c r="AC107" i="11"/>
  <c r="AC95" i="11"/>
  <c r="AD97" i="50" l="1"/>
  <c r="AE97" i="50" s="1"/>
  <c r="AE96" i="50"/>
  <c r="AL94" i="50"/>
  <c r="AK94" i="50"/>
  <c r="AI95" i="50"/>
  <c r="AH95" i="50"/>
  <c r="AG95" i="50"/>
  <c r="AF95" i="50"/>
  <c r="AJ95" i="50"/>
  <c r="AL130" i="50"/>
  <c r="AK130" i="50"/>
  <c r="AE132" i="50"/>
  <c r="AD133" i="50"/>
  <c r="AE133" i="50" s="1"/>
  <c r="AG131" i="50"/>
  <c r="AF131" i="50"/>
  <c r="AJ131" i="50"/>
  <c r="AH131" i="50"/>
  <c r="AI131" i="50"/>
  <c r="AL107" i="50"/>
  <c r="AK107" i="50"/>
  <c r="AF108" i="50"/>
  <c r="AI108" i="50"/>
  <c r="AG108" i="50"/>
  <c r="AJ108" i="50"/>
  <c r="AH108" i="50"/>
  <c r="AL119" i="50"/>
  <c r="AK119" i="50"/>
  <c r="AH109" i="50"/>
  <c r="AF109" i="50"/>
  <c r="AJ109" i="50"/>
  <c r="AI109" i="50"/>
  <c r="AG109" i="50"/>
  <c r="AJ121" i="50"/>
  <c r="AH121" i="50"/>
  <c r="AF121" i="50"/>
  <c r="AI121" i="50"/>
  <c r="AG121" i="50"/>
  <c r="AJ120" i="50"/>
  <c r="AH120" i="50"/>
  <c r="AF120" i="50"/>
  <c r="AI120" i="50"/>
  <c r="AG120" i="50"/>
  <c r="AI118" i="49"/>
  <c r="AH118" i="49"/>
  <c r="AG118" i="49"/>
  <c r="AJ118" i="49"/>
  <c r="AF118" i="49"/>
  <c r="AD120" i="49"/>
  <c r="AE119" i="49"/>
  <c r="AF130" i="49"/>
  <c r="AJ130" i="49"/>
  <c r="AI130" i="49"/>
  <c r="AH130" i="49"/>
  <c r="AG130" i="49"/>
  <c r="AG106" i="49"/>
  <c r="AF106" i="49"/>
  <c r="AJ106" i="49"/>
  <c r="AI106" i="49"/>
  <c r="AH106" i="49"/>
  <c r="AE131" i="49"/>
  <c r="AD132" i="49"/>
  <c r="AD108" i="49"/>
  <c r="AE107" i="49"/>
  <c r="AE95" i="49"/>
  <c r="AD96" i="49"/>
  <c r="AL93" i="49"/>
  <c r="AK93" i="49"/>
  <c r="AL129" i="49"/>
  <c r="AK129" i="49"/>
  <c r="AJ94" i="49"/>
  <c r="AI94" i="49"/>
  <c r="AG94" i="49"/>
  <c r="AF94" i="49"/>
  <c r="AH94" i="49"/>
  <c r="AL117" i="49"/>
  <c r="AK117" i="49"/>
  <c r="AL105" i="49"/>
  <c r="AK105" i="49"/>
  <c r="AL97" i="48"/>
  <c r="AK97" i="48"/>
  <c r="AG131" i="48"/>
  <c r="AF131" i="48"/>
  <c r="AJ131" i="48"/>
  <c r="AI131" i="48"/>
  <c r="AH131" i="48"/>
  <c r="AJ107" i="48"/>
  <c r="AI107" i="48"/>
  <c r="AH107" i="48"/>
  <c r="AG107" i="48"/>
  <c r="AF107" i="48"/>
  <c r="AL106" i="48"/>
  <c r="AK106" i="48"/>
  <c r="AD109" i="48"/>
  <c r="AE109" i="48" s="1"/>
  <c r="AE108" i="48"/>
  <c r="AL130" i="48"/>
  <c r="AK130" i="48"/>
  <c r="AK96" i="48"/>
  <c r="AL96" i="48"/>
  <c r="AE132" i="48"/>
  <c r="AD133" i="48"/>
  <c r="AE133" i="48" s="1"/>
  <c r="AK93" i="47"/>
  <c r="AL93" i="47"/>
  <c r="AL105" i="47"/>
  <c r="AK105" i="47"/>
  <c r="AE119" i="47"/>
  <c r="AD120" i="47"/>
  <c r="AL129" i="47"/>
  <c r="AK129" i="47"/>
  <c r="AE131" i="47"/>
  <c r="AD132" i="47"/>
  <c r="AF118" i="47"/>
  <c r="AJ118" i="47"/>
  <c r="AI118" i="47"/>
  <c r="AH118" i="47"/>
  <c r="AG118" i="47"/>
  <c r="AF130" i="47"/>
  <c r="AG130" i="47"/>
  <c r="AH130" i="47"/>
  <c r="AJ130" i="47"/>
  <c r="AI130" i="47"/>
  <c r="AE95" i="47"/>
  <c r="AD96" i="47"/>
  <c r="AF106" i="47"/>
  <c r="AJ106" i="47"/>
  <c r="AI106" i="47"/>
  <c r="AG106" i="47"/>
  <c r="AH106" i="47"/>
  <c r="AJ94" i="47"/>
  <c r="AH94" i="47"/>
  <c r="AG94" i="47"/>
  <c r="AF94" i="47"/>
  <c r="AI94" i="47"/>
  <c r="AL117" i="47"/>
  <c r="AK117" i="47"/>
  <c r="AD108" i="47"/>
  <c r="AE107" i="47"/>
  <c r="AF96" i="46"/>
  <c r="AI96" i="46"/>
  <c r="AH96" i="46"/>
  <c r="AJ96" i="46"/>
  <c r="AG96" i="46"/>
  <c r="AF107" i="46"/>
  <c r="AJ107" i="46"/>
  <c r="AH107" i="46"/>
  <c r="AG107" i="46"/>
  <c r="AI107" i="46"/>
  <c r="AL106" i="46"/>
  <c r="AK106" i="46"/>
  <c r="AL95" i="46"/>
  <c r="AK95" i="46"/>
  <c r="AH97" i="46"/>
  <c r="AG97" i="46"/>
  <c r="AJ97" i="46"/>
  <c r="AI97" i="46"/>
  <c r="AF97" i="46"/>
  <c r="AI133" i="46"/>
  <c r="AH133" i="46"/>
  <c r="AG133" i="46"/>
  <c r="AF133" i="46"/>
  <c r="AJ133" i="46"/>
  <c r="AD109" i="46"/>
  <c r="AE109" i="46" s="1"/>
  <c r="AE108" i="46"/>
  <c r="AL119" i="46"/>
  <c r="AK119" i="46"/>
  <c r="AH132" i="46"/>
  <c r="AG132" i="46"/>
  <c r="AF132" i="46"/>
  <c r="AI132" i="46"/>
  <c r="AJ132" i="46"/>
  <c r="AJ121" i="46"/>
  <c r="AI121" i="46"/>
  <c r="AH121" i="46"/>
  <c r="AF121" i="46"/>
  <c r="AG121" i="46"/>
  <c r="AJ120" i="46"/>
  <c r="AI120" i="46"/>
  <c r="AH120" i="46"/>
  <c r="AF120" i="46"/>
  <c r="AG120" i="46"/>
  <c r="AL131" i="46"/>
  <c r="AK131" i="46"/>
  <c r="AL106" i="44"/>
  <c r="AK106" i="44"/>
  <c r="AD109" i="44"/>
  <c r="AE109" i="44" s="1"/>
  <c r="AE108" i="44"/>
  <c r="AG107" i="44"/>
  <c r="AJ107" i="44"/>
  <c r="AI107" i="44"/>
  <c r="AH107" i="44"/>
  <c r="AF107" i="44"/>
  <c r="AD120" i="45"/>
  <c r="AE119" i="45"/>
  <c r="AL129" i="45"/>
  <c r="AK129" i="45"/>
  <c r="AJ106" i="45"/>
  <c r="AI106" i="45"/>
  <c r="AH106" i="45"/>
  <c r="AF106" i="45"/>
  <c r="AG106" i="45"/>
  <c r="AK105" i="45"/>
  <c r="AL105" i="45"/>
  <c r="AD108" i="45"/>
  <c r="AE107" i="45"/>
  <c r="AD96" i="45"/>
  <c r="AE95" i="45"/>
  <c r="AK93" i="45"/>
  <c r="AL93" i="45"/>
  <c r="AL117" i="45"/>
  <c r="AK117" i="45"/>
  <c r="AI94" i="45"/>
  <c r="AJ94" i="45"/>
  <c r="AH94" i="45"/>
  <c r="AF94" i="45"/>
  <c r="AG94" i="45"/>
  <c r="AE131" i="45"/>
  <c r="AD132" i="45"/>
  <c r="AJ118" i="45"/>
  <c r="AI118" i="45"/>
  <c r="AH118" i="45"/>
  <c r="AG118" i="45"/>
  <c r="AF118" i="45"/>
  <c r="AF130" i="45"/>
  <c r="AG130" i="45"/>
  <c r="AH130" i="45"/>
  <c r="AJ130" i="45"/>
  <c r="AI130" i="45"/>
  <c r="AK97" i="44"/>
  <c r="AL97" i="44"/>
  <c r="AK96" i="44"/>
  <c r="AL96" i="44"/>
  <c r="AL130" i="44"/>
  <c r="AK130" i="44"/>
  <c r="AE132" i="44"/>
  <c r="AD133" i="44"/>
  <c r="AE133" i="44" s="1"/>
  <c r="AG131" i="44"/>
  <c r="AF131" i="44"/>
  <c r="AH131" i="44"/>
  <c r="AJ131" i="44"/>
  <c r="AI131" i="44"/>
  <c r="AJ118" i="43"/>
  <c r="AI118" i="43"/>
  <c r="AH118" i="43"/>
  <c r="AG118" i="43"/>
  <c r="AF118" i="43"/>
  <c r="AL117" i="43"/>
  <c r="AK117" i="43"/>
  <c r="AE119" i="43"/>
  <c r="AD120" i="43"/>
  <c r="AJ95" i="43"/>
  <c r="AG95" i="43"/>
  <c r="AF95" i="43"/>
  <c r="AH95" i="43"/>
  <c r="AI95" i="43"/>
  <c r="AL94" i="43"/>
  <c r="AK94" i="43"/>
  <c r="AJ107" i="43"/>
  <c r="AG107" i="43"/>
  <c r="AH107" i="43"/>
  <c r="AF107" i="43"/>
  <c r="AI107" i="43"/>
  <c r="AE108" i="43"/>
  <c r="AD109" i="43"/>
  <c r="AE109" i="43" s="1"/>
  <c r="AL106" i="43"/>
  <c r="AK106" i="43"/>
  <c r="AL129" i="43"/>
  <c r="AK129" i="43"/>
  <c r="AE131" i="43"/>
  <c r="AD132" i="43"/>
  <c r="AE96" i="43"/>
  <c r="AD97" i="43"/>
  <c r="AE97" i="43" s="1"/>
  <c r="AF130" i="43"/>
  <c r="AJ130" i="43"/>
  <c r="AI130" i="43"/>
  <c r="AH130" i="43"/>
  <c r="AG130" i="43"/>
  <c r="AJ120" i="42"/>
  <c r="AI120" i="42"/>
  <c r="AH120" i="42"/>
  <c r="AG120" i="42"/>
  <c r="AF120" i="42"/>
  <c r="AJ121" i="42"/>
  <c r="AI121" i="42"/>
  <c r="AH121" i="42"/>
  <c r="AG121" i="42"/>
  <c r="AF121" i="42"/>
  <c r="AE132" i="42"/>
  <c r="AD133" i="42"/>
  <c r="AE133" i="42" s="1"/>
  <c r="AL119" i="42"/>
  <c r="AK119" i="42"/>
  <c r="AG131" i="42"/>
  <c r="AF131" i="42"/>
  <c r="AJ131" i="42"/>
  <c r="AI131" i="42"/>
  <c r="AH131" i="42"/>
  <c r="AL130" i="42"/>
  <c r="AK130" i="42"/>
  <c r="AJ107" i="42"/>
  <c r="AI107" i="42"/>
  <c r="AF107" i="42"/>
  <c r="AG107" i="42"/>
  <c r="AH107" i="42"/>
  <c r="AK97" i="42"/>
  <c r="AL97" i="42"/>
  <c r="AD109" i="42"/>
  <c r="AE109" i="42" s="1"/>
  <c r="AE108" i="42"/>
  <c r="AL106" i="42"/>
  <c r="AK106" i="42"/>
  <c r="AK96" i="42"/>
  <c r="AL96" i="42"/>
  <c r="AL93" i="41"/>
  <c r="AK93" i="41"/>
  <c r="AJ94" i="41"/>
  <c r="AI94" i="41"/>
  <c r="AH94" i="41"/>
  <c r="AG94" i="41"/>
  <c r="AF94" i="41"/>
  <c r="AD96" i="41"/>
  <c r="AE95" i="41"/>
  <c r="AL106" i="41"/>
  <c r="AK106" i="41"/>
  <c r="AL117" i="41"/>
  <c r="AK117" i="41"/>
  <c r="AE119" i="41"/>
  <c r="AD120" i="41"/>
  <c r="AJ118" i="41"/>
  <c r="AI118" i="41"/>
  <c r="AH118" i="41"/>
  <c r="AG118" i="41"/>
  <c r="AF118" i="41"/>
  <c r="AJ107" i="41"/>
  <c r="AH107" i="41"/>
  <c r="AI107" i="41"/>
  <c r="AG107" i="41"/>
  <c r="AF107" i="41"/>
  <c r="AL129" i="41"/>
  <c r="AK129" i="41"/>
  <c r="AE131" i="41"/>
  <c r="AD132" i="41"/>
  <c r="AD109" i="41"/>
  <c r="AE109" i="41" s="1"/>
  <c r="AE108" i="41"/>
  <c r="AF130" i="41"/>
  <c r="AJ130" i="41"/>
  <c r="AI130" i="41"/>
  <c r="AH130" i="41"/>
  <c r="AG130" i="41"/>
  <c r="AJ121" i="40"/>
  <c r="AI121" i="40"/>
  <c r="AH121" i="40"/>
  <c r="AG121" i="40"/>
  <c r="AF121" i="40"/>
  <c r="AL107" i="40"/>
  <c r="AK107" i="40"/>
  <c r="AE132" i="40"/>
  <c r="AD133" i="40"/>
  <c r="AE133" i="40" s="1"/>
  <c r="AL95" i="40"/>
  <c r="AK95" i="40"/>
  <c r="AJ120" i="40"/>
  <c r="AI120" i="40"/>
  <c r="AH120" i="40"/>
  <c r="AG120" i="40"/>
  <c r="AF120" i="40"/>
  <c r="AG131" i="40"/>
  <c r="AF131" i="40"/>
  <c r="AJ131" i="40"/>
  <c r="AI131" i="40"/>
  <c r="AH131" i="40"/>
  <c r="AI97" i="40"/>
  <c r="AH97" i="40"/>
  <c r="AG97" i="40"/>
  <c r="AF97" i="40"/>
  <c r="AJ97" i="40"/>
  <c r="AJ96" i="40"/>
  <c r="AI96" i="40"/>
  <c r="AH96" i="40"/>
  <c r="AG96" i="40"/>
  <c r="AF96" i="40"/>
  <c r="AF108" i="40"/>
  <c r="AJ108" i="40"/>
  <c r="AI108" i="40"/>
  <c r="AH108" i="40"/>
  <c r="AG108" i="40"/>
  <c r="AJ109" i="40"/>
  <c r="AI109" i="40"/>
  <c r="AH109" i="40"/>
  <c r="AG109" i="40"/>
  <c r="AF109" i="40"/>
  <c r="AL130" i="40"/>
  <c r="AK130" i="40"/>
  <c r="AL119" i="40"/>
  <c r="AK119" i="40"/>
  <c r="AD97" i="39"/>
  <c r="AE97" i="39" s="1"/>
  <c r="AE96" i="39"/>
  <c r="AG106" i="39"/>
  <c r="AF106" i="39"/>
  <c r="AJ106" i="39"/>
  <c r="AI106" i="39"/>
  <c r="AH106" i="39"/>
  <c r="AE119" i="39"/>
  <c r="AD120" i="39"/>
  <c r="AD108" i="39"/>
  <c r="AE107" i="39"/>
  <c r="AL94" i="39"/>
  <c r="AK94" i="39"/>
  <c r="AH118" i="39"/>
  <c r="AF118" i="39"/>
  <c r="AJ118" i="39"/>
  <c r="AI118" i="39"/>
  <c r="AG118" i="39"/>
  <c r="AL105" i="39"/>
  <c r="AK105" i="39"/>
  <c r="AL117" i="39"/>
  <c r="AK117" i="39"/>
  <c r="AL129" i="39"/>
  <c r="AK129" i="39"/>
  <c r="AE131" i="39"/>
  <c r="AD132" i="39"/>
  <c r="AF95" i="39"/>
  <c r="AI95" i="39"/>
  <c r="AJ95" i="39"/>
  <c r="AH95" i="39"/>
  <c r="AG95" i="39"/>
  <c r="AF130" i="39"/>
  <c r="AJ130" i="39"/>
  <c r="AI130" i="39"/>
  <c r="AG130" i="39"/>
  <c r="AH130" i="39"/>
  <c r="AE108" i="38"/>
  <c r="AE109" i="38"/>
  <c r="AL106" i="38"/>
  <c r="AK106" i="38"/>
  <c r="AL117" i="38"/>
  <c r="AK117" i="38"/>
  <c r="AJ118" i="38"/>
  <c r="AI118" i="38"/>
  <c r="AH118" i="38"/>
  <c r="AF118" i="38"/>
  <c r="AG118" i="38"/>
  <c r="AE119" i="38"/>
  <c r="AL93" i="38"/>
  <c r="AK93" i="38"/>
  <c r="AE95" i="38"/>
  <c r="AH132" i="38"/>
  <c r="AG132" i="38"/>
  <c r="AF132" i="38"/>
  <c r="AJ132" i="38"/>
  <c r="AI132" i="38"/>
  <c r="AH107" i="38"/>
  <c r="AJ107" i="38"/>
  <c r="AG107" i="38"/>
  <c r="AF107" i="38"/>
  <c r="AI107" i="38"/>
  <c r="AL131" i="38"/>
  <c r="AK131" i="38"/>
  <c r="AI133" i="38"/>
  <c r="AH133" i="38"/>
  <c r="AG133" i="38"/>
  <c r="AF133" i="38"/>
  <c r="AJ133" i="38"/>
  <c r="AH94" i="38"/>
  <c r="AI94" i="38"/>
  <c r="AG94" i="38"/>
  <c r="AF94" i="38"/>
  <c r="AJ94" i="38"/>
  <c r="AL117" i="37"/>
  <c r="AK117" i="37"/>
  <c r="AH95" i="37"/>
  <c r="AJ95" i="37"/>
  <c r="AI95" i="37"/>
  <c r="AG95" i="37"/>
  <c r="AF95" i="37"/>
  <c r="AE96" i="37"/>
  <c r="AE97" i="37"/>
  <c r="AE133" i="37"/>
  <c r="AE132" i="37"/>
  <c r="AG131" i="37"/>
  <c r="AF131" i="37"/>
  <c r="AH131" i="37"/>
  <c r="AJ131" i="37"/>
  <c r="AI131" i="37"/>
  <c r="AI107" i="37"/>
  <c r="AF107" i="37"/>
  <c r="AH107" i="37"/>
  <c r="AG107" i="37"/>
  <c r="AJ107" i="37"/>
  <c r="AE119" i="37"/>
  <c r="AJ118" i="37"/>
  <c r="AI118" i="37"/>
  <c r="AG118" i="37"/>
  <c r="AF118" i="37"/>
  <c r="AH118" i="37"/>
  <c r="AL94" i="37"/>
  <c r="AK94" i="37"/>
  <c r="AL130" i="37"/>
  <c r="AK130" i="37"/>
  <c r="AE108" i="37"/>
  <c r="AE109" i="37"/>
  <c r="AK106" i="37"/>
  <c r="AL106" i="37"/>
  <c r="AL130" i="36"/>
  <c r="AK130" i="36"/>
  <c r="AE95" i="36"/>
  <c r="AG131" i="36"/>
  <c r="AF131" i="36"/>
  <c r="AJ131" i="36"/>
  <c r="AI131" i="36"/>
  <c r="AH131" i="36"/>
  <c r="AI94" i="36"/>
  <c r="AH94" i="36"/>
  <c r="AF94" i="36"/>
  <c r="AG94" i="36"/>
  <c r="AJ94" i="36"/>
  <c r="AL93" i="36"/>
  <c r="AK93" i="36"/>
  <c r="AE133" i="36"/>
  <c r="AE132" i="36"/>
  <c r="AL105" i="36"/>
  <c r="AK105" i="36"/>
  <c r="AJ106" i="36"/>
  <c r="AG106" i="36"/>
  <c r="AF106" i="36"/>
  <c r="AI106" i="36"/>
  <c r="AH106" i="36"/>
  <c r="AJ118" i="36"/>
  <c r="AH118" i="36"/>
  <c r="AG118" i="36"/>
  <c r="AF118" i="36"/>
  <c r="AI118" i="36"/>
  <c r="AL117" i="36"/>
  <c r="AK117" i="36"/>
  <c r="AE107" i="36"/>
  <c r="AE119" i="36"/>
  <c r="AE95" i="35"/>
  <c r="AL105" i="35"/>
  <c r="AK105" i="35"/>
  <c r="AE131" i="35"/>
  <c r="AJ94" i="35"/>
  <c r="AH94" i="35"/>
  <c r="AG94" i="35"/>
  <c r="AF94" i="35"/>
  <c r="AI94" i="35"/>
  <c r="AJ118" i="35"/>
  <c r="AI118" i="35"/>
  <c r="AG118" i="35"/>
  <c r="AH118" i="35"/>
  <c r="AF118" i="35"/>
  <c r="AF130" i="35"/>
  <c r="AJ130" i="35"/>
  <c r="AI130" i="35"/>
  <c r="AG130" i="35"/>
  <c r="AH130" i="35"/>
  <c r="AH106" i="35"/>
  <c r="AG106" i="35"/>
  <c r="AF106" i="35"/>
  <c r="AI106" i="35"/>
  <c r="AJ106" i="35"/>
  <c r="AE119" i="35"/>
  <c r="AK117" i="35"/>
  <c r="AL117" i="35"/>
  <c r="AE107" i="35"/>
  <c r="AL93" i="35"/>
  <c r="AK93" i="35"/>
  <c r="AL129" i="35"/>
  <c r="AK129" i="35"/>
  <c r="AL117" i="34"/>
  <c r="AK117" i="34"/>
  <c r="AE95" i="34"/>
  <c r="AL93" i="34"/>
  <c r="AK93" i="34"/>
  <c r="AJ94" i="34"/>
  <c r="AI94" i="34"/>
  <c r="AG94" i="34"/>
  <c r="AH94" i="34"/>
  <c r="AF94" i="34"/>
  <c r="AL129" i="34"/>
  <c r="AK129" i="34"/>
  <c r="AJ106" i="34"/>
  <c r="AI106" i="34"/>
  <c r="AH106" i="34"/>
  <c r="AG106" i="34"/>
  <c r="AF106" i="34"/>
  <c r="AE119" i="34"/>
  <c r="AE107" i="34"/>
  <c r="AJ118" i="34"/>
  <c r="AI118" i="34"/>
  <c r="AH118" i="34"/>
  <c r="AG118" i="34"/>
  <c r="AF118" i="34"/>
  <c r="AE131" i="34"/>
  <c r="AL105" i="34"/>
  <c r="AK105" i="34"/>
  <c r="AF130" i="34"/>
  <c r="AJ130" i="34"/>
  <c r="AH130" i="34"/>
  <c r="AG130" i="34"/>
  <c r="AI130" i="34"/>
  <c r="AE107" i="33"/>
  <c r="AL117" i="33"/>
  <c r="AK117" i="33"/>
  <c r="AJ94" i="33"/>
  <c r="AH94" i="33"/>
  <c r="AG94" i="33"/>
  <c r="AF94" i="33"/>
  <c r="AI94" i="33"/>
  <c r="AE95" i="33"/>
  <c r="AE131" i="33"/>
  <c r="AF130" i="33"/>
  <c r="AJ130" i="33"/>
  <c r="AI130" i="33"/>
  <c r="AH130" i="33"/>
  <c r="AG130" i="33"/>
  <c r="AL93" i="33"/>
  <c r="AK93" i="33"/>
  <c r="AE119" i="33"/>
  <c r="AL129" i="33"/>
  <c r="AK129" i="33"/>
  <c r="AJ118" i="33"/>
  <c r="AI118" i="33"/>
  <c r="AG118" i="33"/>
  <c r="AF118" i="33"/>
  <c r="AH118" i="33"/>
  <c r="AJ106" i="33"/>
  <c r="AH106" i="33"/>
  <c r="AG106" i="33"/>
  <c r="AI106" i="33"/>
  <c r="AF106" i="33"/>
  <c r="AL105" i="33"/>
  <c r="AK105" i="33"/>
  <c r="AJ94" i="32"/>
  <c r="AH94" i="32"/>
  <c r="AG94" i="32"/>
  <c r="AI94" i="32"/>
  <c r="AF94" i="32"/>
  <c r="AE107" i="32"/>
  <c r="AJ106" i="32"/>
  <c r="AG106" i="32"/>
  <c r="AH106" i="32"/>
  <c r="AF106" i="32"/>
  <c r="AI106" i="32"/>
  <c r="AI118" i="32"/>
  <c r="AJ118" i="32"/>
  <c r="AH118" i="32"/>
  <c r="AF118" i="32"/>
  <c r="AG118" i="32"/>
  <c r="AK93" i="32"/>
  <c r="AL93" i="32"/>
  <c r="AE119" i="32"/>
  <c r="AL117" i="32"/>
  <c r="AK117" i="32"/>
  <c r="AE131" i="32"/>
  <c r="AK105" i="32"/>
  <c r="AL105" i="32"/>
  <c r="AF130" i="32"/>
  <c r="AJ130" i="32"/>
  <c r="AI130" i="32"/>
  <c r="AH130" i="32"/>
  <c r="AG130" i="32"/>
  <c r="AE95" i="32"/>
  <c r="AL129" i="32"/>
  <c r="AK129" i="32"/>
  <c r="AJ118" i="31"/>
  <c r="AF118" i="31"/>
  <c r="AI118" i="31"/>
  <c r="AH118" i="31"/>
  <c r="AG118" i="31"/>
  <c r="AE107" i="31"/>
  <c r="AE119" i="31"/>
  <c r="AL105" i="31"/>
  <c r="AK105" i="31"/>
  <c r="AE133" i="31"/>
  <c r="AE132" i="31"/>
  <c r="AI94" i="31"/>
  <c r="AJ94" i="31"/>
  <c r="AH94" i="31"/>
  <c r="AG94" i="31"/>
  <c r="AF94" i="31"/>
  <c r="AK93" i="31"/>
  <c r="AL93" i="31"/>
  <c r="AL130" i="31"/>
  <c r="AK130" i="31"/>
  <c r="AG106" i="31"/>
  <c r="AF106" i="31"/>
  <c r="AJ106" i="31"/>
  <c r="AI106" i="31"/>
  <c r="AH106" i="31"/>
  <c r="AK117" i="31"/>
  <c r="AL117" i="31"/>
  <c r="AG131" i="31"/>
  <c r="AF131" i="31"/>
  <c r="AJ131" i="31"/>
  <c r="AI131" i="31"/>
  <c r="AH131" i="31"/>
  <c r="AE95" i="31"/>
  <c r="AE131" i="30"/>
  <c r="AE119" i="30"/>
  <c r="AE107" i="30"/>
  <c r="AL105" i="30"/>
  <c r="AK105" i="30"/>
  <c r="AL93" i="30"/>
  <c r="AK93" i="30"/>
  <c r="AI118" i="30"/>
  <c r="AH118" i="30"/>
  <c r="AF118" i="30"/>
  <c r="AJ118" i="30"/>
  <c r="AG118" i="30"/>
  <c r="AK117" i="30"/>
  <c r="AL117" i="30"/>
  <c r="AG106" i="30"/>
  <c r="AF106" i="30"/>
  <c r="AJ106" i="30"/>
  <c r="AI106" i="30"/>
  <c r="AH106" i="30"/>
  <c r="AE95" i="30"/>
  <c r="AL129" i="30"/>
  <c r="AK129" i="30"/>
  <c r="AF94" i="30"/>
  <c r="AG94" i="30"/>
  <c r="AJ94" i="30"/>
  <c r="AH94" i="30"/>
  <c r="AI94" i="30"/>
  <c r="AF130" i="30"/>
  <c r="AJ130" i="30"/>
  <c r="AH130" i="30"/>
  <c r="AI130" i="30"/>
  <c r="AG130" i="30"/>
  <c r="AE107" i="29"/>
  <c r="AE131" i="29"/>
  <c r="AE119" i="29"/>
  <c r="AF130" i="29"/>
  <c r="AJ130" i="29"/>
  <c r="AI130" i="29"/>
  <c r="AH130" i="29"/>
  <c r="AG130" i="29"/>
  <c r="AF106" i="29"/>
  <c r="AJ106" i="29"/>
  <c r="AG106" i="29"/>
  <c r="AI106" i="29"/>
  <c r="AH106" i="29"/>
  <c r="AL105" i="29"/>
  <c r="AK105" i="29"/>
  <c r="AE95" i="29"/>
  <c r="AL117" i="29"/>
  <c r="AK117" i="29"/>
  <c r="AL129" i="29"/>
  <c r="AK129" i="29"/>
  <c r="AJ118" i="29"/>
  <c r="AI118" i="29"/>
  <c r="AH118" i="29"/>
  <c r="AG118" i="29"/>
  <c r="AF118" i="29"/>
  <c r="AK93" i="29"/>
  <c r="AL93" i="29"/>
  <c r="AI94" i="29"/>
  <c r="AH94" i="29"/>
  <c r="AG94" i="29"/>
  <c r="AJ94" i="29"/>
  <c r="AF94" i="29"/>
  <c r="AG108" i="28"/>
  <c r="AF108" i="28"/>
  <c r="AI108" i="28"/>
  <c r="AJ108" i="28"/>
  <c r="AH108" i="28"/>
  <c r="AL119" i="28"/>
  <c r="AK119" i="28"/>
  <c r="AE131" i="28"/>
  <c r="AE95" i="28"/>
  <c r="AL129" i="28"/>
  <c r="AK129" i="28"/>
  <c r="AI94" i="28"/>
  <c r="AJ94" i="28"/>
  <c r="AH94" i="28"/>
  <c r="AG94" i="28"/>
  <c r="AF94" i="28"/>
  <c r="AK107" i="28"/>
  <c r="AL107" i="28"/>
  <c r="AJ120" i="28"/>
  <c r="AI120" i="28"/>
  <c r="AH120" i="28"/>
  <c r="AG120" i="28"/>
  <c r="AF120" i="28"/>
  <c r="AJ121" i="28"/>
  <c r="AI121" i="28"/>
  <c r="AH121" i="28"/>
  <c r="AG121" i="28"/>
  <c r="AF121" i="28"/>
  <c r="AJ109" i="28"/>
  <c r="AI109" i="28"/>
  <c r="AH109" i="28"/>
  <c r="AF109" i="28"/>
  <c r="AG109" i="28"/>
  <c r="AL93" i="28"/>
  <c r="AK93" i="28"/>
  <c r="AF130" i="28"/>
  <c r="AJ130" i="28"/>
  <c r="AI130" i="28"/>
  <c r="AH130" i="28"/>
  <c r="AG130" i="28"/>
  <c r="AL129" i="27"/>
  <c r="AK129" i="27"/>
  <c r="AJ118" i="27"/>
  <c r="AI118" i="27"/>
  <c r="AH118" i="27"/>
  <c r="AG118" i="27"/>
  <c r="AF118" i="27"/>
  <c r="AE95" i="27"/>
  <c r="AE107" i="27"/>
  <c r="AF130" i="27"/>
  <c r="AJ130" i="27"/>
  <c r="AI130" i="27"/>
  <c r="AH130" i="27"/>
  <c r="AG130" i="27"/>
  <c r="AL105" i="27"/>
  <c r="AK105" i="27"/>
  <c r="AE119" i="27"/>
  <c r="AG94" i="27"/>
  <c r="AF94" i="27"/>
  <c r="AJ94" i="27"/>
  <c r="AI94" i="27"/>
  <c r="AH94" i="27"/>
  <c r="AH106" i="27"/>
  <c r="AG106" i="27"/>
  <c r="AF106" i="27"/>
  <c r="AI106" i="27"/>
  <c r="AJ106" i="27"/>
  <c r="AE131" i="27"/>
  <c r="AL117" i="27"/>
  <c r="AK117" i="27"/>
  <c r="AL93" i="27"/>
  <c r="AK93" i="27"/>
  <c r="AF130" i="26"/>
  <c r="AJ130" i="26"/>
  <c r="AI130" i="26"/>
  <c r="AH130" i="26"/>
  <c r="AG130" i="26"/>
  <c r="AD108" i="26"/>
  <c r="AE107" i="26"/>
  <c r="AE119" i="26"/>
  <c r="AD120" i="26"/>
  <c r="AL105" i="26"/>
  <c r="AK105" i="26"/>
  <c r="AG106" i="26"/>
  <c r="AF106" i="26"/>
  <c r="AJ106" i="26"/>
  <c r="AI106" i="26"/>
  <c r="AH106" i="26"/>
  <c r="AF118" i="26"/>
  <c r="AJ118" i="26"/>
  <c r="AI118" i="26"/>
  <c r="AG118" i="26"/>
  <c r="AH118" i="26"/>
  <c r="AF94" i="26"/>
  <c r="AJ94" i="26"/>
  <c r="AI94" i="26"/>
  <c r="AH94" i="26"/>
  <c r="AG94" i="26"/>
  <c r="AK117" i="26"/>
  <c r="AL117" i="26"/>
  <c r="AE95" i="26"/>
  <c r="AD96" i="26"/>
  <c r="AD132" i="26"/>
  <c r="AE131" i="26"/>
  <c r="AL129" i="26"/>
  <c r="AK129" i="26"/>
  <c r="AL93" i="26"/>
  <c r="AK93" i="26"/>
  <c r="AK93" i="25"/>
  <c r="AL93" i="25"/>
  <c r="AL105" i="25"/>
  <c r="AK105" i="25"/>
  <c r="AH106" i="25"/>
  <c r="AG106" i="25"/>
  <c r="AF106" i="25"/>
  <c r="AJ106" i="25"/>
  <c r="AI106" i="25"/>
  <c r="AK117" i="25"/>
  <c r="AL117" i="25"/>
  <c r="AJ94" i="25"/>
  <c r="AI94" i="25"/>
  <c r="AG94" i="25"/>
  <c r="AF94" i="25"/>
  <c r="AH94" i="25"/>
  <c r="AE107" i="25"/>
  <c r="AD108" i="25"/>
  <c r="AD96" i="25"/>
  <c r="AE95" i="25"/>
  <c r="AF130" i="25"/>
  <c r="AJ130" i="25"/>
  <c r="AH130" i="25"/>
  <c r="AG130" i="25"/>
  <c r="AI130" i="25"/>
  <c r="AE119" i="25"/>
  <c r="AD120" i="25"/>
  <c r="AD132" i="25"/>
  <c r="AE131" i="25"/>
  <c r="AF118" i="25"/>
  <c r="AJ118" i="25"/>
  <c r="AI118" i="25"/>
  <c r="AH118" i="25"/>
  <c r="AG118" i="25"/>
  <c r="AL129" i="25"/>
  <c r="AK129" i="25"/>
  <c r="AF130" i="24"/>
  <c r="AJ130" i="24"/>
  <c r="AI130" i="24"/>
  <c r="AH130" i="24"/>
  <c r="AG130" i="24"/>
  <c r="AG118" i="24"/>
  <c r="AF118" i="24"/>
  <c r="AJ118" i="24"/>
  <c r="AI118" i="24"/>
  <c r="AH118" i="24"/>
  <c r="AD132" i="24"/>
  <c r="AE131" i="24"/>
  <c r="AE119" i="24"/>
  <c r="AD120" i="24"/>
  <c r="AL93" i="24"/>
  <c r="AK93" i="24"/>
  <c r="AG94" i="24"/>
  <c r="AF94" i="24"/>
  <c r="AJ94" i="24"/>
  <c r="AI94" i="24"/>
  <c r="AH94" i="24"/>
  <c r="AL117" i="24"/>
  <c r="AK117" i="24"/>
  <c r="AL129" i="24"/>
  <c r="AK129" i="24"/>
  <c r="AE95" i="24"/>
  <c r="AD96" i="24"/>
  <c r="AL105" i="23"/>
  <c r="AK105" i="23"/>
  <c r="AG106" i="23"/>
  <c r="AF106" i="23"/>
  <c r="AJ106" i="23"/>
  <c r="AH106" i="23"/>
  <c r="AI106" i="23"/>
  <c r="AK117" i="23"/>
  <c r="AL117" i="23"/>
  <c r="AF118" i="23"/>
  <c r="AI118" i="23"/>
  <c r="AG118" i="23"/>
  <c r="AJ118" i="23"/>
  <c r="AH118" i="23"/>
  <c r="AD96" i="23"/>
  <c r="AE95" i="23"/>
  <c r="AL129" i="23"/>
  <c r="AK129" i="23"/>
  <c r="AF130" i="23"/>
  <c r="AI130" i="23"/>
  <c r="AH130" i="23"/>
  <c r="AJ130" i="23"/>
  <c r="AG130" i="23"/>
  <c r="AE107" i="23"/>
  <c r="AD108" i="23"/>
  <c r="AD132" i="23"/>
  <c r="AE131" i="23"/>
  <c r="AD120" i="23"/>
  <c r="AE119" i="23"/>
  <c r="AI94" i="23"/>
  <c r="AH94" i="23"/>
  <c r="AG94" i="23"/>
  <c r="AF94" i="23"/>
  <c r="AJ94" i="23"/>
  <c r="AL93" i="23"/>
  <c r="AK93" i="23"/>
  <c r="AF118" i="22"/>
  <c r="AJ118" i="22"/>
  <c r="AI118" i="22"/>
  <c r="AH118" i="22"/>
  <c r="AG118" i="22"/>
  <c r="AL129" i="22"/>
  <c r="AK129" i="22"/>
  <c r="AD132" i="22"/>
  <c r="AE131" i="22"/>
  <c r="AD108" i="22"/>
  <c r="AE107" i="22"/>
  <c r="AL93" i="22"/>
  <c r="AK93" i="22"/>
  <c r="AH94" i="22"/>
  <c r="AG94" i="22"/>
  <c r="AF94" i="22"/>
  <c r="AJ94" i="22"/>
  <c r="AI94" i="22"/>
  <c r="AF106" i="22"/>
  <c r="AJ106" i="22"/>
  <c r="AI106" i="22"/>
  <c r="AH106" i="22"/>
  <c r="AG106" i="22"/>
  <c r="AE119" i="22"/>
  <c r="AD120" i="22"/>
  <c r="AE95" i="22"/>
  <c r="AD96" i="22"/>
  <c r="AF130" i="22"/>
  <c r="AJ130" i="22"/>
  <c r="AI130" i="22"/>
  <c r="AH130" i="22"/>
  <c r="AG130" i="22"/>
  <c r="AL105" i="22"/>
  <c r="AK105" i="22"/>
  <c r="AK117" i="22"/>
  <c r="AL117" i="22"/>
  <c r="AD108" i="21"/>
  <c r="AE107" i="21"/>
  <c r="AE95" i="21"/>
  <c r="AD96" i="21"/>
  <c r="AJ106" i="21"/>
  <c r="AI106" i="21"/>
  <c r="AH106" i="21"/>
  <c r="AG106" i="21"/>
  <c r="AF106" i="21"/>
  <c r="AL117" i="21"/>
  <c r="AK117" i="21"/>
  <c r="AI131" i="21"/>
  <c r="AH131" i="21"/>
  <c r="AG131" i="21"/>
  <c r="AJ131" i="21"/>
  <c r="AF131" i="21"/>
  <c r="AL93" i="21"/>
  <c r="AK93" i="21"/>
  <c r="AL105" i="21"/>
  <c r="AK105" i="21"/>
  <c r="AL130" i="21"/>
  <c r="AK130" i="21"/>
  <c r="AD133" i="21"/>
  <c r="AE133" i="21" s="1"/>
  <c r="AE132" i="21"/>
  <c r="AD120" i="21"/>
  <c r="AE119" i="21"/>
  <c r="AJ118" i="21"/>
  <c r="AI118" i="21"/>
  <c r="AH118" i="21"/>
  <c r="AG118" i="21"/>
  <c r="AF118" i="21"/>
  <c r="AI94" i="21"/>
  <c r="AH94" i="21"/>
  <c r="AG94" i="21"/>
  <c r="AF94" i="21"/>
  <c r="AJ94" i="21"/>
  <c r="AL93" i="20"/>
  <c r="AK93" i="20"/>
  <c r="AE107" i="20"/>
  <c r="AD108" i="20"/>
  <c r="AF130" i="20"/>
  <c r="AJ130" i="20"/>
  <c r="AI130" i="20"/>
  <c r="AH130" i="20"/>
  <c r="AG130" i="20"/>
  <c r="AL105" i="20"/>
  <c r="AK105" i="20"/>
  <c r="AD132" i="20"/>
  <c r="AE131" i="20"/>
  <c r="AL117" i="20"/>
  <c r="AK117" i="20"/>
  <c r="AF106" i="20"/>
  <c r="AH106" i="20"/>
  <c r="AG106" i="20"/>
  <c r="AJ106" i="20"/>
  <c r="AI106" i="20"/>
  <c r="AG94" i="20"/>
  <c r="AF94" i="20"/>
  <c r="AJ94" i="20"/>
  <c r="AI94" i="20"/>
  <c r="AH94" i="20"/>
  <c r="AE119" i="20"/>
  <c r="AD120" i="20"/>
  <c r="AL129" i="20"/>
  <c r="AK129" i="20"/>
  <c r="AJ118" i="20"/>
  <c r="AI118" i="20"/>
  <c r="AH118" i="20"/>
  <c r="AG118" i="20"/>
  <c r="AF118" i="20"/>
  <c r="AE95" i="20"/>
  <c r="AD96" i="20"/>
  <c r="AE107" i="19"/>
  <c r="AD108" i="19"/>
  <c r="AL93" i="19"/>
  <c r="AK93" i="19"/>
  <c r="AE119" i="19"/>
  <c r="AD120" i="19"/>
  <c r="AG106" i="19"/>
  <c r="AF106" i="19"/>
  <c r="AJ106" i="19"/>
  <c r="AH106" i="19"/>
  <c r="AI106" i="19"/>
  <c r="AL117" i="19"/>
  <c r="AK117" i="19"/>
  <c r="AF130" i="19"/>
  <c r="AJ130" i="19"/>
  <c r="AI130" i="19"/>
  <c r="AH130" i="19"/>
  <c r="AG130" i="19"/>
  <c r="AG94" i="19"/>
  <c r="AF94" i="19"/>
  <c r="AJ94" i="19"/>
  <c r="AI94" i="19"/>
  <c r="AH94" i="19"/>
  <c r="AL129" i="19"/>
  <c r="AK129" i="19"/>
  <c r="AL105" i="19"/>
  <c r="AK105" i="19"/>
  <c r="AJ118" i="19"/>
  <c r="AI118" i="19"/>
  <c r="AH118" i="19"/>
  <c r="AG118" i="19"/>
  <c r="AF118" i="19"/>
  <c r="AD132" i="19"/>
  <c r="AE131" i="19"/>
  <c r="AE95" i="19"/>
  <c r="AD96" i="19"/>
  <c r="AH94" i="18"/>
  <c r="AF94" i="18"/>
  <c r="AJ94" i="18"/>
  <c r="AI94" i="18"/>
  <c r="AG94" i="18"/>
  <c r="AE119" i="18"/>
  <c r="AD120" i="18"/>
  <c r="AF106" i="18"/>
  <c r="AI106" i="18"/>
  <c r="AH106" i="18"/>
  <c r="AJ106" i="18"/>
  <c r="AG106" i="18"/>
  <c r="AD96" i="18"/>
  <c r="AE95" i="18"/>
  <c r="AL105" i="18"/>
  <c r="AK105" i="18"/>
  <c r="AJ118" i="18"/>
  <c r="AH118" i="18"/>
  <c r="AG118" i="18"/>
  <c r="AF118" i="18"/>
  <c r="AI118" i="18"/>
  <c r="AL93" i="18"/>
  <c r="AK93" i="18"/>
  <c r="AE107" i="18"/>
  <c r="AD108" i="18"/>
  <c r="AL129" i="18"/>
  <c r="AK129" i="18"/>
  <c r="AL117" i="18"/>
  <c r="AK117" i="18"/>
  <c r="AD132" i="18"/>
  <c r="AE131" i="18"/>
  <c r="AI130" i="18"/>
  <c r="AH130" i="18"/>
  <c r="AG130" i="18"/>
  <c r="AJ130" i="18"/>
  <c r="AF130" i="18"/>
  <c r="AD108" i="15"/>
  <c r="AE107" i="15"/>
  <c r="AE131" i="15"/>
  <c r="AD132" i="15"/>
  <c r="AF130" i="15"/>
  <c r="AJ130" i="15"/>
  <c r="AI130" i="15"/>
  <c r="AH130" i="15"/>
  <c r="AG130" i="15"/>
  <c r="AJ118" i="15"/>
  <c r="AI118" i="15"/>
  <c r="AH118" i="15"/>
  <c r="AG118" i="15"/>
  <c r="AF118" i="15"/>
  <c r="AL105" i="15"/>
  <c r="AK105" i="15"/>
  <c r="AE95" i="15"/>
  <c r="AD96" i="15"/>
  <c r="AL93" i="15"/>
  <c r="AK93" i="15"/>
  <c r="AI94" i="15"/>
  <c r="AH94" i="15"/>
  <c r="AF94" i="15"/>
  <c r="AG94" i="15"/>
  <c r="AJ94" i="15"/>
  <c r="AL129" i="15"/>
  <c r="AK129" i="15"/>
  <c r="AH106" i="15"/>
  <c r="AJ106" i="15"/>
  <c r="AF106" i="15"/>
  <c r="AG106" i="15"/>
  <c r="AI106" i="15"/>
  <c r="AE119" i="15"/>
  <c r="AD120" i="15"/>
  <c r="AL117" i="15"/>
  <c r="AK117" i="15"/>
  <c r="AF94" i="12"/>
  <c r="AH94" i="12"/>
  <c r="AI94" i="12"/>
  <c r="AG94" i="12"/>
  <c r="AJ94" i="12"/>
  <c r="AI118" i="12"/>
  <c r="AH118" i="12"/>
  <c r="AF118" i="12"/>
  <c r="AJ118" i="12"/>
  <c r="AG118" i="12"/>
  <c r="AD132" i="12"/>
  <c r="AE131" i="12"/>
  <c r="AD96" i="12"/>
  <c r="AE95" i="12"/>
  <c r="AL117" i="12"/>
  <c r="AK117" i="12"/>
  <c r="AF130" i="12"/>
  <c r="AH130" i="12"/>
  <c r="AG130" i="12"/>
  <c r="AI130" i="12"/>
  <c r="AJ130" i="12"/>
  <c r="AD108" i="12"/>
  <c r="AE107" i="12"/>
  <c r="AL129" i="12"/>
  <c r="AK129" i="12"/>
  <c r="AL105" i="12"/>
  <c r="AK105" i="12"/>
  <c r="AG106" i="12"/>
  <c r="AF106" i="12"/>
  <c r="AJ106" i="12"/>
  <c r="AI106" i="12"/>
  <c r="AH106" i="12"/>
  <c r="AK93" i="12"/>
  <c r="AL93" i="12"/>
  <c r="AE119" i="12"/>
  <c r="AD120" i="12"/>
  <c r="AL93" i="11"/>
  <c r="AJ118" i="11"/>
  <c r="AK118" i="11" s="1"/>
  <c r="AI118" i="11"/>
  <c r="AL106" i="11"/>
  <c r="AJ130" i="11"/>
  <c r="AL130" i="11" s="1"/>
  <c r="AG118" i="11"/>
  <c r="AF118" i="11"/>
  <c r="AF107" i="11"/>
  <c r="AG94" i="11"/>
  <c r="AF130" i="11"/>
  <c r="AG130" i="11"/>
  <c r="AH130" i="11"/>
  <c r="AH107" i="11"/>
  <c r="AF94" i="11"/>
  <c r="AD109" i="11"/>
  <c r="AE109" i="11" s="1"/>
  <c r="AE108" i="11"/>
  <c r="AJ108" i="11" s="1"/>
  <c r="AH94" i="11"/>
  <c r="AD96" i="11"/>
  <c r="AE95" i="11"/>
  <c r="AI95" i="11" s="1"/>
  <c r="AG107" i="11"/>
  <c r="AI107" i="11"/>
  <c r="AI94" i="11"/>
  <c r="AE131" i="11"/>
  <c r="AI131" i="11" s="1"/>
  <c r="AD120" i="11"/>
  <c r="AE119" i="11"/>
  <c r="AJ119" i="11" s="1"/>
  <c r="AL107" i="11"/>
  <c r="AK107" i="11"/>
  <c r="AL94" i="11"/>
  <c r="AK94" i="11"/>
  <c r="AC96" i="11"/>
  <c r="AC108" i="11"/>
  <c r="AC120" i="11"/>
  <c r="AC132" i="11"/>
  <c r="AI96" i="50" l="1"/>
  <c r="AJ96" i="50"/>
  <c r="AH96" i="50"/>
  <c r="AG96" i="50"/>
  <c r="AF96" i="50"/>
  <c r="AK95" i="50"/>
  <c r="AL95" i="50"/>
  <c r="AJ97" i="50"/>
  <c r="AF97" i="50"/>
  <c r="AI97" i="50"/>
  <c r="AH97" i="50"/>
  <c r="AG97" i="50"/>
  <c r="AL121" i="50"/>
  <c r="AK121" i="50"/>
  <c r="AL108" i="50"/>
  <c r="AK108" i="50"/>
  <c r="AL131" i="50"/>
  <c r="AK131" i="50"/>
  <c r="AL120" i="50"/>
  <c r="AK120" i="50"/>
  <c r="AL109" i="50"/>
  <c r="AK109" i="50"/>
  <c r="AI133" i="50"/>
  <c r="AH133" i="50"/>
  <c r="AG133" i="50"/>
  <c r="AF133" i="50"/>
  <c r="AJ133" i="50"/>
  <c r="AH132" i="50"/>
  <c r="AG132" i="50"/>
  <c r="AF132" i="50"/>
  <c r="AI132" i="50"/>
  <c r="AJ132" i="50"/>
  <c r="AL94" i="49"/>
  <c r="AK94" i="49"/>
  <c r="AD97" i="49"/>
  <c r="AE97" i="49" s="1"/>
  <c r="AE96" i="49"/>
  <c r="AK106" i="49"/>
  <c r="AL106" i="49"/>
  <c r="AI119" i="49"/>
  <c r="AJ119" i="49"/>
  <c r="AH119" i="49"/>
  <c r="AG119" i="49"/>
  <c r="AF119" i="49"/>
  <c r="AH95" i="49"/>
  <c r="AG95" i="49"/>
  <c r="AI95" i="49"/>
  <c r="AF95" i="49"/>
  <c r="AJ95" i="49"/>
  <c r="AD121" i="49"/>
  <c r="AE121" i="49" s="1"/>
  <c r="AE120" i="49"/>
  <c r="AE132" i="49"/>
  <c r="AD133" i="49"/>
  <c r="AE133" i="49" s="1"/>
  <c r="AF107" i="49"/>
  <c r="AJ107" i="49"/>
  <c r="AI107" i="49"/>
  <c r="AG107" i="49"/>
  <c r="AH107" i="49"/>
  <c r="AL118" i="49"/>
  <c r="AK118" i="49"/>
  <c r="AG131" i="49"/>
  <c r="AF131" i="49"/>
  <c r="AJ131" i="49"/>
  <c r="AI131" i="49"/>
  <c r="AH131" i="49"/>
  <c r="AD109" i="49"/>
  <c r="AE109" i="49" s="1"/>
  <c r="AE108" i="49"/>
  <c r="AL130" i="49"/>
  <c r="AK130" i="49"/>
  <c r="AJ108" i="48"/>
  <c r="AI108" i="48"/>
  <c r="AH108" i="48"/>
  <c r="AF108" i="48"/>
  <c r="AG108" i="48"/>
  <c r="AL107" i="48"/>
  <c r="AK107" i="48"/>
  <c r="AJ109" i="48"/>
  <c r="AI109" i="48"/>
  <c r="AH109" i="48"/>
  <c r="AG109" i="48"/>
  <c r="AF109" i="48"/>
  <c r="AI133" i="48"/>
  <c r="AH133" i="48"/>
  <c r="AG133" i="48"/>
  <c r="AF133" i="48"/>
  <c r="AJ133" i="48"/>
  <c r="AH132" i="48"/>
  <c r="AG132" i="48"/>
  <c r="AF132" i="48"/>
  <c r="AJ132" i="48"/>
  <c r="AI132" i="48"/>
  <c r="AL131" i="48"/>
  <c r="AK131" i="48"/>
  <c r="AL106" i="47"/>
  <c r="AK106" i="47"/>
  <c r="AE96" i="47"/>
  <c r="AD97" i="47"/>
  <c r="AE97" i="47" s="1"/>
  <c r="AE120" i="47"/>
  <c r="AD121" i="47"/>
  <c r="AE121" i="47" s="1"/>
  <c r="AG95" i="47"/>
  <c r="AI95" i="47"/>
  <c r="AH95" i="47"/>
  <c r="AF95" i="47"/>
  <c r="AJ95" i="47"/>
  <c r="AF119" i="47"/>
  <c r="AJ119" i="47"/>
  <c r="AI119" i="47"/>
  <c r="AH119" i="47"/>
  <c r="AG119" i="47"/>
  <c r="AJ107" i="47"/>
  <c r="AI107" i="47"/>
  <c r="AH107" i="47"/>
  <c r="AG107" i="47"/>
  <c r="AF107" i="47"/>
  <c r="AL94" i="47"/>
  <c r="AK94" i="47"/>
  <c r="AL118" i="47"/>
  <c r="AK118" i="47"/>
  <c r="AE108" i="47"/>
  <c r="AD109" i="47"/>
  <c r="AE109" i="47" s="1"/>
  <c r="AL130" i="47"/>
  <c r="AK130" i="47"/>
  <c r="AE132" i="47"/>
  <c r="AD133" i="47"/>
  <c r="AE133" i="47" s="1"/>
  <c r="AG131" i="47"/>
  <c r="AF131" i="47"/>
  <c r="AH131" i="47"/>
  <c r="AI131" i="47"/>
  <c r="AJ131" i="47"/>
  <c r="AL133" i="46"/>
  <c r="AK133" i="46"/>
  <c r="AL107" i="46"/>
  <c r="AK107" i="46"/>
  <c r="AL96" i="46"/>
  <c r="AK96" i="46"/>
  <c r="AL120" i="46"/>
  <c r="AK120" i="46"/>
  <c r="AL121" i="46"/>
  <c r="AK121" i="46"/>
  <c r="AJ108" i="46"/>
  <c r="AI108" i="46"/>
  <c r="AG108" i="46"/>
  <c r="AH108" i="46"/>
  <c r="AF108" i="46"/>
  <c r="AL132" i="46"/>
  <c r="AK132" i="46"/>
  <c r="AJ109" i="46"/>
  <c r="AI109" i="46"/>
  <c r="AH109" i="46"/>
  <c r="AF109" i="46"/>
  <c r="AG109" i="46"/>
  <c r="AL97" i="46"/>
  <c r="AK97" i="46"/>
  <c r="AL107" i="44"/>
  <c r="AK107" i="44"/>
  <c r="AJ108" i="44"/>
  <c r="AI108" i="44"/>
  <c r="AH108" i="44"/>
  <c r="AG108" i="44"/>
  <c r="AF108" i="44"/>
  <c r="AJ109" i="44"/>
  <c r="AI109" i="44"/>
  <c r="AH109" i="44"/>
  <c r="AG109" i="44"/>
  <c r="AF109" i="44"/>
  <c r="AG95" i="45"/>
  <c r="AH95" i="45"/>
  <c r="AJ95" i="45"/>
  <c r="AI95" i="45"/>
  <c r="AF95" i="45"/>
  <c r="AE96" i="45"/>
  <c r="AD97" i="45"/>
  <c r="AE97" i="45" s="1"/>
  <c r="AL94" i="45"/>
  <c r="AK94" i="45"/>
  <c r="AG107" i="45"/>
  <c r="AI107" i="45"/>
  <c r="AH107" i="45"/>
  <c r="AF107" i="45"/>
  <c r="AJ107" i="45"/>
  <c r="AK106" i="45"/>
  <c r="AL106" i="45"/>
  <c r="AD109" i="45"/>
  <c r="AE109" i="45" s="1"/>
  <c r="AE108" i="45"/>
  <c r="AL130" i="45"/>
  <c r="AK130" i="45"/>
  <c r="AL118" i="45"/>
  <c r="AK118" i="45"/>
  <c r="AE132" i="45"/>
  <c r="AD133" i="45"/>
  <c r="AE133" i="45" s="1"/>
  <c r="AJ119" i="45"/>
  <c r="AI119" i="45"/>
  <c r="AH119" i="45"/>
  <c r="AG119" i="45"/>
  <c r="AF119" i="45"/>
  <c r="AG131" i="45"/>
  <c r="AF131" i="45"/>
  <c r="AH131" i="45"/>
  <c r="AJ131" i="45"/>
  <c r="AI131" i="45"/>
  <c r="AD121" i="45"/>
  <c r="AE121" i="45" s="1"/>
  <c r="AE120" i="45"/>
  <c r="AH132" i="44"/>
  <c r="AG132" i="44"/>
  <c r="AF132" i="44"/>
  <c r="AJ132" i="44"/>
  <c r="AI132" i="44"/>
  <c r="AL131" i="44"/>
  <c r="AK131" i="44"/>
  <c r="AI133" i="44"/>
  <c r="AH133" i="44"/>
  <c r="AG133" i="44"/>
  <c r="AF133" i="44"/>
  <c r="AJ133" i="44"/>
  <c r="AJ119" i="43"/>
  <c r="AI119" i="43"/>
  <c r="AH119" i="43"/>
  <c r="AG119" i="43"/>
  <c r="AF119" i="43"/>
  <c r="AD121" i="43"/>
  <c r="AE121" i="43" s="1"/>
  <c r="AE120" i="43"/>
  <c r="AL118" i="43"/>
  <c r="AK118" i="43"/>
  <c r="AG97" i="43"/>
  <c r="AF97" i="43"/>
  <c r="AI97" i="43"/>
  <c r="AJ97" i="43"/>
  <c r="AH97" i="43"/>
  <c r="AE132" i="43"/>
  <c r="AD133" i="43"/>
  <c r="AE133" i="43" s="1"/>
  <c r="AK95" i="43"/>
  <c r="AL95" i="43"/>
  <c r="AL130" i="43"/>
  <c r="AK130" i="43"/>
  <c r="AL107" i="43"/>
  <c r="AK107" i="43"/>
  <c r="AJ109" i="43"/>
  <c r="AH109" i="43"/>
  <c r="AF109" i="43"/>
  <c r="AI109" i="43"/>
  <c r="AG109" i="43"/>
  <c r="AG131" i="43"/>
  <c r="AF131" i="43"/>
  <c r="AJ131" i="43"/>
  <c r="AI131" i="43"/>
  <c r="AH131" i="43"/>
  <c r="AI96" i="43"/>
  <c r="AH96" i="43"/>
  <c r="AG96" i="43"/>
  <c r="AF96" i="43"/>
  <c r="AJ96" i="43"/>
  <c r="AI108" i="43"/>
  <c r="AG108" i="43"/>
  <c r="AF108" i="43"/>
  <c r="AH108" i="43"/>
  <c r="AJ108" i="43"/>
  <c r="AJ108" i="42"/>
  <c r="AI108" i="42"/>
  <c r="AH108" i="42"/>
  <c r="AG108" i="42"/>
  <c r="AF108" i="42"/>
  <c r="AL107" i="42"/>
  <c r="AK107" i="42"/>
  <c r="AL121" i="42"/>
  <c r="AK121" i="42"/>
  <c r="AJ109" i="42"/>
  <c r="AI109" i="42"/>
  <c r="AH109" i="42"/>
  <c r="AG109" i="42"/>
  <c r="AF109" i="42"/>
  <c r="AH132" i="42"/>
  <c r="AG132" i="42"/>
  <c r="AF132" i="42"/>
  <c r="AJ132" i="42"/>
  <c r="AI132" i="42"/>
  <c r="AI133" i="42"/>
  <c r="AH133" i="42"/>
  <c r="AG133" i="42"/>
  <c r="AF133" i="42"/>
  <c r="AJ133" i="42"/>
  <c r="AL131" i="42"/>
  <c r="AK131" i="42"/>
  <c r="AL120" i="42"/>
  <c r="AK120" i="42"/>
  <c r="AL118" i="41"/>
  <c r="AK118" i="41"/>
  <c r="AD97" i="41"/>
  <c r="AE97" i="41" s="1"/>
  <c r="AE96" i="41"/>
  <c r="AJ108" i="41"/>
  <c r="AI108" i="41"/>
  <c r="AG108" i="41"/>
  <c r="AH108" i="41"/>
  <c r="AF108" i="41"/>
  <c r="AE120" i="41"/>
  <c r="AD121" i="41"/>
  <c r="AE121" i="41" s="1"/>
  <c r="AI109" i="41"/>
  <c r="AH109" i="41"/>
  <c r="AF109" i="41"/>
  <c r="AG109" i="41"/>
  <c r="AJ109" i="41"/>
  <c r="AJ119" i="41"/>
  <c r="AH119" i="41"/>
  <c r="AG119" i="41"/>
  <c r="AF119" i="41"/>
  <c r="AI119" i="41"/>
  <c r="AE132" i="41"/>
  <c r="AD133" i="41"/>
  <c r="AE133" i="41" s="1"/>
  <c r="AK107" i="41"/>
  <c r="AL107" i="41"/>
  <c r="AG131" i="41"/>
  <c r="AF131" i="41"/>
  <c r="AJ131" i="41"/>
  <c r="AI131" i="41"/>
  <c r="AH131" i="41"/>
  <c r="AL94" i="41"/>
  <c r="AK94" i="41"/>
  <c r="AL130" i="41"/>
  <c r="AK130" i="41"/>
  <c r="AH95" i="41"/>
  <c r="AG95" i="41"/>
  <c r="AJ95" i="41"/>
  <c r="AF95" i="41"/>
  <c r="AI95" i="41"/>
  <c r="AH132" i="40"/>
  <c r="AG132" i="40"/>
  <c r="AF132" i="40"/>
  <c r="AJ132" i="40"/>
  <c r="AI132" i="40"/>
  <c r="AL109" i="40"/>
  <c r="AK109" i="40"/>
  <c r="AL120" i="40"/>
  <c r="AK120" i="40"/>
  <c r="AK96" i="40"/>
  <c r="AL96" i="40"/>
  <c r="AL131" i="40"/>
  <c r="AK131" i="40"/>
  <c r="AL97" i="40"/>
  <c r="AK97" i="40"/>
  <c r="AL108" i="40"/>
  <c r="AK108" i="40"/>
  <c r="AI133" i="40"/>
  <c r="AH133" i="40"/>
  <c r="AG133" i="40"/>
  <c r="AF133" i="40"/>
  <c r="AJ133" i="40"/>
  <c r="AL121" i="40"/>
  <c r="AK121" i="40"/>
  <c r="AL118" i="39"/>
  <c r="AK118" i="39"/>
  <c r="AH119" i="39"/>
  <c r="AF119" i="39"/>
  <c r="AJ119" i="39"/>
  <c r="AI119" i="39"/>
  <c r="AG119" i="39"/>
  <c r="AK95" i="39"/>
  <c r="AL95" i="39"/>
  <c r="AK106" i="39"/>
  <c r="AL106" i="39"/>
  <c r="AJ107" i="39"/>
  <c r="AH107" i="39"/>
  <c r="AF107" i="39"/>
  <c r="AG107" i="39"/>
  <c r="AI107" i="39"/>
  <c r="AD133" i="39"/>
  <c r="AE133" i="39" s="1"/>
  <c r="AE132" i="39"/>
  <c r="AD109" i="39"/>
  <c r="AE109" i="39" s="1"/>
  <c r="AE108" i="39"/>
  <c r="AI96" i="39"/>
  <c r="AG96" i="39"/>
  <c r="AJ96" i="39"/>
  <c r="AH96" i="39"/>
  <c r="AF96" i="39"/>
  <c r="AL130" i="39"/>
  <c r="AK130" i="39"/>
  <c r="AG131" i="39"/>
  <c r="AF131" i="39"/>
  <c r="AJ131" i="39"/>
  <c r="AH131" i="39"/>
  <c r="AI131" i="39"/>
  <c r="AE120" i="39"/>
  <c r="AD121" i="39"/>
  <c r="AE121" i="39" s="1"/>
  <c r="AG97" i="39"/>
  <c r="AJ97" i="39"/>
  <c r="AF97" i="39"/>
  <c r="AI97" i="39"/>
  <c r="AH97" i="39"/>
  <c r="AE96" i="38"/>
  <c r="AE97" i="38"/>
  <c r="AL94" i="38"/>
  <c r="AK94" i="38"/>
  <c r="AL118" i="38"/>
  <c r="AK118" i="38"/>
  <c r="AE121" i="38"/>
  <c r="AE120" i="38"/>
  <c r="AL133" i="38"/>
  <c r="AK133" i="38"/>
  <c r="AG109" i="38"/>
  <c r="AI109" i="38"/>
  <c r="AH109" i="38"/>
  <c r="AF109" i="38"/>
  <c r="AJ109" i="38"/>
  <c r="AK107" i="38"/>
  <c r="AL107" i="38"/>
  <c r="AL132" i="38"/>
  <c r="AK132" i="38"/>
  <c r="AG119" i="38"/>
  <c r="AF119" i="38"/>
  <c r="AI119" i="38"/>
  <c r="AJ119" i="38"/>
  <c r="AH119" i="38"/>
  <c r="AI95" i="38"/>
  <c r="AH95" i="38"/>
  <c r="AF95" i="38"/>
  <c r="AJ95" i="38"/>
  <c r="AG95" i="38"/>
  <c r="AJ108" i="38"/>
  <c r="AH108" i="38"/>
  <c r="AI108" i="38"/>
  <c r="AG108" i="38"/>
  <c r="AF108" i="38"/>
  <c r="AF96" i="37"/>
  <c r="AG96" i="37"/>
  <c r="AH96" i="37"/>
  <c r="AJ96" i="37"/>
  <c r="AI96" i="37"/>
  <c r="AL131" i="37"/>
  <c r="AK131" i="37"/>
  <c r="AG119" i="37"/>
  <c r="AF119" i="37"/>
  <c r="AH119" i="37"/>
  <c r="AJ119" i="37"/>
  <c r="AI119" i="37"/>
  <c r="AL95" i="37"/>
  <c r="AK95" i="37"/>
  <c r="AH132" i="37"/>
  <c r="AG132" i="37"/>
  <c r="AF132" i="37"/>
  <c r="AJ132" i="37"/>
  <c r="AI132" i="37"/>
  <c r="AL118" i="37"/>
  <c r="AK118" i="37"/>
  <c r="AE121" i="37"/>
  <c r="AE120" i="37"/>
  <c r="AI109" i="37"/>
  <c r="AH109" i="37"/>
  <c r="AG109" i="37"/>
  <c r="AJ109" i="37"/>
  <c r="AF109" i="37"/>
  <c r="AI133" i="37"/>
  <c r="AH133" i="37"/>
  <c r="AG133" i="37"/>
  <c r="AJ133" i="37"/>
  <c r="AF133" i="37"/>
  <c r="AL107" i="37"/>
  <c r="AK107" i="37"/>
  <c r="AJ108" i="37"/>
  <c r="AG108" i="37"/>
  <c r="AF108" i="37"/>
  <c r="AI108" i="37"/>
  <c r="AH108" i="37"/>
  <c r="AG97" i="37"/>
  <c r="AI97" i="37"/>
  <c r="AJ97" i="37"/>
  <c r="AH97" i="37"/>
  <c r="AF97" i="37"/>
  <c r="AL131" i="36"/>
  <c r="AK131" i="36"/>
  <c r="AK94" i="36"/>
  <c r="AL94" i="36"/>
  <c r="AG119" i="36"/>
  <c r="AF119" i="36"/>
  <c r="AI119" i="36"/>
  <c r="AH119" i="36"/>
  <c r="AJ119" i="36"/>
  <c r="AE97" i="36"/>
  <c r="AE96" i="36"/>
  <c r="AJ107" i="36"/>
  <c r="AH107" i="36"/>
  <c r="AF107" i="36"/>
  <c r="AI107" i="36"/>
  <c r="AG107" i="36"/>
  <c r="AL118" i="36"/>
  <c r="AK118" i="36"/>
  <c r="AH132" i="36"/>
  <c r="AG132" i="36"/>
  <c r="AF132" i="36"/>
  <c r="AJ132" i="36"/>
  <c r="AI132" i="36"/>
  <c r="AL106" i="36"/>
  <c r="AK106" i="36"/>
  <c r="AE121" i="36"/>
  <c r="AE120" i="36"/>
  <c r="AJ95" i="36"/>
  <c r="AF95" i="36"/>
  <c r="AI95" i="36"/>
  <c r="AG95" i="36"/>
  <c r="AH95" i="36"/>
  <c r="AE108" i="36"/>
  <c r="AE109" i="36"/>
  <c r="AI133" i="36"/>
  <c r="AH133" i="36"/>
  <c r="AG133" i="36"/>
  <c r="AF133" i="36"/>
  <c r="AJ133" i="36"/>
  <c r="AE108" i="35"/>
  <c r="AE109" i="35"/>
  <c r="AE132" i="35"/>
  <c r="AE133" i="35"/>
  <c r="AG131" i="35"/>
  <c r="AF131" i="35"/>
  <c r="AJ131" i="35"/>
  <c r="AI131" i="35"/>
  <c r="AH131" i="35"/>
  <c r="AE121" i="35"/>
  <c r="AE120" i="35"/>
  <c r="AL118" i="35"/>
  <c r="AK118" i="35"/>
  <c r="AF107" i="35"/>
  <c r="AG107" i="35"/>
  <c r="AI107" i="35"/>
  <c r="AH107" i="35"/>
  <c r="AJ107" i="35"/>
  <c r="AL94" i="35"/>
  <c r="AK94" i="35"/>
  <c r="AG119" i="35"/>
  <c r="AF119" i="35"/>
  <c r="AH119" i="35"/>
  <c r="AJ119" i="35"/>
  <c r="AI119" i="35"/>
  <c r="AL106" i="35"/>
  <c r="AK106" i="35"/>
  <c r="AL130" i="35"/>
  <c r="AK130" i="35"/>
  <c r="AF95" i="35"/>
  <c r="AH95" i="35"/>
  <c r="AG95" i="35"/>
  <c r="AJ95" i="35"/>
  <c r="AI95" i="35"/>
  <c r="AE97" i="35"/>
  <c r="AE96" i="35"/>
  <c r="AK118" i="34"/>
  <c r="AL118" i="34"/>
  <c r="AK106" i="34"/>
  <c r="AL106" i="34"/>
  <c r="AE132" i="34"/>
  <c r="AE133" i="34"/>
  <c r="AJ107" i="34"/>
  <c r="AI107" i="34"/>
  <c r="AG107" i="34"/>
  <c r="AH107" i="34"/>
  <c r="AF107" i="34"/>
  <c r="AG131" i="34"/>
  <c r="AF131" i="34"/>
  <c r="AH131" i="34"/>
  <c r="AJ131" i="34"/>
  <c r="AI131" i="34"/>
  <c r="AE121" i="34"/>
  <c r="AE120" i="34"/>
  <c r="AF95" i="34"/>
  <c r="AJ95" i="34"/>
  <c r="AI95" i="34"/>
  <c r="AH95" i="34"/>
  <c r="AG95" i="34"/>
  <c r="AE108" i="34"/>
  <c r="AE109" i="34"/>
  <c r="AE97" i="34"/>
  <c r="AE96" i="34"/>
  <c r="AL94" i="34"/>
  <c r="AK94" i="34"/>
  <c r="AF119" i="34"/>
  <c r="AJ119" i="34"/>
  <c r="AI119" i="34"/>
  <c r="AG119" i="34"/>
  <c r="AH119" i="34"/>
  <c r="AL130" i="34"/>
  <c r="AK130" i="34"/>
  <c r="AL130" i="33"/>
  <c r="AK130" i="33"/>
  <c r="AE121" i="33"/>
  <c r="AE120" i="33"/>
  <c r="AG119" i="33"/>
  <c r="AF119" i="33"/>
  <c r="AJ119" i="33"/>
  <c r="AH119" i="33"/>
  <c r="AI119" i="33"/>
  <c r="AK94" i="33"/>
  <c r="AL94" i="33"/>
  <c r="AG131" i="33"/>
  <c r="AF131" i="33"/>
  <c r="AH131" i="33"/>
  <c r="AJ131" i="33"/>
  <c r="AI131" i="33"/>
  <c r="AI95" i="33"/>
  <c r="AG95" i="33"/>
  <c r="AF95" i="33"/>
  <c r="AJ95" i="33"/>
  <c r="AH95" i="33"/>
  <c r="AL106" i="33"/>
  <c r="AK106" i="33"/>
  <c r="AE133" i="33"/>
  <c r="AE132" i="33"/>
  <c r="AE97" i="33"/>
  <c r="AE96" i="33"/>
  <c r="AJ107" i="33"/>
  <c r="AI107" i="33"/>
  <c r="AH107" i="33"/>
  <c r="AG107" i="33"/>
  <c r="AF107" i="33"/>
  <c r="AL118" i="33"/>
  <c r="AK118" i="33"/>
  <c r="AE108" i="33"/>
  <c r="AE109" i="33"/>
  <c r="AL106" i="32"/>
  <c r="AK106" i="32"/>
  <c r="AG107" i="32"/>
  <c r="AF107" i="32"/>
  <c r="AJ107" i="32"/>
  <c r="AI107" i="32"/>
  <c r="AH107" i="32"/>
  <c r="AE108" i="32"/>
  <c r="AE109" i="32"/>
  <c r="AL130" i="32"/>
  <c r="AK130" i="32"/>
  <c r="AE121" i="32"/>
  <c r="AE120" i="32"/>
  <c r="AG119" i="32"/>
  <c r="AF119" i="32"/>
  <c r="AJ119" i="32"/>
  <c r="AI119" i="32"/>
  <c r="AH119" i="32"/>
  <c r="AE97" i="32"/>
  <c r="AE96" i="32"/>
  <c r="AG131" i="32"/>
  <c r="AF131" i="32"/>
  <c r="AJ131" i="32"/>
  <c r="AI131" i="32"/>
  <c r="AH131" i="32"/>
  <c r="AL118" i="32"/>
  <c r="AK118" i="32"/>
  <c r="AI95" i="32"/>
  <c r="AH95" i="32"/>
  <c r="AJ95" i="32"/>
  <c r="AG95" i="32"/>
  <c r="AF95" i="32"/>
  <c r="AE132" i="32"/>
  <c r="AE133" i="32"/>
  <c r="AL94" i="32"/>
  <c r="AK94" i="32"/>
  <c r="AE109" i="31"/>
  <c r="AE108" i="31"/>
  <c r="AI95" i="31"/>
  <c r="AJ95" i="31"/>
  <c r="AF95" i="31"/>
  <c r="AH95" i="31"/>
  <c r="AG95" i="31"/>
  <c r="AI133" i="31"/>
  <c r="AH133" i="31"/>
  <c r="AG133" i="31"/>
  <c r="AF133" i="31"/>
  <c r="AJ133" i="31"/>
  <c r="AL131" i="31"/>
  <c r="AK131" i="31"/>
  <c r="AG119" i="31"/>
  <c r="AF119" i="31"/>
  <c r="AH119" i="31"/>
  <c r="AI119" i="31"/>
  <c r="AJ119" i="31"/>
  <c r="AL94" i="31"/>
  <c r="AK94" i="31"/>
  <c r="AH107" i="31"/>
  <c r="AF107" i="31"/>
  <c r="AI107" i="31"/>
  <c r="AG107" i="31"/>
  <c r="AJ107" i="31"/>
  <c r="AH132" i="31"/>
  <c r="AG132" i="31"/>
  <c r="AF132" i="31"/>
  <c r="AJ132" i="31"/>
  <c r="AI132" i="31"/>
  <c r="AE97" i="31"/>
  <c r="AE96" i="31"/>
  <c r="AK106" i="31"/>
  <c r="AL106" i="31"/>
  <c r="AE121" i="31"/>
  <c r="AE120" i="31"/>
  <c r="AL118" i="31"/>
  <c r="AK118" i="31"/>
  <c r="AF95" i="30"/>
  <c r="AG95" i="30"/>
  <c r="AI95" i="30"/>
  <c r="AJ95" i="30"/>
  <c r="AH95" i="30"/>
  <c r="AE97" i="30"/>
  <c r="AE96" i="30"/>
  <c r="AE109" i="30"/>
  <c r="AE108" i="30"/>
  <c r="AL94" i="30"/>
  <c r="AK94" i="30"/>
  <c r="AI107" i="30"/>
  <c r="AH107" i="30"/>
  <c r="AG107" i="30"/>
  <c r="AF107" i="30"/>
  <c r="AJ107" i="30"/>
  <c r="AL106" i="30"/>
  <c r="AK106" i="30"/>
  <c r="AE120" i="30"/>
  <c r="AE121" i="30"/>
  <c r="AG119" i="30"/>
  <c r="AH119" i="30"/>
  <c r="AF119" i="30"/>
  <c r="AJ119" i="30"/>
  <c r="AI119" i="30"/>
  <c r="AE132" i="30"/>
  <c r="AE133" i="30"/>
  <c r="AL118" i="30"/>
  <c r="AK118" i="30"/>
  <c r="AL130" i="30"/>
  <c r="AK130" i="30"/>
  <c r="AG131" i="30"/>
  <c r="AJ131" i="30"/>
  <c r="AI131" i="30"/>
  <c r="AF131" i="30"/>
  <c r="AH131" i="30"/>
  <c r="AE121" i="29"/>
  <c r="AE120" i="29"/>
  <c r="AK106" i="29"/>
  <c r="AL106" i="29"/>
  <c r="AE132" i="29"/>
  <c r="AE133" i="29"/>
  <c r="AK94" i="29"/>
  <c r="AL94" i="29"/>
  <c r="AE96" i="29"/>
  <c r="AE97" i="29"/>
  <c r="AG131" i="29"/>
  <c r="AF131" i="29"/>
  <c r="AJ131" i="29"/>
  <c r="AI131" i="29"/>
  <c r="AH131" i="29"/>
  <c r="AL130" i="29"/>
  <c r="AK130" i="29"/>
  <c r="AG119" i="29"/>
  <c r="AF119" i="29"/>
  <c r="AJ119" i="29"/>
  <c r="AI119" i="29"/>
  <c r="AH119" i="29"/>
  <c r="AE108" i="29"/>
  <c r="AE109" i="29"/>
  <c r="AJ95" i="29"/>
  <c r="AI95" i="29"/>
  <c r="AG95" i="29"/>
  <c r="AH95" i="29"/>
  <c r="AF95" i="29"/>
  <c r="AL118" i="29"/>
  <c r="AK118" i="29"/>
  <c r="AJ107" i="29"/>
  <c r="AH107" i="29"/>
  <c r="AI107" i="29"/>
  <c r="AF107" i="29"/>
  <c r="AG107" i="29"/>
  <c r="AL130" i="28"/>
  <c r="AK130" i="28"/>
  <c r="AL109" i="28"/>
  <c r="AK109" i="28"/>
  <c r="AK94" i="28"/>
  <c r="AL94" i="28"/>
  <c r="AK108" i="28"/>
  <c r="AL108" i="28"/>
  <c r="AG131" i="28"/>
  <c r="AF131" i="28"/>
  <c r="AJ131" i="28"/>
  <c r="AI131" i="28"/>
  <c r="AH131" i="28"/>
  <c r="AL120" i="28"/>
  <c r="AK120" i="28"/>
  <c r="AJ95" i="28"/>
  <c r="AI95" i="28"/>
  <c r="AH95" i="28"/>
  <c r="AG95" i="28"/>
  <c r="AF95" i="28"/>
  <c r="AL121" i="28"/>
  <c r="AK121" i="28"/>
  <c r="AE96" i="28"/>
  <c r="AE97" i="28"/>
  <c r="AE132" i="28"/>
  <c r="AE133" i="28"/>
  <c r="AL94" i="27"/>
  <c r="AK94" i="27"/>
  <c r="AE120" i="27"/>
  <c r="AE121" i="27"/>
  <c r="AJ119" i="27"/>
  <c r="AI119" i="27"/>
  <c r="AH119" i="27"/>
  <c r="AG119" i="27"/>
  <c r="AF119" i="27"/>
  <c r="AL118" i="27"/>
  <c r="AK118" i="27"/>
  <c r="AE109" i="27"/>
  <c r="AE108" i="27"/>
  <c r="AE132" i="27"/>
  <c r="AE133" i="27"/>
  <c r="AJ95" i="27"/>
  <c r="AF95" i="27"/>
  <c r="AI95" i="27"/>
  <c r="AG95" i="27"/>
  <c r="AH95" i="27"/>
  <c r="AG131" i="27"/>
  <c r="AF131" i="27"/>
  <c r="AJ131" i="27"/>
  <c r="AI131" i="27"/>
  <c r="AH131" i="27"/>
  <c r="AL106" i="27"/>
  <c r="AK106" i="27"/>
  <c r="AL130" i="27"/>
  <c r="AK130" i="27"/>
  <c r="AG107" i="27"/>
  <c r="AF107" i="27"/>
  <c r="AH107" i="27"/>
  <c r="AJ107" i="27"/>
  <c r="AI107" i="27"/>
  <c r="AE97" i="27"/>
  <c r="AE96" i="27"/>
  <c r="AJ95" i="26"/>
  <c r="AI95" i="26"/>
  <c r="AH95" i="26"/>
  <c r="AG95" i="26"/>
  <c r="AF95" i="26"/>
  <c r="AL94" i="26"/>
  <c r="AK94" i="26"/>
  <c r="AD97" i="26"/>
  <c r="AE97" i="26" s="1"/>
  <c r="AE96" i="26"/>
  <c r="AE120" i="26"/>
  <c r="AD121" i="26"/>
  <c r="AE121" i="26" s="1"/>
  <c r="AD109" i="26"/>
  <c r="AE109" i="26" s="1"/>
  <c r="AE108" i="26"/>
  <c r="AJ131" i="26"/>
  <c r="AI131" i="26"/>
  <c r="AH131" i="26"/>
  <c r="AG131" i="26"/>
  <c r="AF131" i="26"/>
  <c r="AL106" i="26"/>
  <c r="AK106" i="26"/>
  <c r="AG119" i="26"/>
  <c r="AF119" i="26"/>
  <c r="AJ119" i="26"/>
  <c r="AI119" i="26"/>
  <c r="AH119" i="26"/>
  <c r="AL130" i="26"/>
  <c r="AK130" i="26"/>
  <c r="AL118" i="26"/>
  <c r="AK118" i="26"/>
  <c r="AE132" i="26"/>
  <c r="AD133" i="26"/>
  <c r="AE133" i="26" s="1"/>
  <c r="AG107" i="26"/>
  <c r="AF107" i="26"/>
  <c r="AJ107" i="26"/>
  <c r="AI107" i="26"/>
  <c r="AH107" i="26"/>
  <c r="AE108" i="25"/>
  <c r="AD109" i="25"/>
  <c r="AE109" i="25" s="1"/>
  <c r="AL94" i="25"/>
  <c r="AK94" i="25"/>
  <c r="AJ131" i="25"/>
  <c r="AI131" i="25"/>
  <c r="AG131" i="25"/>
  <c r="AF131" i="25"/>
  <c r="AH131" i="25"/>
  <c r="AI107" i="25"/>
  <c r="AH107" i="25"/>
  <c r="AG107" i="25"/>
  <c r="AF107" i="25"/>
  <c r="AJ107" i="25"/>
  <c r="AD133" i="25"/>
  <c r="AE133" i="25" s="1"/>
  <c r="AE132" i="25"/>
  <c r="AL130" i="25"/>
  <c r="AK130" i="25"/>
  <c r="AE120" i="25"/>
  <c r="AD121" i="25"/>
  <c r="AE121" i="25" s="1"/>
  <c r="AG119" i="25"/>
  <c r="AF119" i="25"/>
  <c r="AJ119" i="25"/>
  <c r="AI119" i="25"/>
  <c r="AH119" i="25"/>
  <c r="AI95" i="25"/>
  <c r="AH95" i="25"/>
  <c r="AF95" i="25"/>
  <c r="AG95" i="25"/>
  <c r="AJ95" i="25"/>
  <c r="AL106" i="25"/>
  <c r="AK106" i="25"/>
  <c r="AL118" i="25"/>
  <c r="AK118" i="25"/>
  <c r="AD97" i="25"/>
  <c r="AE97" i="25" s="1"/>
  <c r="AE96" i="25"/>
  <c r="AE132" i="24"/>
  <c r="AD133" i="24"/>
  <c r="AE133" i="24" s="1"/>
  <c r="AJ131" i="24"/>
  <c r="AI131" i="24"/>
  <c r="AH131" i="24"/>
  <c r="AG131" i="24"/>
  <c r="AF131" i="24"/>
  <c r="AE96" i="24"/>
  <c r="AD97" i="24"/>
  <c r="AE97" i="24" s="1"/>
  <c r="AF95" i="24"/>
  <c r="AJ95" i="24"/>
  <c r="AI95" i="24"/>
  <c r="AH95" i="24"/>
  <c r="AG95" i="24"/>
  <c r="AD121" i="24"/>
  <c r="AE121" i="24" s="1"/>
  <c r="AE120" i="24"/>
  <c r="AL118" i="24"/>
  <c r="AK118" i="24"/>
  <c r="AL130" i="24"/>
  <c r="AK130" i="24"/>
  <c r="AL94" i="24"/>
  <c r="AK94" i="24"/>
  <c r="AH119" i="24"/>
  <c r="AG119" i="24"/>
  <c r="AF119" i="24"/>
  <c r="AJ119" i="24"/>
  <c r="AI119" i="24"/>
  <c r="AL94" i="23"/>
  <c r="AK94" i="23"/>
  <c r="AE120" i="23"/>
  <c r="AD121" i="23"/>
  <c r="AE121" i="23" s="1"/>
  <c r="AL130" i="23"/>
  <c r="AK130" i="23"/>
  <c r="AH95" i="23"/>
  <c r="AG95" i="23"/>
  <c r="AF95" i="23"/>
  <c r="AJ95" i="23"/>
  <c r="AI95" i="23"/>
  <c r="AJ131" i="23"/>
  <c r="AH131" i="23"/>
  <c r="AG131" i="23"/>
  <c r="AI131" i="23"/>
  <c r="AF131" i="23"/>
  <c r="AE96" i="23"/>
  <c r="AD97" i="23"/>
  <c r="AE97" i="23" s="1"/>
  <c r="AE132" i="23"/>
  <c r="AD133" i="23"/>
  <c r="AE133" i="23" s="1"/>
  <c r="AG107" i="23"/>
  <c r="AF107" i="23"/>
  <c r="AJ107" i="23"/>
  <c r="AH107" i="23"/>
  <c r="AI107" i="23"/>
  <c r="AG119" i="23"/>
  <c r="AF119" i="23"/>
  <c r="AJ119" i="23"/>
  <c r="AI119" i="23"/>
  <c r="AH119" i="23"/>
  <c r="AL106" i="23"/>
  <c r="AK106" i="23"/>
  <c r="AE108" i="23"/>
  <c r="AD109" i="23"/>
  <c r="AE109" i="23" s="1"/>
  <c r="AL118" i="23"/>
  <c r="AK118" i="23"/>
  <c r="AL130" i="22"/>
  <c r="AK130" i="22"/>
  <c r="AL94" i="22"/>
  <c r="AK94" i="22"/>
  <c r="AH107" i="22"/>
  <c r="AF107" i="22"/>
  <c r="AJ107" i="22"/>
  <c r="AI107" i="22"/>
  <c r="AG107" i="22"/>
  <c r="AE108" i="22"/>
  <c r="AD109" i="22"/>
  <c r="AE109" i="22" s="1"/>
  <c r="AD97" i="22"/>
  <c r="AE97" i="22" s="1"/>
  <c r="AE96" i="22"/>
  <c r="AJ131" i="22"/>
  <c r="AI131" i="22"/>
  <c r="AH131" i="22"/>
  <c r="AG131" i="22"/>
  <c r="AF131" i="22"/>
  <c r="AG95" i="22"/>
  <c r="AF95" i="22"/>
  <c r="AJ95" i="22"/>
  <c r="AI95" i="22"/>
  <c r="AH95" i="22"/>
  <c r="AL106" i="22"/>
  <c r="AK106" i="22"/>
  <c r="AE132" i="22"/>
  <c r="AD133" i="22"/>
  <c r="AE133" i="22" s="1"/>
  <c r="AL118" i="22"/>
  <c r="AK118" i="22"/>
  <c r="AG119" i="22"/>
  <c r="AF119" i="22"/>
  <c r="AJ119" i="22"/>
  <c r="AI119" i="22"/>
  <c r="AH119" i="22"/>
  <c r="AD121" i="22"/>
  <c r="AE121" i="22" s="1"/>
  <c r="AE120" i="22"/>
  <c r="AE96" i="21"/>
  <c r="AD97" i="21"/>
  <c r="AE97" i="21" s="1"/>
  <c r="AJ132" i="21"/>
  <c r="AI132" i="21"/>
  <c r="AH132" i="21"/>
  <c r="AG132" i="21"/>
  <c r="AF132" i="21"/>
  <c r="AI133" i="21"/>
  <c r="AH133" i="21"/>
  <c r="AG133" i="21"/>
  <c r="AF133" i="21"/>
  <c r="AJ133" i="21"/>
  <c r="AL118" i="21"/>
  <c r="AK118" i="21"/>
  <c r="AK131" i="21"/>
  <c r="AL131" i="21"/>
  <c r="AI95" i="21"/>
  <c r="AG95" i="21"/>
  <c r="AF95" i="21"/>
  <c r="AJ95" i="21"/>
  <c r="AH95" i="21"/>
  <c r="AL106" i="21"/>
  <c r="AK106" i="21"/>
  <c r="AH119" i="21"/>
  <c r="AG119" i="21"/>
  <c r="AF119" i="21"/>
  <c r="AJ119" i="21"/>
  <c r="AI119" i="21"/>
  <c r="AG107" i="21"/>
  <c r="AF107" i="21"/>
  <c r="AJ107" i="21"/>
  <c r="AI107" i="21"/>
  <c r="AH107" i="21"/>
  <c r="AL94" i="21"/>
  <c r="AK94" i="21"/>
  <c r="AE120" i="21"/>
  <c r="AD121" i="21"/>
  <c r="AE121" i="21" s="1"/>
  <c r="AD109" i="21"/>
  <c r="AE109" i="21" s="1"/>
  <c r="AE108" i="21"/>
  <c r="AF95" i="20"/>
  <c r="AJ95" i="20"/>
  <c r="AI95" i="20"/>
  <c r="AH95" i="20"/>
  <c r="AG95" i="20"/>
  <c r="AL94" i="20"/>
  <c r="AK94" i="20"/>
  <c r="AE108" i="20"/>
  <c r="AD109" i="20"/>
  <c r="AE109" i="20" s="1"/>
  <c r="AD133" i="20"/>
  <c r="AE133" i="20" s="1"/>
  <c r="AE132" i="20"/>
  <c r="AD121" i="20"/>
  <c r="AE121" i="20" s="1"/>
  <c r="AE120" i="20"/>
  <c r="AG107" i="20"/>
  <c r="AF107" i="20"/>
  <c r="AI107" i="20"/>
  <c r="AH107" i="20"/>
  <c r="AJ107" i="20"/>
  <c r="AL118" i="20"/>
  <c r="AK118" i="20"/>
  <c r="AL130" i="20"/>
  <c r="AK130" i="20"/>
  <c r="AJ119" i="20"/>
  <c r="AI119" i="20"/>
  <c r="AH119" i="20"/>
  <c r="AG119" i="20"/>
  <c r="AF119" i="20"/>
  <c r="AE96" i="20"/>
  <c r="AD97" i="20"/>
  <c r="AE97" i="20" s="1"/>
  <c r="AL106" i="20"/>
  <c r="AK106" i="20"/>
  <c r="AJ131" i="20"/>
  <c r="AI131" i="20"/>
  <c r="AH131" i="20"/>
  <c r="AG131" i="20"/>
  <c r="AF131" i="20"/>
  <c r="AE96" i="19"/>
  <c r="AD97" i="19"/>
  <c r="AE97" i="19" s="1"/>
  <c r="AJ131" i="19"/>
  <c r="AI131" i="19"/>
  <c r="AH131" i="19"/>
  <c r="AG131" i="19"/>
  <c r="AF131" i="19"/>
  <c r="AK118" i="19"/>
  <c r="AL118" i="19"/>
  <c r="AL94" i="19"/>
  <c r="AK94" i="19"/>
  <c r="AL130" i="19"/>
  <c r="AK130" i="19"/>
  <c r="AL106" i="19"/>
  <c r="AK106" i="19"/>
  <c r="AE108" i="19"/>
  <c r="AD109" i="19"/>
  <c r="AE109" i="19" s="1"/>
  <c r="AE120" i="19"/>
  <c r="AD121" i="19"/>
  <c r="AE121" i="19" s="1"/>
  <c r="AF95" i="19"/>
  <c r="AG95" i="19"/>
  <c r="AJ95" i="19"/>
  <c r="AI95" i="19"/>
  <c r="AH95" i="19"/>
  <c r="AJ119" i="19"/>
  <c r="AI119" i="19"/>
  <c r="AH119" i="19"/>
  <c r="AG119" i="19"/>
  <c r="AF119" i="19"/>
  <c r="AD133" i="19"/>
  <c r="AE133" i="19" s="1"/>
  <c r="AE132" i="19"/>
  <c r="AG107" i="19"/>
  <c r="AF107" i="19"/>
  <c r="AJ107" i="19"/>
  <c r="AH107" i="19"/>
  <c r="AI107" i="19"/>
  <c r="AL118" i="18"/>
  <c r="AK118" i="18"/>
  <c r="AD121" i="18"/>
  <c r="AE121" i="18" s="1"/>
  <c r="AE120" i="18"/>
  <c r="AI95" i="18"/>
  <c r="AG95" i="18"/>
  <c r="AF95" i="18"/>
  <c r="AH95" i="18"/>
  <c r="AJ95" i="18"/>
  <c r="AD109" i="18"/>
  <c r="AE109" i="18" s="1"/>
  <c r="AE108" i="18"/>
  <c r="AI107" i="18"/>
  <c r="AH107" i="18"/>
  <c r="AJ107" i="18"/>
  <c r="AG107" i="18"/>
  <c r="AF107" i="18"/>
  <c r="AF131" i="18"/>
  <c r="AJ131" i="18"/>
  <c r="AI131" i="18"/>
  <c r="AH131" i="18"/>
  <c r="AG131" i="18"/>
  <c r="AE132" i="18"/>
  <c r="AD133" i="18"/>
  <c r="AE133" i="18" s="1"/>
  <c r="AH119" i="18"/>
  <c r="AJ119" i="18"/>
  <c r="AI119" i="18"/>
  <c r="AF119" i="18"/>
  <c r="AG119" i="18"/>
  <c r="AD97" i="18"/>
  <c r="AE97" i="18" s="1"/>
  <c r="AE96" i="18"/>
  <c r="AL130" i="18"/>
  <c r="AK130" i="18"/>
  <c r="AL106" i="18"/>
  <c r="AK106" i="18"/>
  <c r="AL94" i="18"/>
  <c r="AK94" i="18"/>
  <c r="AD121" i="15"/>
  <c r="AE121" i="15" s="1"/>
  <c r="AE120" i="15"/>
  <c r="AJ107" i="15"/>
  <c r="AH107" i="15"/>
  <c r="AG107" i="15"/>
  <c r="AI107" i="15"/>
  <c r="AF107" i="15"/>
  <c r="AG119" i="15"/>
  <c r="AF119" i="15"/>
  <c r="AJ119" i="15"/>
  <c r="AI119" i="15"/>
  <c r="AH119" i="15"/>
  <c r="AL94" i="15"/>
  <c r="AK94" i="15"/>
  <c r="AJ95" i="15"/>
  <c r="AI95" i="15"/>
  <c r="AG95" i="15"/>
  <c r="AH95" i="15"/>
  <c r="AF95" i="15"/>
  <c r="AE132" i="15"/>
  <c r="AD133" i="15"/>
  <c r="AE133" i="15" s="1"/>
  <c r="AE96" i="15"/>
  <c r="AD97" i="15"/>
  <c r="AE97" i="15" s="1"/>
  <c r="AL118" i="15"/>
  <c r="AK118" i="15"/>
  <c r="AE108" i="15"/>
  <c r="AD109" i="15"/>
  <c r="AE109" i="15" s="1"/>
  <c r="AL130" i="15"/>
  <c r="AK130" i="15"/>
  <c r="AK106" i="15"/>
  <c r="AL106" i="15"/>
  <c r="AG131" i="15"/>
  <c r="AF131" i="15"/>
  <c r="AJ131" i="15"/>
  <c r="AI131" i="15"/>
  <c r="AH131" i="15"/>
  <c r="AJ95" i="11"/>
  <c r="AK95" i="11" s="1"/>
  <c r="AL130" i="12"/>
  <c r="AK130" i="12"/>
  <c r="AD133" i="12"/>
  <c r="AE133" i="12" s="1"/>
  <c r="AE132" i="12"/>
  <c r="AI119" i="12"/>
  <c r="AH119" i="12"/>
  <c r="AJ119" i="12"/>
  <c r="AG119" i="12"/>
  <c r="AF119" i="12"/>
  <c r="AL94" i="12"/>
  <c r="AK94" i="12"/>
  <c r="AL106" i="12"/>
  <c r="AK106" i="12"/>
  <c r="AG95" i="12"/>
  <c r="AF95" i="12"/>
  <c r="AH95" i="12"/>
  <c r="AI95" i="12"/>
  <c r="AJ95" i="12"/>
  <c r="AL118" i="12"/>
  <c r="AK118" i="12"/>
  <c r="AG131" i="12"/>
  <c r="AF131" i="12"/>
  <c r="AH131" i="12"/>
  <c r="AI131" i="12"/>
  <c r="AJ131" i="12"/>
  <c r="AE120" i="12"/>
  <c r="AD121" i="12"/>
  <c r="AE121" i="12" s="1"/>
  <c r="AF107" i="12"/>
  <c r="AJ107" i="12"/>
  <c r="AI107" i="12"/>
  <c r="AH107" i="12"/>
  <c r="AG107" i="12"/>
  <c r="AD109" i="12"/>
  <c r="AE109" i="12" s="1"/>
  <c r="AE108" i="12"/>
  <c r="AE96" i="12"/>
  <c r="AD97" i="12"/>
  <c r="AE97" i="12" s="1"/>
  <c r="AF95" i="11"/>
  <c r="AG95" i="11"/>
  <c r="AH95" i="11"/>
  <c r="AF131" i="11"/>
  <c r="AH131" i="11"/>
  <c r="AG131" i="11"/>
  <c r="AJ131" i="11"/>
  <c r="AK131" i="11" s="1"/>
  <c r="AL118" i="11"/>
  <c r="AF108" i="11"/>
  <c r="AK130" i="11"/>
  <c r="AG119" i="11"/>
  <c r="AF119" i="11"/>
  <c r="AI119" i="11"/>
  <c r="AH119" i="11"/>
  <c r="AG108" i="11"/>
  <c r="AI108" i="11"/>
  <c r="AE133" i="11"/>
  <c r="AE132" i="11"/>
  <c r="AJ132" i="11" s="1"/>
  <c r="AD97" i="11"/>
  <c r="AE97" i="11" s="1"/>
  <c r="AE96" i="11"/>
  <c r="AI96" i="11" s="1"/>
  <c r="AD121" i="11"/>
  <c r="AE121" i="11" s="1"/>
  <c r="AE120" i="11"/>
  <c r="AH120" i="11" s="1"/>
  <c r="AL108" i="11"/>
  <c r="AK108" i="11"/>
  <c r="AL119" i="11"/>
  <c r="AK119" i="11"/>
  <c r="AC109" i="11"/>
  <c r="AH109" i="11" s="1"/>
  <c r="AC121" i="11"/>
  <c r="AC133" i="11"/>
  <c r="AH108" i="11"/>
  <c r="AC97" i="11"/>
  <c r="AJ109" i="11"/>
  <c r="AI109" i="11"/>
  <c r="AF109" i="11"/>
  <c r="AG109" i="11"/>
  <c r="AL97" i="50" l="1"/>
  <c r="AK97" i="50"/>
  <c r="AL96" i="50"/>
  <c r="AK96" i="50"/>
  <c r="AL133" i="50"/>
  <c r="AK133" i="50"/>
  <c r="AK132" i="50"/>
  <c r="AL132" i="50"/>
  <c r="AL95" i="49"/>
  <c r="AK95" i="49"/>
  <c r="AL119" i="49"/>
  <c r="AK119" i="49"/>
  <c r="AI133" i="49"/>
  <c r="AH133" i="49"/>
  <c r="AG133" i="49"/>
  <c r="AF133" i="49"/>
  <c r="AJ133" i="49"/>
  <c r="AF96" i="49"/>
  <c r="AJ96" i="49"/>
  <c r="AH96" i="49"/>
  <c r="AI96" i="49"/>
  <c r="AG96" i="49"/>
  <c r="AL107" i="49"/>
  <c r="AK107" i="49"/>
  <c r="AH132" i="49"/>
  <c r="AG132" i="49"/>
  <c r="AF132" i="49"/>
  <c r="AJ132" i="49"/>
  <c r="AI132" i="49"/>
  <c r="AI97" i="49"/>
  <c r="AJ97" i="49"/>
  <c r="AH97" i="49"/>
  <c r="AF97" i="49"/>
  <c r="AG97" i="49"/>
  <c r="AI108" i="49"/>
  <c r="AH108" i="49"/>
  <c r="AF108" i="49"/>
  <c r="AJ108" i="49"/>
  <c r="AG108" i="49"/>
  <c r="AI120" i="49"/>
  <c r="AF120" i="49"/>
  <c r="AG120" i="49"/>
  <c r="AH120" i="49"/>
  <c r="AJ120" i="49"/>
  <c r="AL131" i="49"/>
  <c r="AK131" i="49"/>
  <c r="AH109" i="49"/>
  <c r="AG109" i="49"/>
  <c r="AJ109" i="49"/>
  <c r="AF109" i="49"/>
  <c r="AI109" i="49"/>
  <c r="AI121" i="49"/>
  <c r="AG121" i="49"/>
  <c r="AF121" i="49"/>
  <c r="AJ121" i="49"/>
  <c r="AH121" i="49"/>
  <c r="AL109" i="48"/>
  <c r="AK109" i="48"/>
  <c r="AL132" i="48"/>
  <c r="AK132" i="48"/>
  <c r="AL133" i="48"/>
  <c r="AK133" i="48"/>
  <c r="AL108" i="48"/>
  <c r="AK108" i="48"/>
  <c r="AI133" i="47"/>
  <c r="AH133" i="47"/>
  <c r="AG133" i="47"/>
  <c r="AJ133" i="47"/>
  <c r="AF133" i="47"/>
  <c r="AH132" i="47"/>
  <c r="AG132" i="47"/>
  <c r="AF132" i="47"/>
  <c r="AI132" i="47"/>
  <c r="AJ132" i="47"/>
  <c r="AF120" i="47"/>
  <c r="AJ120" i="47"/>
  <c r="AI120" i="47"/>
  <c r="AH120" i="47"/>
  <c r="AG120" i="47"/>
  <c r="AL131" i="47"/>
  <c r="AK131" i="47"/>
  <c r="AG97" i="47"/>
  <c r="AJ97" i="47"/>
  <c r="AH97" i="47"/>
  <c r="AI97" i="47"/>
  <c r="AF97" i="47"/>
  <c r="AF121" i="47"/>
  <c r="AI121" i="47"/>
  <c r="AJ121" i="47"/>
  <c r="AH121" i="47"/>
  <c r="AG121" i="47"/>
  <c r="AL119" i="47"/>
  <c r="AK119" i="47"/>
  <c r="AJ109" i="47"/>
  <c r="AH109" i="47"/>
  <c r="AI109" i="47"/>
  <c r="AF109" i="47"/>
  <c r="AG109" i="47"/>
  <c r="AK95" i="47"/>
  <c r="AL95" i="47"/>
  <c r="AI96" i="47"/>
  <c r="AH96" i="47"/>
  <c r="AJ96" i="47"/>
  <c r="AG96" i="47"/>
  <c r="AF96" i="47"/>
  <c r="AH108" i="47"/>
  <c r="AG108" i="47"/>
  <c r="AF108" i="47"/>
  <c r="AJ108" i="47"/>
  <c r="AI108" i="47"/>
  <c r="AL107" i="47"/>
  <c r="AK107" i="47"/>
  <c r="AL108" i="46"/>
  <c r="AK108" i="46"/>
  <c r="AL109" i="46"/>
  <c r="AK109" i="46"/>
  <c r="AL109" i="44"/>
  <c r="AK109" i="44"/>
  <c r="AL108" i="44"/>
  <c r="AK108" i="44"/>
  <c r="AI133" i="45"/>
  <c r="AH133" i="45"/>
  <c r="AG133" i="45"/>
  <c r="AF133" i="45"/>
  <c r="AJ133" i="45"/>
  <c r="AH132" i="45"/>
  <c r="AG132" i="45"/>
  <c r="AF132" i="45"/>
  <c r="AI132" i="45"/>
  <c r="AJ132" i="45"/>
  <c r="AH97" i="45"/>
  <c r="AJ97" i="45"/>
  <c r="AG97" i="45"/>
  <c r="AF97" i="45"/>
  <c r="AI97" i="45"/>
  <c r="AL107" i="45"/>
  <c r="AK107" i="45"/>
  <c r="AF96" i="45"/>
  <c r="AJ96" i="45"/>
  <c r="AI96" i="45"/>
  <c r="AH96" i="45"/>
  <c r="AG96" i="45"/>
  <c r="AJ120" i="45"/>
  <c r="AF120" i="45"/>
  <c r="AG120" i="45"/>
  <c r="AH120" i="45"/>
  <c r="AI120" i="45"/>
  <c r="AJ121" i="45"/>
  <c r="AH121" i="45"/>
  <c r="AG121" i="45"/>
  <c r="AF121" i="45"/>
  <c r="AI121" i="45"/>
  <c r="AL95" i="45"/>
  <c r="AK95" i="45"/>
  <c r="AJ108" i="45"/>
  <c r="AF108" i="45"/>
  <c r="AI108" i="45"/>
  <c r="AG108" i="45"/>
  <c r="AH108" i="45"/>
  <c r="AL131" i="45"/>
  <c r="AK131" i="45"/>
  <c r="AL119" i="45"/>
  <c r="AK119" i="45"/>
  <c r="AJ109" i="45"/>
  <c r="AI109" i="45"/>
  <c r="AF109" i="45"/>
  <c r="AG109" i="45"/>
  <c r="AH109" i="45"/>
  <c r="AK133" i="44"/>
  <c r="AL133" i="44"/>
  <c r="AL132" i="44"/>
  <c r="AK132" i="44"/>
  <c r="AG120" i="43"/>
  <c r="AF120" i="43"/>
  <c r="AJ120" i="43"/>
  <c r="AI120" i="43"/>
  <c r="AH120" i="43"/>
  <c r="AJ121" i="43"/>
  <c r="AI121" i="43"/>
  <c r="AH121" i="43"/>
  <c r="AG121" i="43"/>
  <c r="AF121" i="43"/>
  <c r="AL119" i="43"/>
  <c r="AK119" i="43"/>
  <c r="AK96" i="43"/>
  <c r="AL96" i="43"/>
  <c r="AI133" i="43"/>
  <c r="AH133" i="43"/>
  <c r="AG133" i="43"/>
  <c r="AF133" i="43"/>
  <c r="AJ133" i="43"/>
  <c r="AH132" i="43"/>
  <c r="AG132" i="43"/>
  <c r="AF132" i="43"/>
  <c r="AJ132" i="43"/>
  <c r="AI132" i="43"/>
  <c r="AL108" i="43"/>
  <c r="AK108" i="43"/>
  <c r="AK97" i="43"/>
  <c r="AL97" i="43"/>
  <c r="AK109" i="43"/>
  <c r="AL109" i="43"/>
  <c r="AL131" i="43"/>
  <c r="AK131" i="43"/>
  <c r="AL133" i="42"/>
  <c r="AK133" i="42"/>
  <c r="AL132" i="42"/>
  <c r="AK132" i="42"/>
  <c r="AL109" i="42"/>
  <c r="AK109" i="42"/>
  <c r="AK108" i="42"/>
  <c r="AL108" i="42"/>
  <c r="AL109" i="41"/>
  <c r="AK109" i="41"/>
  <c r="AI133" i="41"/>
  <c r="AH133" i="41"/>
  <c r="AG133" i="41"/>
  <c r="AF133" i="41"/>
  <c r="AJ133" i="41"/>
  <c r="AH132" i="41"/>
  <c r="AG132" i="41"/>
  <c r="AF132" i="41"/>
  <c r="AJ132" i="41"/>
  <c r="AI132" i="41"/>
  <c r="AL95" i="41"/>
  <c r="AK95" i="41"/>
  <c r="AL108" i="41"/>
  <c r="AK108" i="41"/>
  <c r="AL131" i="41"/>
  <c r="AK131" i="41"/>
  <c r="AF96" i="41"/>
  <c r="AJ96" i="41"/>
  <c r="AI96" i="41"/>
  <c r="AH96" i="41"/>
  <c r="AG96" i="41"/>
  <c r="AJ121" i="41"/>
  <c r="AH121" i="41"/>
  <c r="AG121" i="41"/>
  <c r="AF121" i="41"/>
  <c r="AI121" i="41"/>
  <c r="AJ97" i="41"/>
  <c r="AH97" i="41"/>
  <c r="AG97" i="41"/>
  <c r="AF97" i="41"/>
  <c r="AI97" i="41"/>
  <c r="AJ120" i="41"/>
  <c r="AH120" i="41"/>
  <c r="AG120" i="41"/>
  <c r="AI120" i="41"/>
  <c r="AF120" i="41"/>
  <c r="AL119" i="41"/>
  <c r="AK119" i="41"/>
  <c r="AL133" i="40"/>
  <c r="AK133" i="40"/>
  <c r="AL132" i="40"/>
  <c r="AK132" i="40"/>
  <c r="AK96" i="39"/>
  <c r="AL96" i="39"/>
  <c r="AK131" i="39"/>
  <c r="AL131" i="39"/>
  <c r="AL119" i="39"/>
  <c r="AK119" i="39"/>
  <c r="AL97" i="39"/>
  <c r="AK97" i="39"/>
  <c r="AI108" i="39"/>
  <c r="AG108" i="39"/>
  <c r="AJ108" i="39"/>
  <c r="AF108" i="39"/>
  <c r="AH108" i="39"/>
  <c r="AL107" i="39"/>
  <c r="AK107" i="39"/>
  <c r="AH109" i="39"/>
  <c r="AF109" i="39"/>
  <c r="AJ109" i="39"/>
  <c r="AI109" i="39"/>
  <c r="AG109" i="39"/>
  <c r="AH121" i="39"/>
  <c r="AF121" i="39"/>
  <c r="AJ121" i="39"/>
  <c r="AG121" i="39"/>
  <c r="AI121" i="39"/>
  <c r="AH132" i="39"/>
  <c r="AG132" i="39"/>
  <c r="AF132" i="39"/>
  <c r="AJ132" i="39"/>
  <c r="AI132" i="39"/>
  <c r="AH120" i="39"/>
  <c r="AF120" i="39"/>
  <c r="AJ120" i="39"/>
  <c r="AI120" i="39"/>
  <c r="AG120" i="39"/>
  <c r="AI133" i="39"/>
  <c r="AH133" i="39"/>
  <c r="AG133" i="39"/>
  <c r="AJ133" i="39"/>
  <c r="AF133" i="39"/>
  <c r="AJ121" i="38"/>
  <c r="AI121" i="38"/>
  <c r="AH121" i="38"/>
  <c r="AF121" i="38"/>
  <c r="AG121" i="38"/>
  <c r="AH97" i="38"/>
  <c r="AG97" i="38"/>
  <c r="AF97" i="38"/>
  <c r="AI97" i="38"/>
  <c r="AJ97" i="38"/>
  <c r="AJ120" i="38"/>
  <c r="AI120" i="38"/>
  <c r="AH120" i="38"/>
  <c r="AG120" i="38"/>
  <c r="AF120" i="38"/>
  <c r="AL119" i="38"/>
  <c r="AK119" i="38"/>
  <c r="AL109" i="38"/>
  <c r="AK109" i="38"/>
  <c r="AL108" i="38"/>
  <c r="AK108" i="38"/>
  <c r="AL95" i="38"/>
  <c r="AK95" i="38"/>
  <c r="AG96" i="38"/>
  <c r="AF96" i="38"/>
  <c r="AH96" i="38"/>
  <c r="AI96" i="38"/>
  <c r="AJ96" i="38"/>
  <c r="AK108" i="37"/>
  <c r="AL108" i="37"/>
  <c r="AL97" i="37"/>
  <c r="AK97" i="37"/>
  <c r="AL109" i="37"/>
  <c r="AK109" i="37"/>
  <c r="AK119" i="37"/>
  <c r="AL119" i="37"/>
  <c r="AJ120" i="37"/>
  <c r="AI120" i="37"/>
  <c r="AH120" i="37"/>
  <c r="AG120" i="37"/>
  <c r="AF120" i="37"/>
  <c r="AJ121" i="37"/>
  <c r="AH121" i="37"/>
  <c r="AG121" i="37"/>
  <c r="AF121" i="37"/>
  <c r="AI121" i="37"/>
  <c r="AL132" i="37"/>
  <c r="AK132" i="37"/>
  <c r="AK133" i="37"/>
  <c r="AL133" i="37"/>
  <c r="AL96" i="37"/>
  <c r="AK96" i="37"/>
  <c r="AL107" i="36"/>
  <c r="AK107" i="36"/>
  <c r="AJ120" i="36"/>
  <c r="AI120" i="36"/>
  <c r="AH120" i="36"/>
  <c r="AF120" i="36"/>
  <c r="AG120" i="36"/>
  <c r="AI96" i="36"/>
  <c r="AJ96" i="36"/>
  <c r="AH96" i="36"/>
  <c r="AF96" i="36"/>
  <c r="AG96" i="36"/>
  <c r="AL133" i="36"/>
  <c r="AK133" i="36"/>
  <c r="AH109" i="36"/>
  <c r="AG109" i="36"/>
  <c r="AF109" i="36"/>
  <c r="AI109" i="36"/>
  <c r="AJ109" i="36"/>
  <c r="AJ121" i="36"/>
  <c r="AI121" i="36"/>
  <c r="AH121" i="36"/>
  <c r="AG121" i="36"/>
  <c r="AF121" i="36"/>
  <c r="AJ97" i="36"/>
  <c r="AH97" i="36"/>
  <c r="AF97" i="36"/>
  <c r="AI97" i="36"/>
  <c r="AG97" i="36"/>
  <c r="AL132" i="36"/>
  <c r="AK132" i="36"/>
  <c r="AL95" i="36"/>
  <c r="AK95" i="36"/>
  <c r="AF108" i="36"/>
  <c r="AI108" i="36"/>
  <c r="AH108" i="36"/>
  <c r="AG108" i="36"/>
  <c r="AJ108" i="36"/>
  <c r="AL119" i="36"/>
  <c r="AK119" i="36"/>
  <c r="AL131" i="35"/>
  <c r="AK131" i="35"/>
  <c r="AI96" i="35"/>
  <c r="AJ96" i="35"/>
  <c r="AH96" i="35"/>
  <c r="AG96" i="35"/>
  <c r="AF96" i="35"/>
  <c r="AI133" i="35"/>
  <c r="AH133" i="35"/>
  <c r="AG133" i="35"/>
  <c r="AF133" i="35"/>
  <c r="AJ133" i="35"/>
  <c r="AL119" i="35"/>
  <c r="AK119" i="35"/>
  <c r="AJ97" i="35"/>
  <c r="AI97" i="35"/>
  <c r="AH97" i="35"/>
  <c r="AG97" i="35"/>
  <c r="AF97" i="35"/>
  <c r="AJ120" i="35"/>
  <c r="AI120" i="35"/>
  <c r="AH120" i="35"/>
  <c r="AG120" i="35"/>
  <c r="AF120" i="35"/>
  <c r="AH132" i="35"/>
  <c r="AG132" i="35"/>
  <c r="AF132" i="35"/>
  <c r="AJ132" i="35"/>
  <c r="AI132" i="35"/>
  <c r="AL107" i="35"/>
  <c r="AK107" i="35"/>
  <c r="AJ121" i="35"/>
  <c r="AI121" i="35"/>
  <c r="AF121" i="35"/>
  <c r="AH121" i="35"/>
  <c r="AG121" i="35"/>
  <c r="AJ109" i="35"/>
  <c r="AG109" i="35"/>
  <c r="AF109" i="35"/>
  <c r="AH109" i="35"/>
  <c r="AI109" i="35"/>
  <c r="AK95" i="35"/>
  <c r="AL95" i="35"/>
  <c r="AH108" i="35"/>
  <c r="AF108" i="35"/>
  <c r="AJ108" i="35"/>
  <c r="AI108" i="35"/>
  <c r="AG108" i="35"/>
  <c r="AH108" i="34"/>
  <c r="AG108" i="34"/>
  <c r="AI108" i="34"/>
  <c r="AF108" i="34"/>
  <c r="AJ108" i="34"/>
  <c r="AL119" i="34"/>
  <c r="AK119" i="34"/>
  <c r="AK131" i="34"/>
  <c r="AL131" i="34"/>
  <c r="AI133" i="34"/>
  <c r="AH133" i="34"/>
  <c r="AG133" i="34"/>
  <c r="AJ133" i="34"/>
  <c r="AF133" i="34"/>
  <c r="AH132" i="34"/>
  <c r="AG132" i="34"/>
  <c r="AF132" i="34"/>
  <c r="AJ132" i="34"/>
  <c r="AI132" i="34"/>
  <c r="AL95" i="34"/>
  <c r="AK95" i="34"/>
  <c r="AI96" i="34"/>
  <c r="AJ96" i="34"/>
  <c r="AG96" i="34"/>
  <c r="AF96" i="34"/>
  <c r="AH96" i="34"/>
  <c r="AL107" i="34"/>
  <c r="AK107" i="34"/>
  <c r="AJ97" i="34"/>
  <c r="AF97" i="34"/>
  <c r="AI97" i="34"/>
  <c r="AH97" i="34"/>
  <c r="AG97" i="34"/>
  <c r="AI120" i="34"/>
  <c r="AH120" i="34"/>
  <c r="AG120" i="34"/>
  <c r="AF120" i="34"/>
  <c r="AJ120" i="34"/>
  <c r="AJ109" i="34"/>
  <c r="AI109" i="34"/>
  <c r="AH109" i="34"/>
  <c r="AG109" i="34"/>
  <c r="AF109" i="34"/>
  <c r="AF121" i="34"/>
  <c r="AJ121" i="34"/>
  <c r="AI121" i="34"/>
  <c r="AH121" i="34"/>
  <c r="AG121" i="34"/>
  <c r="AI133" i="33"/>
  <c r="AH133" i="33"/>
  <c r="AG133" i="33"/>
  <c r="AJ133" i="33"/>
  <c r="AF133" i="33"/>
  <c r="AL131" i="33"/>
  <c r="AK131" i="33"/>
  <c r="AL119" i="33"/>
  <c r="AK119" i="33"/>
  <c r="AF109" i="33"/>
  <c r="AJ109" i="33"/>
  <c r="AG109" i="33"/>
  <c r="AH109" i="33"/>
  <c r="AI109" i="33"/>
  <c r="AL107" i="33"/>
  <c r="AK107" i="33"/>
  <c r="AK95" i="33"/>
  <c r="AL95" i="33"/>
  <c r="AJ120" i="33"/>
  <c r="AI120" i="33"/>
  <c r="AH120" i="33"/>
  <c r="AF120" i="33"/>
  <c r="AG120" i="33"/>
  <c r="AF108" i="33"/>
  <c r="AH108" i="33"/>
  <c r="AG108" i="33"/>
  <c r="AI108" i="33"/>
  <c r="AJ108" i="33"/>
  <c r="AI96" i="33"/>
  <c r="AG96" i="33"/>
  <c r="AJ96" i="33"/>
  <c r="AF96" i="33"/>
  <c r="AH96" i="33"/>
  <c r="AJ121" i="33"/>
  <c r="AF121" i="33"/>
  <c r="AI121" i="33"/>
  <c r="AH121" i="33"/>
  <c r="AG121" i="33"/>
  <c r="AJ97" i="33"/>
  <c r="AH97" i="33"/>
  <c r="AF97" i="33"/>
  <c r="AI97" i="33"/>
  <c r="AG97" i="33"/>
  <c r="AH132" i="33"/>
  <c r="AG132" i="33"/>
  <c r="AF132" i="33"/>
  <c r="AJ132" i="33"/>
  <c r="AI132" i="33"/>
  <c r="AL119" i="32"/>
  <c r="AK119" i="32"/>
  <c r="AI108" i="32"/>
  <c r="AH108" i="32"/>
  <c r="AF108" i="32"/>
  <c r="AJ108" i="32"/>
  <c r="AG108" i="32"/>
  <c r="AL131" i="32"/>
  <c r="AK131" i="32"/>
  <c r="AK95" i="32"/>
  <c r="AL95" i="32"/>
  <c r="AJ120" i="32"/>
  <c r="AI120" i="32"/>
  <c r="AG120" i="32"/>
  <c r="AH120" i="32"/>
  <c r="AF120" i="32"/>
  <c r="AL107" i="32"/>
  <c r="AK107" i="32"/>
  <c r="AI96" i="32"/>
  <c r="AG96" i="32"/>
  <c r="AF96" i="32"/>
  <c r="AH96" i="32"/>
  <c r="AJ96" i="32"/>
  <c r="AJ121" i="32"/>
  <c r="AI121" i="32"/>
  <c r="AH121" i="32"/>
  <c r="AG121" i="32"/>
  <c r="AF121" i="32"/>
  <c r="AJ97" i="32"/>
  <c r="AH97" i="32"/>
  <c r="AG97" i="32"/>
  <c r="AI97" i="32"/>
  <c r="AF97" i="32"/>
  <c r="AI133" i="32"/>
  <c r="AH133" i="32"/>
  <c r="AG133" i="32"/>
  <c r="AF133" i="32"/>
  <c r="AJ133" i="32"/>
  <c r="AH132" i="32"/>
  <c r="AG132" i="32"/>
  <c r="AF132" i="32"/>
  <c r="AJ132" i="32"/>
  <c r="AI132" i="32"/>
  <c r="AJ109" i="32"/>
  <c r="AH109" i="32"/>
  <c r="AF109" i="32"/>
  <c r="AG109" i="32"/>
  <c r="AI109" i="32"/>
  <c r="AH96" i="31"/>
  <c r="AJ96" i="31"/>
  <c r="AG96" i="31"/>
  <c r="AI96" i="31"/>
  <c r="AF96" i="31"/>
  <c r="AG109" i="31"/>
  <c r="AF109" i="31"/>
  <c r="AI109" i="31"/>
  <c r="AJ109" i="31"/>
  <c r="AH109" i="31"/>
  <c r="AI97" i="31"/>
  <c r="AH97" i="31"/>
  <c r="AJ97" i="31"/>
  <c r="AF97" i="31"/>
  <c r="AG97" i="31"/>
  <c r="AL132" i="31"/>
  <c r="AK132" i="31"/>
  <c r="AJ120" i="31"/>
  <c r="AI120" i="31"/>
  <c r="AH120" i="31"/>
  <c r="AG120" i="31"/>
  <c r="AF120" i="31"/>
  <c r="AJ121" i="31"/>
  <c r="AI121" i="31"/>
  <c r="AH121" i="31"/>
  <c r="AG121" i="31"/>
  <c r="AF121" i="31"/>
  <c r="AL133" i="31"/>
  <c r="AK133" i="31"/>
  <c r="AL95" i="31"/>
  <c r="AK95" i="31"/>
  <c r="AL119" i="31"/>
  <c r="AK119" i="31"/>
  <c r="AL107" i="31"/>
  <c r="AK107" i="31"/>
  <c r="AJ108" i="31"/>
  <c r="AI108" i="31"/>
  <c r="AG108" i="31"/>
  <c r="AH108" i="31"/>
  <c r="AF108" i="31"/>
  <c r="AI109" i="30"/>
  <c r="AH109" i="30"/>
  <c r="AG109" i="30"/>
  <c r="AF109" i="30"/>
  <c r="AJ109" i="30"/>
  <c r="AJ96" i="30"/>
  <c r="AI96" i="30"/>
  <c r="AH96" i="30"/>
  <c r="AG96" i="30"/>
  <c r="AF96" i="30"/>
  <c r="AH97" i="30"/>
  <c r="AG97" i="30"/>
  <c r="AF97" i="30"/>
  <c r="AJ97" i="30"/>
  <c r="AI97" i="30"/>
  <c r="AJ121" i="30"/>
  <c r="AI121" i="30"/>
  <c r="AH121" i="30"/>
  <c r="AG121" i="30"/>
  <c r="AF121" i="30"/>
  <c r="AK95" i="30"/>
  <c r="AL95" i="30"/>
  <c r="AL119" i="30"/>
  <c r="AK119" i="30"/>
  <c r="AL107" i="30"/>
  <c r="AK107" i="30"/>
  <c r="AI133" i="30"/>
  <c r="AJ133" i="30"/>
  <c r="AH133" i="30"/>
  <c r="AF133" i="30"/>
  <c r="AG133" i="30"/>
  <c r="AJ120" i="30"/>
  <c r="AF120" i="30"/>
  <c r="AH120" i="30"/>
  <c r="AG120" i="30"/>
  <c r="AI120" i="30"/>
  <c r="AH132" i="30"/>
  <c r="AF132" i="30"/>
  <c r="AJ132" i="30"/>
  <c r="AI132" i="30"/>
  <c r="AG132" i="30"/>
  <c r="AL131" i="30"/>
  <c r="AK131" i="30"/>
  <c r="AJ108" i="30"/>
  <c r="AI108" i="30"/>
  <c r="AH108" i="30"/>
  <c r="AG108" i="30"/>
  <c r="AF108" i="30"/>
  <c r="AI109" i="29"/>
  <c r="AF109" i="29"/>
  <c r="AG109" i="29"/>
  <c r="AH109" i="29"/>
  <c r="AJ109" i="29"/>
  <c r="AI133" i="29"/>
  <c r="AH133" i="29"/>
  <c r="AG133" i="29"/>
  <c r="AF133" i="29"/>
  <c r="AJ133" i="29"/>
  <c r="AK107" i="29"/>
  <c r="AL107" i="29"/>
  <c r="AG108" i="29"/>
  <c r="AI108" i="29"/>
  <c r="AH108" i="29"/>
  <c r="AF108" i="29"/>
  <c r="AJ108" i="29"/>
  <c r="AH132" i="29"/>
  <c r="AG132" i="29"/>
  <c r="AF132" i="29"/>
  <c r="AJ132" i="29"/>
  <c r="AI132" i="29"/>
  <c r="AI97" i="29"/>
  <c r="AH97" i="29"/>
  <c r="AF97" i="29"/>
  <c r="AG97" i="29"/>
  <c r="AJ97" i="29"/>
  <c r="AJ120" i="29"/>
  <c r="AI120" i="29"/>
  <c r="AH120" i="29"/>
  <c r="AG120" i="29"/>
  <c r="AF120" i="29"/>
  <c r="AL131" i="29"/>
  <c r="AK131" i="29"/>
  <c r="AL119" i="29"/>
  <c r="AK119" i="29"/>
  <c r="AL95" i="29"/>
  <c r="AK95" i="29"/>
  <c r="AH96" i="29"/>
  <c r="AG96" i="29"/>
  <c r="AF96" i="29"/>
  <c r="AI96" i="29"/>
  <c r="AJ96" i="29"/>
  <c r="AJ121" i="29"/>
  <c r="AI121" i="29"/>
  <c r="AH121" i="29"/>
  <c r="AG121" i="29"/>
  <c r="AF121" i="29"/>
  <c r="AK95" i="28"/>
  <c r="AL95" i="28"/>
  <c r="AH96" i="28"/>
  <c r="AJ96" i="28"/>
  <c r="AI96" i="28"/>
  <c r="AG96" i="28"/>
  <c r="AF96" i="28"/>
  <c r="AI97" i="28"/>
  <c r="AH97" i="28"/>
  <c r="AG97" i="28"/>
  <c r="AF97" i="28"/>
  <c r="AJ97" i="28"/>
  <c r="AI133" i="28"/>
  <c r="AH133" i="28"/>
  <c r="AG133" i="28"/>
  <c r="AF133" i="28"/>
  <c r="AJ133" i="28"/>
  <c r="AL131" i="28"/>
  <c r="AK131" i="28"/>
  <c r="AH132" i="28"/>
  <c r="AG132" i="28"/>
  <c r="AF132" i="28"/>
  <c r="AJ132" i="28"/>
  <c r="AI132" i="28"/>
  <c r="AL95" i="11"/>
  <c r="AH132" i="27"/>
  <c r="AG132" i="27"/>
  <c r="AF132" i="27"/>
  <c r="AJ132" i="27"/>
  <c r="AI132" i="27"/>
  <c r="AF108" i="27"/>
  <c r="AJ108" i="27"/>
  <c r="AG108" i="27"/>
  <c r="AI108" i="27"/>
  <c r="AH108" i="27"/>
  <c r="AI109" i="27"/>
  <c r="AJ109" i="27"/>
  <c r="AH109" i="27"/>
  <c r="AG109" i="27"/>
  <c r="AF109" i="27"/>
  <c r="AI97" i="27"/>
  <c r="AH97" i="27"/>
  <c r="AF97" i="27"/>
  <c r="AG97" i="27"/>
  <c r="AJ97" i="27"/>
  <c r="AJ120" i="27"/>
  <c r="AI120" i="27"/>
  <c r="AH120" i="27"/>
  <c r="AG120" i="27"/>
  <c r="AF120" i="27"/>
  <c r="AL95" i="27"/>
  <c r="AK95" i="27"/>
  <c r="AL131" i="27"/>
  <c r="AK131" i="27"/>
  <c r="AI133" i="27"/>
  <c r="AH133" i="27"/>
  <c r="AG133" i="27"/>
  <c r="AF133" i="27"/>
  <c r="AJ133" i="27"/>
  <c r="AL119" i="27"/>
  <c r="AK119" i="27"/>
  <c r="AJ96" i="27"/>
  <c r="AH96" i="27"/>
  <c r="AI96" i="27"/>
  <c r="AG96" i="27"/>
  <c r="AF96" i="27"/>
  <c r="AJ121" i="27"/>
  <c r="AI121" i="27"/>
  <c r="AH121" i="27"/>
  <c r="AG121" i="27"/>
  <c r="AF121" i="27"/>
  <c r="AK107" i="27"/>
  <c r="AL107" i="27"/>
  <c r="AL119" i="26"/>
  <c r="AK119" i="26"/>
  <c r="AI121" i="26"/>
  <c r="AH121" i="26"/>
  <c r="AG121" i="26"/>
  <c r="AF121" i="26"/>
  <c r="AJ121" i="26"/>
  <c r="AL107" i="26"/>
  <c r="AK107" i="26"/>
  <c r="AH120" i="26"/>
  <c r="AG120" i="26"/>
  <c r="AF120" i="26"/>
  <c r="AJ120" i="26"/>
  <c r="AI120" i="26"/>
  <c r="AG96" i="26"/>
  <c r="AF96" i="26"/>
  <c r="AJ96" i="26"/>
  <c r="AI96" i="26"/>
  <c r="AH96" i="26"/>
  <c r="AJ132" i="26"/>
  <c r="AI132" i="26"/>
  <c r="AH132" i="26"/>
  <c r="AG132" i="26"/>
  <c r="AF132" i="26"/>
  <c r="AK131" i="26"/>
  <c r="AL131" i="26"/>
  <c r="AF97" i="26"/>
  <c r="AJ97" i="26"/>
  <c r="AI97" i="26"/>
  <c r="AH97" i="26"/>
  <c r="AG97" i="26"/>
  <c r="AG109" i="26"/>
  <c r="AF109" i="26"/>
  <c r="AJ109" i="26"/>
  <c r="AI109" i="26"/>
  <c r="AH109" i="26"/>
  <c r="AI133" i="26"/>
  <c r="AH133" i="26"/>
  <c r="AG133" i="26"/>
  <c r="AJ133" i="26"/>
  <c r="AF133" i="26"/>
  <c r="AG108" i="26"/>
  <c r="AF108" i="26"/>
  <c r="AJ108" i="26"/>
  <c r="AI108" i="26"/>
  <c r="AH108" i="26"/>
  <c r="AK95" i="26"/>
  <c r="AL95" i="26"/>
  <c r="AJ96" i="25"/>
  <c r="AH96" i="25"/>
  <c r="AG96" i="25"/>
  <c r="AF96" i="25"/>
  <c r="AI96" i="25"/>
  <c r="AL95" i="25"/>
  <c r="AK95" i="25"/>
  <c r="AJ97" i="25"/>
  <c r="AI97" i="25"/>
  <c r="AG97" i="25"/>
  <c r="AF97" i="25"/>
  <c r="AH97" i="25"/>
  <c r="AL119" i="25"/>
  <c r="AK119" i="25"/>
  <c r="AK131" i="25"/>
  <c r="AL131" i="25"/>
  <c r="AJ132" i="25"/>
  <c r="AI132" i="25"/>
  <c r="AH132" i="25"/>
  <c r="AF132" i="25"/>
  <c r="AG132" i="25"/>
  <c r="AI133" i="25"/>
  <c r="AH133" i="25"/>
  <c r="AG133" i="25"/>
  <c r="AJ133" i="25"/>
  <c r="AF133" i="25"/>
  <c r="AI121" i="25"/>
  <c r="AH121" i="25"/>
  <c r="AG121" i="25"/>
  <c r="AF121" i="25"/>
  <c r="AJ121" i="25"/>
  <c r="AL107" i="25"/>
  <c r="AK107" i="25"/>
  <c r="AI109" i="25"/>
  <c r="AH109" i="25"/>
  <c r="AG109" i="25"/>
  <c r="AF109" i="25"/>
  <c r="AJ109" i="25"/>
  <c r="AH120" i="25"/>
  <c r="AG120" i="25"/>
  <c r="AF120" i="25"/>
  <c r="AJ120" i="25"/>
  <c r="AI120" i="25"/>
  <c r="AI108" i="25"/>
  <c r="AH108" i="25"/>
  <c r="AG108" i="25"/>
  <c r="AF108" i="25"/>
  <c r="AJ108" i="25"/>
  <c r="AL95" i="24"/>
  <c r="AK95" i="24"/>
  <c r="AI120" i="24"/>
  <c r="AH120" i="24"/>
  <c r="AG120" i="24"/>
  <c r="AF120" i="24"/>
  <c r="AJ120" i="24"/>
  <c r="AF121" i="24"/>
  <c r="AJ121" i="24"/>
  <c r="AI121" i="24"/>
  <c r="AH121" i="24"/>
  <c r="AG121" i="24"/>
  <c r="AG97" i="24"/>
  <c r="AF97" i="24"/>
  <c r="AI97" i="24"/>
  <c r="AH97" i="24"/>
  <c r="AJ97" i="24"/>
  <c r="AK131" i="24"/>
  <c r="AL131" i="24"/>
  <c r="AL119" i="24"/>
  <c r="AK119" i="24"/>
  <c r="AH96" i="24"/>
  <c r="AG96" i="24"/>
  <c r="AF96" i="24"/>
  <c r="AJ96" i="24"/>
  <c r="AI96" i="24"/>
  <c r="AI133" i="24"/>
  <c r="AH133" i="24"/>
  <c r="AG133" i="24"/>
  <c r="AF133" i="24"/>
  <c r="AJ133" i="24"/>
  <c r="AJ132" i="24"/>
  <c r="AI132" i="24"/>
  <c r="AH132" i="24"/>
  <c r="AG132" i="24"/>
  <c r="AF132" i="24"/>
  <c r="AG109" i="23"/>
  <c r="AF109" i="23"/>
  <c r="AJ109" i="23"/>
  <c r="AH109" i="23"/>
  <c r="AI109" i="23"/>
  <c r="AL119" i="23"/>
  <c r="AK119" i="23"/>
  <c r="AL95" i="23"/>
  <c r="AK95" i="23"/>
  <c r="AI121" i="23"/>
  <c r="AH121" i="23"/>
  <c r="AG121" i="23"/>
  <c r="AF121" i="23"/>
  <c r="AJ121" i="23"/>
  <c r="AG97" i="23"/>
  <c r="AF97" i="23"/>
  <c r="AJ97" i="23"/>
  <c r="AI97" i="23"/>
  <c r="AH97" i="23"/>
  <c r="AL107" i="23"/>
  <c r="AK107" i="23"/>
  <c r="AG108" i="23"/>
  <c r="AF108" i="23"/>
  <c r="AJ108" i="23"/>
  <c r="AH108" i="23"/>
  <c r="AI108" i="23"/>
  <c r="AH120" i="23"/>
  <c r="AG120" i="23"/>
  <c r="AF120" i="23"/>
  <c r="AJ120" i="23"/>
  <c r="AI120" i="23"/>
  <c r="AI133" i="23"/>
  <c r="AH133" i="23"/>
  <c r="AF133" i="23"/>
  <c r="AJ133" i="23"/>
  <c r="AG133" i="23"/>
  <c r="AK131" i="23"/>
  <c r="AL131" i="23"/>
  <c r="AJ96" i="23"/>
  <c r="AI96" i="23"/>
  <c r="AH96" i="23"/>
  <c r="AG96" i="23"/>
  <c r="AF96" i="23"/>
  <c r="AJ132" i="23"/>
  <c r="AI132" i="23"/>
  <c r="AG132" i="23"/>
  <c r="AF132" i="23"/>
  <c r="AH132" i="23"/>
  <c r="AF121" i="22"/>
  <c r="AJ121" i="22"/>
  <c r="AI121" i="22"/>
  <c r="AH121" i="22"/>
  <c r="AG121" i="22"/>
  <c r="AI109" i="22"/>
  <c r="AH109" i="22"/>
  <c r="AG109" i="22"/>
  <c r="AF109" i="22"/>
  <c r="AJ109" i="22"/>
  <c r="AH97" i="22"/>
  <c r="AG97" i="22"/>
  <c r="AF97" i="22"/>
  <c r="AJ97" i="22"/>
  <c r="AI97" i="22"/>
  <c r="AI108" i="22"/>
  <c r="AH108" i="22"/>
  <c r="AG108" i="22"/>
  <c r="AF108" i="22"/>
  <c r="AJ108" i="22"/>
  <c r="AH120" i="22"/>
  <c r="AG120" i="22"/>
  <c r="AF120" i="22"/>
  <c r="AJ120" i="22"/>
  <c r="AI120" i="22"/>
  <c r="AI133" i="22"/>
  <c r="AH133" i="22"/>
  <c r="AG133" i="22"/>
  <c r="AF133" i="22"/>
  <c r="AJ133" i="22"/>
  <c r="AL95" i="22"/>
  <c r="AK95" i="22"/>
  <c r="AL119" i="22"/>
  <c r="AK119" i="22"/>
  <c r="AJ132" i="22"/>
  <c r="AI132" i="22"/>
  <c r="AH132" i="22"/>
  <c r="AG132" i="22"/>
  <c r="AF132" i="22"/>
  <c r="AK131" i="22"/>
  <c r="AL131" i="22"/>
  <c r="AI96" i="22"/>
  <c r="AH96" i="22"/>
  <c r="AG96" i="22"/>
  <c r="AF96" i="22"/>
  <c r="AJ96" i="22"/>
  <c r="AL107" i="22"/>
  <c r="AK107" i="22"/>
  <c r="AF120" i="21"/>
  <c r="AJ120" i="21"/>
  <c r="AI120" i="21"/>
  <c r="AH120" i="21"/>
  <c r="AG120" i="21"/>
  <c r="AJ108" i="21"/>
  <c r="AI108" i="21"/>
  <c r="AH108" i="21"/>
  <c r="AG108" i="21"/>
  <c r="AF108" i="21"/>
  <c r="AL119" i="21"/>
  <c r="AK119" i="21"/>
  <c r="AL132" i="21"/>
  <c r="AK132" i="21"/>
  <c r="AJ109" i="21"/>
  <c r="AH109" i="21"/>
  <c r="AI109" i="21"/>
  <c r="AG109" i="21"/>
  <c r="AF109" i="21"/>
  <c r="AK95" i="21"/>
  <c r="AL95" i="21"/>
  <c r="AG97" i="21"/>
  <c r="AF97" i="21"/>
  <c r="AH97" i="21"/>
  <c r="AJ97" i="21"/>
  <c r="AI97" i="21"/>
  <c r="AL133" i="21"/>
  <c r="AK133" i="21"/>
  <c r="AG121" i="21"/>
  <c r="AF121" i="21"/>
  <c r="AJ121" i="21"/>
  <c r="AI121" i="21"/>
  <c r="AH121" i="21"/>
  <c r="AL107" i="21"/>
  <c r="AK107" i="21"/>
  <c r="AI96" i="21"/>
  <c r="AH96" i="21"/>
  <c r="AG96" i="21"/>
  <c r="AF96" i="21"/>
  <c r="AJ96" i="21"/>
  <c r="AG97" i="20"/>
  <c r="AF97" i="20"/>
  <c r="AH97" i="20"/>
  <c r="AI97" i="20"/>
  <c r="AJ97" i="20"/>
  <c r="AK119" i="20"/>
  <c r="AL119" i="20"/>
  <c r="AJ132" i="20"/>
  <c r="AI132" i="20"/>
  <c r="AH132" i="20"/>
  <c r="AG132" i="20"/>
  <c r="AF132" i="20"/>
  <c r="AI133" i="20"/>
  <c r="AH133" i="20"/>
  <c r="AG133" i="20"/>
  <c r="AF133" i="20"/>
  <c r="AJ133" i="20"/>
  <c r="AG109" i="20"/>
  <c r="AF109" i="20"/>
  <c r="AJ109" i="20"/>
  <c r="AI109" i="20"/>
  <c r="AH109" i="20"/>
  <c r="AL107" i="20"/>
  <c r="AK107" i="20"/>
  <c r="AH96" i="20"/>
  <c r="AG96" i="20"/>
  <c r="AJ96" i="20"/>
  <c r="AI96" i="20"/>
  <c r="AF96" i="20"/>
  <c r="AK131" i="20"/>
  <c r="AL131" i="20"/>
  <c r="AG108" i="20"/>
  <c r="AF108" i="20"/>
  <c r="AJ108" i="20"/>
  <c r="AI108" i="20"/>
  <c r="AH108" i="20"/>
  <c r="AL95" i="20"/>
  <c r="AK95" i="20"/>
  <c r="AF121" i="20"/>
  <c r="AJ121" i="20"/>
  <c r="AI121" i="20"/>
  <c r="AH121" i="20"/>
  <c r="AG121" i="20"/>
  <c r="AF120" i="20"/>
  <c r="AJ120" i="20"/>
  <c r="AI120" i="20"/>
  <c r="AH120" i="20"/>
  <c r="AG120" i="20"/>
  <c r="AI133" i="19"/>
  <c r="AH133" i="19"/>
  <c r="AG133" i="19"/>
  <c r="AF133" i="19"/>
  <c r="AJ133" i="19"/>
  <c r="AL107" i="19"/>
  <c r="AK107" i="19"/>
  <c r="AL95" i="19"/>
  <c r="AK95" i="19"/>
  <c r="AG108" i="19"/>
  <c r="AF108" i="19"/>
  <c r="AJ108" i="19"/>
  <c r="AI108" i="19"/>
  <c r="AH108" i="19"/>
  <c r="AG109" i="19"/>
  <c r="AF109" i="19"/>
  <c r="AJ109" i="19"/>
  <c r="AI109" i="19"/>
  <c r="AH109" i="19"/>
  <c r="AK131" i="19"/>
  <c r="AL131" i="19"/>
  <c r="AG97" i="19"/>
  <c r="AF97" i="19"/>
  <c r="AI97" i="19"/>
  <c r="AH97" i="19"/>
  <c r="AJ97" i="19"/>
  <c r="AF120" i="19"/>
  <c r="AJ120" i="19"/>
  <c r="AI120" i="19"/>
  <c r="AG120" i="19"/>
  <c r="AH120" i="19"/>
  <c r="AJ132" i="19"/>
  <c r="AI132" i="19"/>
  <c r="AH132" i="19"/>
  <c r="AG132" i="19"/>
  <c r="AF132" i="19"/>
  <c r="AK119" i="19"/>
  <c r="AL119" i="19"/>
  <c r="AG121" i="19"/>
  <c r="AF121" i="19"/>
  <c r="AJ121" i="19"/>
  <c r="AH121" i="19"/>
  <c r="AI121" i="19"/>
  <c r="AH96" i="19"/>
  <c r="AG96" i="19"/>
  <c r="AF96" i="19"/>
  <c r="AI96" i="19"/>
  <c r="AJ96" i="19"/>
  <c r="AH133" i="18"/>
  <c r="AF133" i="18"/>
  <c r="AJ133" i="18"/>
  <c r="AI133" i="18"/>
  <c r="AG133" i="18"/>
  <c r="AK107" i="18"/>
  <c r="AL107" i="18"/>
  <c r="AI96" i="18"/>
  <c r="AH96" i="18"/>
  <c r="AG96" i="18"/>
  <c r="AJ96" i="18"/>
  <c r="AF96" i="18"/>
  <c r="AG132" i="18"/>
  <c r="AJ132" i="18"/>
  <c r="AI132" i="18"/>
  <c r="AF132" i="18"/>
  <c r="AH132" i="18"/>
  <c r="AJ120" i="18"/>
  <c r="AI120" i="18"/>
  <c r="AH120" i="18"/>
  <c r="AG120" i="18"/>
  <c r="AF120" i="18"/>
  <c r="AJ108" i="18"/>
  <c r="AG108" i="18"/>
  <c r="AF108" i="18"/>
  <c r="AH108" i="18"/>
  <c r="AI108" i="18"/>
  <c r="AF121" i="18"/>
  <c r="AH121" i="18"/>
  <c r="AG121" i="18"/>
  <c r="AJ121" i="18"/>
  <c r="AI121" i="18"/>
  <c r="AI97" i="18"/>
  <c r="AH97" i="18"/>
  <c r="AG97" i="18"/>
  <c r="AF97" i="18"/>
  <c r="AJ97" i="18"/>
  <c r="AL131" i="18"/>
  <c r="AK131" i="18"/>
  <c r="AJ109" i="18"/>
  <c r="AG109" i="18"/>
  <c r="AF109" i="18"/>
  <c r="AI109" i="18"/>
  <c r="AH109" i="18"/>
  <c r="AL119" i="18"/>
  <c r="AK119" i="18"/>
  <c r="AK95" i="18"/>
  <c r="AL95" i="18"/>
  <c r="AL131" i="15"/>
  <c r="AK131" i="15"/>
  <c r="AJ120" i="15"/>
  <c r="AI120" i="15"/>
  <c r="AH120" i="15"/>
  <c r="AG120" i="15"/>
  <c r="AF120" i="15"/>
  <c r="AI133" i="15"/>
  <c r="AH133" i="15"/>
  <c r="AG133" i="15"/>
  <c r="AF133" i="15"/>
  <c r="AJ133" i="15"/>
  <c r="AH132" i="15"/>
  <c r="AG132" i="15"/>
  <c r="AF132" i="15"/>
  <c r="AJ132" i="15"/>
  <c r="AI132" i="15"/>
  <c r="AH108" i="15"/>
  <c r="AG108" i="15"/>
  <c r="AF108" i="15"/>
  <c r="AI108" i="15"/>
  <c r="AJ108" i="15"/>
  <c r="AL119" i="15"/>
  <c r="AK119" i="15"/>
  <c r="AJ121" i="15"/>
  <c r="AI121" i="15"/>
  <c r="AH121" i="15"/>
  <c r="AG121" i="15"/>
  <c r="AF121" i="15"/>
  <c r="AI97" i="15"/>
  <c r="AF97" i="15"/>
  <c r="AH97" i="15"/>
  <c r="AG97" i="15"/>
  <c r="AJ97" i="15"/>
  <c r="AL95" i="15"/>
  <c r="AK95" i="15"/>
  <c r="AH96" i="15"/>
  <c r="AG96" i="15"/>
  <c r="AF96" i="15"/>
  <c r="AJ96" i="15"/>
  <c r="AI96" i="15"/>
  <c r="AF109" i="15"/>
  <c r="AJ109" i="15"/>
  <c r="AI109" i="15"/>
  <c r="AH109" i="15"/>
  <c r="AG109" i="15"/>
  <c r="AL107" i="15"/>
  <c r="AK107" i="15"/>
  <c r="AL107" i="12"/>
  <c r="AK107" i="12"/>
  <c r="AL95" i="12"/>
  <c r="AK95" i="12"/>
  <c r="AH97" i="12"/>
  <c r="AG97" i="12"/>
  <c r="AF97" i="12"/>
  <c r="AI97" i="12"/>
  <c r="AJ97" i="12"/>
  <c r="AL119" i="12"/>
  <c r="AK119" i="12"/>
  <c r="AJ96" i="12"/>
  <c r="AI96" i="12"/>
  <c r="AH96" i="12"/>
  <c r="AG96" i="12"/>
  <c r="AF96" i="12"/>
  <c r="AI121" i="12"/>
  <c r="AH121" i="12"/>
  <c r="AJ121" i="12"/>
  <c r="AG121" i="12"/>
  <c r="AF121" i="12"/>
  <c r="AJ108" i="12"/>
  <c r="AI108" i="12"/>
  <c r="AH108" i="12"/>
  <c r="AG108" i="12"/>
  <c r="AF108" i="12"/>
  <c r="AI120" i="12"/>
  <c r="AH120" i="12"/>
  <c r="AF120" i="12"/>
  <c r="AG120" i="12"/>
  <c r="AJ120" i="12"/>
  <c r="AJ109" i="12"/>
  <c r="AI109" i="12"/>
  <c r="AF109" i="12"/>
  <c r="AH109" i="12"/>
  <c r="AG109" i="12"/>
  <c r="AH132" i="12"/>
  <c r="AG132" i="12"/>
  <c r="AI132" i="12"/>
  <c r="AF132" i="12"/>
  <c r="AJ132" i="12"/>
  <c r="AI133" i="12"/>
  <c r="AH133" i="12"/>
  <c r="AJ133" i="12"/>
  <c r="AG133" i="12"/>
  <c r="AF133" i="12"/>
  <c r="AL131" i="12"/>
  <c r="AK131" i="12"/>
  <c r="AL131" i="11"/>
  <c r="AJ96" i="11"/>
  <c r="AK96" i="11" s="1"/>
  <c r="AH96" i="11"/>
  <c r="AG96" i="11"/>
  <c r="AF96" i="11"/>
  <c r="AF132" i="11"/>
  <c r="AG132" i="11"/>
  <c r="AH132" i="11"/>
  <c r="AI132" i="11"/>
  <c r="AI120" i="11"/>
  <c r="AG120" i="11"/>
  <c r="AJ120" i="11"/>
  <c r="AL120" i="11" s="1"/>
  <c r="AF120" i="11"/>
  <c r="AL132" i="11"/>
  <c r="AK132" i="11"/>
  <c r="AL109" i="11"/>
  <c r="AK109" i="11"/>
  <c r="AJ133" i="11"/>
  <c r="AI133" i="11"/>
  <c r="AJ121" i="11"/>
  <c r="AI121" i="11"/>
  <c r="AJ97" i="11"/>
  <c r="AI97" i="11"/>
  <c r="AH97" i="11"/>
  <c r="AG97" i="11"/>
  <c r="AF97" i="11"/>
  <c r="AG133" i="11"/>
  <c r="AF133" i="11"/>
  <c r="AH133" i="11"/>
  <c r="AF121" i="11"/>
  <c r="AG121" i="11"/>
  <c r="AH121" i="11"/>
  <c r="AL121" i="49" l="1"/>
  <c r="AK121" i="49"/>
  <c r="AL97" i="49"/>
  <c r="AK97" i="49"/>
  <c r="AL132" i="49"/>
  <c r="AK132" i="49"/>
  <c r="AL108" i="49"/>
  <c r="AK108" i="49"/>
  <c r="AL120" i="49"/>
  <c r="AK120" i="49"/>
  <c r="AK96" i="49"/>
  <c r="AL96" i="49"/>
  <c r="AL109" i="49"/>
  <c r="AK109" i="49"/>
  <c r="AL133" i="49"/>
  <c r="AK133" i="49"/>
  <c r="AK96" i="47"/>
  <c r="AL96" i="47"/>
  <c r="AK109" i="47"/>
  <c r="AL109" i="47"/>
  <c r="AL108" i="47"/>
  <c r="AK108" i="47"/>
  <c r="AL120" i="47"/>
  <c r="AK120" i="47"/>
  <c r="AK133" i="47"/>
  <c r="AL133" i="47"/>
  <c r="AK97" i="47"/>
  <c r="AL97" i="47"/>
  <c r="AL132" i="47"/>
  <c r="AK132" i="47"/>
  <c r="AL121" i="47"/>
  <c r="AK121" i="47"/>
  <c r="AL120" i="45"/>
  <c r="AK120" i="45"/>
  <c r="AL133" i="45"/>
  <c r="AK133" i="45"/>
  <c r="AL109" i="45"/>
  <c r="AK109" i="45"/>
  <c r="AL121" i="45"/>
  <c r="AK121" i="45"/>
  <c r="AK97" i="45"/>
  <c r="AL97" i="45"/>
  <c r="AK108" i="45"/>
  <c r="AL108" i="45"/>
  <c r="AL96" i="45"/>
  <c r="AK96" i="45"/>
  <c r="AL132" i="45"/>
  <c r="AK132" i="45"/>
  <c r="AL121" i="43"/>
  <c r="AK121" i="43"/>
  <c r="AL120" i="43"/>
  <c r="AK120" i="43"/>
  <c r="AL133" i="43"/>
  <c r="AK133" i="43"/>
  <c r="AL132" i="43"/>
  <c r="AK132" i="43"/>
  <c r="AL121" i="41"/>
  <c r="AK121" i="41"/>
  <c r="AL133" i="41"/>
  <c r="AK133" i="41"/>
  <c r="AL97" i="41"/>
  <c r="AK97" i="41"/>
  <c r="AL96" i="41"/>
  <c r="AK96" i="41"/>
  <c r="AL132" i="41"/>
  <c r="AK132" i="41"/>
  <c r="AL120" i="41"/>
  <c r="AK120" i="41"/>
  <c r="AL133" i="39"/>
  <c r="AK133" i="39"/>
  <c r="AL121" i="39"/>
  <c r="AK121" i="39"/>
  <c r="AL132" i="39"/>
  <c r="AK132" i="39"/>
  <c r="AL108" i="39"/>
  <c r="AK108" i="39"/>
  <c r="AL109" i="39"/>
  <c r="AK109" i="39"/>
  <c r="AL120" i="39"/>
  <c r="AK120" i="39"/>
  <c r="AL96" i="38"/>
  <c r="AK96" i="38"/>
  <c r="AL120" i="38"/>
  <c r="AK120" i="38"/>
  <c r="AL97" i="38"/>
  <c r="AK97" i="38"/>
  <c r="AL121" i="38"/>
  <c r="AK121" i="38"/>
  <c r="AK120" i="37"/>
  <c r="AL120" i="37"/>
  <c r="AL121" i="37"/>
  <c r="AK121" i="37"/>
  <c r="AK109" i="36"/>
  <c r="AL109" i="36"/>
  <c r="AL120" i="36"/>
  <c r="AK120" i="36"/>
  <c r="AL121" i="36"/>
  <c r="AK121" i="36"/>
  <c r="AK108" i="36"/>
  <c r="AL108" i="36"/>
  <c r="AL97" i="36"/>
  <c r="AK97" i="36"/>
  <c r="AK96" i="36"/>
  <c r="AL96" i="36"/>
  <c r="AL97" i="35"/>
  <c r="AK97" i="35"/>
  <c r="AL108" i="35"/>
  <c r="AK108" i="35"/>
  <c r="AK109" i="35"/>
  <c r="AL109" i="35"/>
  <c r="AK132" i="35"/>
  <c r="AL132" i="35"/>
  <c r="AK120" i="35"/>
  <c r="AL120" i="35"/>
  <c r="AL133" i="35"/>
  <c r="AK133" i="35"/>
  <c r="AL96" i="35"/>
  <c r="AK96" i="35"/>
  <c r="AL121" i="35"/>
  <c r="AK121" i="35"/>
  <c r="AK109" i="34"/>
  <c r="AL109" i="34"/>
  <c r="AL120" i="34"/>
  <c r="AK120" i="34"/>
  <c r="AL121" i="34"/>
  <c r="AK121" i="34"/>
  <c r="AL97" i="34"/>
  <c r="AK97" i="34"/>
  <c r="AL133" i="34"/>
  <c r="AK133" i="34"/>
  <c r="AL108" i="34"/>
  <c r="AK108" i="34"/>
  <c r="AL96" i="34"/>
  <c r="AK96" i="34"/>
  <c r="AL132" i="34"/>
  <c r="AK132" i="34"/>
  <c r="AL132" i="33"/>
  <c r="AK132" i="33"/>
  <c r="AL97" i="33"/>
  <c r="AK97" i="33"/>
  <c r="AK96" i="33"/>
  <c r="AL96" i="33"/>
  <c r="AL108" i="33"/>
  <c r="AK108" i="33"/>
  <c r="AK133" i="33"/>
  <c r="AL133" i="33"/>
  <c r="AL120" i="33"/>
  <c r="AK120" i="33"/>
  <c r="AL109" i="33"/>
  <c r="AK109" i="33"/>
  <c r="AL121" i="33"/>
  <c r="AK121" i="33"/>
  <c r="AL108" i="32"/>
  <c r="AK108" i="32"/>
  <c r="AL97" i="32"/>
  <c r="AK97" i="32"/>
  <c r="AK96" i="32"/>
  <c r="AL96" i="32"/>
  <c r="AK109" i="32"/>
  <c r="AL109" i="32"/>
  <c r="AL120" i="32"/>
  <c r="AK120" i="32"/>
  <c r="AK132" i="32"/>
  <c r="AL132" i="32"/>
  <c r="AL121" i="32"/>
  <c r="AK121" i="32"/>
  <c r="AL133" i="32"/>
  <c r="AK133" i="32"/>
  <c r="AL121" i="31"/>
  <c r="AK121" i="31"/>
  <c r="AL97" i="31"/>
  <c r="AK97" i="31"/>
  <c r="AK108" i="31"/>
  <c r="AL108" i="31"/>
  <c r="AK120" i="31"/>
  <c r="AL120" i="31"/>
  <c r="AK96" i="31"/>
  <c r="AL96" i="31"/>
  <c r="AL109" i="31"/>
  <c r="AK109" i="31"/>
  <c r="AL132" i="30"/>
  <c r="AK132" i="30"/>
  <c r="AL97" i="30"/>
  <c r="AK97" i="30"/>
  <c r="AL96" i="30"/>
  <c r="AK96" i="30"/>
  <c r="AL109" i="30"/>
  <c r="AK109" i="30"/>
  <c r="AK108" i="30"/>
  <c r="AL108" i="30"/>
  <c r="AL133" i="30"/>
  <c r="AK133" i="30"/>
  <c r="AL120" i="30"/>
  <c r="AK120" i="30"/>
  <c r="AL121" i="30"/>
  <c r="AK121" i="30"/>
  <c r="AL132" i="29"/>
  <c r="AK132" i="29"/>
  <c r="AL120" i="29"/>
  <c r="AK120" i="29"/>
  <c r="AL96" i="29"/>
  <c r="AK96" i="29"/>
  <c r="AK97" i="29"/>
  <c r="AL97" i="29"/>
  <c r="AL133" i="29"/>
  <c r="AK133" i="29"/>
  <c r="AL109" i="29"/>
  <c r="AK109" i="29"/>
  <c r="AL121" i="29"/>
  <c r="AK121" i="29"/>
  <c r="AL108" i="29"/>
  <c r="AK108" i="29"/>
  <c r="AL132" i="28"/>
  <c r="AK132" i="28"/>
  <c r="AK97" i="28"/>
  <c r="AL97" i="28"/>
  <c r="AL96" i="28"/>
  <c r="AK96" i="28"/>
  <c r="AL133" i="28"/>
  <c r="AK133" i="28"/>
  <c r="AL108" i="27"/>
  <c r="AK108" i="27"/>
  <c r="AL97" i="27"/>
  <c r="AK97" i="27"/>
  <c r="AL109" i="27"/>
  <c r="AK109" i="27"/>
  <c r="AL121" i="27"/>
  <c r="AK121" i="27"/>
  <c r="AL133" i="27"/>
  <c r="AK133" i="27"/>
  <c r="AK96" i="27"/>
  <c r="AL96" i="27"/>
  <c r="AL120" i="27"/>
  <c r="AK120" i="27"/>
  <c r="AL132" i="27"/>
  <c r="AK132" i="27"/>
  <c r="AL96" i="26"/>
  <c r="AK96" i="26"/>
  <c r="AL133" i="26"/>
  <c r="AK133" i="26"/>
  <c r="AL109" i="26"/>
  <c r="AK109" i="26"/>
  <c r="AL97" i="26"/>
  <c r="AK97" i="26"/>
  <c r="AL108" i="26"/>
  <c r="AK108" i="26"/>
  <c r="AL132" i="26"/>
  <c r="AK132" i="26"/>
  <c r="AL120" i="26"/>
  <c r="AK120" i="26"/>
  <c r="AL121" i="26"/>
  <c r="AK121" i="26"/>
  <c r="AL120" i="25"/>
  <c r="AK120" i="25"/>
  <c r="AL132" i="25"/>
  <c r="AK132" i="25"/>
  <c r="AL108" i="25"/>
  <c r="AK108" i="25"/>
  <c r="AL109" i="25"/>
  <c r="AK109" i="25"/>
  <c r="AL97" i="25"/>
  <c r="AK97" i="25"/>
  <c r="AL121" i="25"/>
  <c r="AK121" i="25"/>
  <c r="AK133" i="25"/>
  <c r="AL133" i="25"/>
  <c r="AK96" i="25"/>
  <c r="AL96" i="25"/>
  <c r="AL97" i="24"/>
  <c r="AK97" i="24"/>
  <c r="AL121" i="24"/>
  <c r="AK121" i="24"/>
  <c r="AL132" i="24"/>
  <c r="AK132" i="24"/>
  <c r="AL133" i="24"/>
  <c r="AK133" i="24"/>
  <c r="AL96" i="24"/>
  <c r="AK96" i="24"/>
  <c r="AL120" i="24"/>
  <c r="AK120" i="24"/>
  <c r="AL97" i="23"/>
  <c r="AK97" i="23"/>
  <c r="AL96" i="23"/>
  <c r="AK96" i="23"/>
  <c r="AL109" i="23"/>
  <c r="AK109" i="23"/>
  <c r="AL108" i="23"/>
  <c r="AK108" i="23"/>
  <c r="AL132" i="23"/>
  <c r="AK132" i="23"/>
  <c r="AL121" i="23"/>
  <c r="AK121" i="23"/>
  <c r="AL120" i="23"/>
  <c r="AK120" i="23"/>
  <c r="AL133" i="23"/>
  <c r="AK133" i="23"/>
  <c r="AL120" i="22"/>
  <c r="AK120" i="22"/>
  <c r="AL132" i="22"/>
  <c r="AK132" i="22"/>
  <c r="AL109" i="22"/>
  <c r="AK109" i="22"/>
  <c r="AL133" i="22"/>
  <c r="AK133" i="22"/>
  <c r="AL108" i="22"/>
  <c r="AK108" i="22"/>
  <c r="AL97" i="22"/>
  <c r="AK97" i="22"/>
  <c r="AL121" i="22"/>
  <c r="AK121" i="22"/>
  <c r="AL96" i="22"/>
  <c r="AK96" i="22"/>
  <c r="AK96" i="21"/>
  <c r="AL96" i="21"/>
  <c r="AL109" i="21"/>
  <c r="AK109" i="21"/>
  <c r="AL120" i="21"/>
  <c r="AK120" i="21"/>
  <c r="AL108" i="21"/>
  <c r="AK108" i="21"/>
  <c r="AL121" i="21"/>
  <c r="AK121" i="21"/>
  <c r="AL97" i="21"/>
  <c r="AK97" i="21"/>
  <c r="AL133" i="20"/>
  <c r="AK133" i="20"/>
  <c r="AL97" i="20"/>
  <c r="AK97" i="20"/>
  <c r="AL121" i="20"/>
  <c r="AK121" i="20"/>
  <c r="AL108" i="20"/>
  <c r="AK108" i="20"/>
  <c r="AL120" i="20"/>
  <c r="AK120" i="20"/>
  <c r="AL96" i="20"/>
  <c r="AK96" i="20"/>
  <c r="AL109" i="20"/>
  <c r="AK109" i="20"/>
  <c r="AL132" i="20"/>
  <c r="AK132" i="20"/>
  <c r="AL121" i="19"/>
  <c r="AK121" i="19"/>
  <c r="AL109" i="19"/>
  <c r="AK109" i="19"/>
  <c r="AL133" i="19"/>
  <c r="AK133" i="19"/>
  <c r="AL120" i="19"/>
  <c r="AK120" i="19"/>
  <c r="AL96" i="19"/>
  <c r="AK96" i="19"/>
  <c r="AL132" i="19"/>
  <c r="AK132" i="19"/>
  <c r="AL97" i="19"/>
  <c r="AK97" i="19"/>
  <c r="AL108" i="19"/>
  <c r="AK108" i="19"/>
  <c r="AK121" i="18"/>
  <c r="AL121" i="18"/>
  <c r="AK132" i="18"/>
  <c r="AL132" i="18"/>
  <c r="AL109" i="18"/>
  <c r="AK109" i="18"/>
  <c r="AL97" i="18"/>
  <c r="AK97" i="18"/>
  <c r="AK96" i="18"/>
  <c r="AL96" i="18"/>
  <c r="AL133" i="18"/>
  <c r="AK133" i="18"/>
  <c r="AK108" i="18"/>
  <c r="AL108" i="18"/>
  <c r="AK120" i="18"/>
  <c r="AL120" i="18"/>
  <c r="AL133" i="15"/>
  <c r="AK133" i="15"/>
  <c r="AK109" i="15"/>
  <c r="AL109" i="15"/>
  <c r="AL120" i="15"/>
  <c r="AK120" i="15"/>
  <c r="AL132" i="15"/>
  <c r="AK132" i="15"/>
  <c r="AL97" i="15"/>
  <c r="AK97" i="15"/>
  <c r="AK96" i="15"/>
  <c r="AL96" i="15"/>
  <c r="AL108" i="15"/>
  <c r="AK108" i="15"/>
  <c r="AL121" i="15"/>
  <c r="AK121" i="15"/>
  <c r="AL132" i="12"/>
  <c r="AK132" i="12"/>
  <c r="AL120" i="12"/>
  <c r="AK120" i="12"/>
  <c r="AK96" i="12"/>
  <c r="AL96" i="12"/>
  <c r="AL133" i="12"/>
  <c r="AK133" i="12"/>
  <c r="AL109" i="12"/>
  <c r="AK109" i="12"/>
  <c r="AL97" i="12"/>
  <c r="AK97" i="12"/>
  <c r="AL108" i="12"/>
  <c r="AK108" i="12"/>
  <c r="AL121" i="12"/>
  <c r="AK121" i="12"/>
  <c r="X139" i="11"/>
  <c r="X137" i="11"/>
  <c r="X136" i="11"/>
  <c r="X138" i="11"/>
  <c r="AL96" i="11"/>
  <c r="AK120" i="11"/>
  <c r="X133" i="11"/>
  <c r="X131" i="11"/>
  <c r="X112" i="11"/>
  <c r="X103" i="11"/>
  <c r="X124" i="11"/>
  <c r="X92" i="11"/>
  <c r="X86" i="11"/>
  <c r="X109" i="11"/>
  <c r="X104" i="11"/>
  <c r="X96" i="11"/>
  <c r="X93" i="11"/>
  <c r="X90" i="11"/>
  <c r="X122" i="11"/>
  <c r="X88" i="11"/>
  <c r="X117" i="11"/>
  <c r="X95" i="11"/>
  <c r="X100" i="11"/>
  <c r="X114" i="11"/>
  <c r="X107" i="11"/>
  <c r="X89" i="11"/>
  <c r="X125" i="11"/>
  <c r="X129" i="11"/>
  <c r="X127" i="11"/>
  <c r="X110" i="11"/>
  <c r="X120" i="11"/>
  <c r="X113" i="11"/>
  <c r="X119" i="11"/>
  <c r="X134" i="11"/>
  <c r="X106" i="11"/>
  <c r="X116" i="11"/>
  <c r="X115" i="11"/>
  <c r="X128" i="11"/>
  <c r="X94" i="11"/>
  <c r="X91" i="11"/>
  <c r="X121" i="11"/>
  <c r="X87" i="11"/>
  <c r="X108" i="11"/>
  <c r="X135" i="11"/>
  <c r="X126" i="11"/>
  <c r="X132" i="11"/>
  <c r="X130" i="11"/>
  <c r="X97" i="11"/>
  <c r="X123" i="11"/>
  <c r="X102" i="11"/>
  <c r="X101" i="11"/>
  <c r="X98" i="11"/>
  <c r="X99" i="11"/>
  <c r="X118" i="11"/>
  <c r="X111" i="11"/>
  <c r="X105" i="11"/>
  <c r="AL121" i="11"/>
  <c r="AK121" i="11"/>
  <c r="AL133" i="11"/>
  <c r="AK133" i="11"/>
  <c r="AL97" i="11"/>
  <c r="AK97" i="11"/>
  <c r="Z138" i="11" l="1"/>
  <c r="Z139" i="11"/>
  <c r="Z137" i="11"/>
  <c r="Z136" i="11"/>
  <c r="Z119" i="11"/>
  <c r="Z87" i="11"/>
  <c r="Z124" i="11"/>
  <c r="Z107" i="11"/>
  <c r="Z118" i="11"/>
  <c r="Z115" i="11"/>
  <c r="Z117" i="11"/>
  <c r="Z100" i="11"/>
  <c r="Z93" i="11"/>
  <c r="Z113" i="11"/>
  <c r="Z109" i="11"/>
  <c r="Z122" i="11"/>
  <c r="Z120" i="11"/>
  <c r="Z114" i="11"/>
  <c r="Z90" i="11"/>
  <c r="Z94" i="11"/>
  <c r="Z112" i="11"/>
  <c r="Z131" i="11"/>
  <c r="Z108" i="11"/>
  <c r="Z110" i="11"/>
  <c r="Z111" i="11"/>
  <c r="Z99" i="11"/>
  <c r="Z95" i="11"/>
  <c r="Z134" i="11"/>
  <c r="Z121" i="11"/>
  <c r="Z98" i="11"/>
  <c r="Z88" i="11"/>
  <c r="Z135" i="11"/>
  <c r="Z103" i="11"/>
  <c r="Z133" i="11"/>
  <c r="Z125" i="11"/>
  <c r="Z91" i="11"/>
  <c r="Z92" i="11"/>
  <c r="Z104" i="11"/>
  <c r="Z86" i="11"/>
  <c r="Z97" i="11"/>
  <c r="Z101" i="11"/>
  <c r="Z89" i="11"/>
  <c r="Z129" i="11"/>
  <c r="Z132" i="11"/>
  <c r="Z127" i="11"/>
  <c r="Z116" i="11"/>
  <c r="Z130" i="11"/>
  <c r="Z96" i="11"/>
  <c r="Z106" i="11"/>
  <c r="Z128" i="11"/>
  <c r="Z123" i="11"/>
  <c r="Z105" i="11"/>
  <c r="Z126" i="11"/>
  <c r="Z102" i="11"/>
  <c r="W86" i="12" l="1"/>
  <c r="Y86" i="12"/>
  <c r="Z140" i="12" l="1"/>
  <c r="Z141" i="12"/>
  <c r="X140" i="12"/>
  <c r="X141" i="12"/>
  <c r="X121" i="12"/>
  <c r="AI86" i="12"/>
  <c r="X120" i="12"/>
  <c r="Z133" i="12"/>
  <c r="Z90" i="12"/>
  <c r="Z87" i="12"/>
  <c r="Z130" i="12"/>
  <c r="Z111" i="12"/>
  <c r="Z107" i="12"/>
  <c r="Z91" i="12"/>
  <c r="Z89" i="12"/>
  <c r="X108" i="12"/>
  <c r="X123" i="12"/>
  <c r="Z128" i="12"/>
  <c r="Z122" i="12"/>
  <c r="X96" i="12"/>
  <c r="X127" i="12"/>
  <c r="Z93" i="12"/>
  <c r="Z96" i="12"/>
  <c r="Z119" i="12"/>
  <c r="Z104" i="12"/>
  <c r="Z121" i="12"/>
  <c r="Z117" i="12"/>
  <c r="Z95" i="12"/>
  <c r="Z116" i="12"/>
  <c r="Z110" i="12"/>
  <c r="Z88" i="12"/>
  <c r="Z114" i="12"/>
  <c r="Z120" i="12"/>
  <c r="X115" i="12"/>
  <c r="X98" i="12"/>
  <c r="X132" i="12"/>
  <c r="Z134" i="12"/>
  <c r="Z99" i="12"/>
  <c r="X134" i="12"/>
  <c r="X97" i="12"/>
  <c r="Z118" i="12"/>
  <c r="Z92" i="12"/>
  <c r="Z115" i="12"/>
  <c r="Z139" i="12"/>
  <c r="Z106" i="12"/>
  <c r="Z86" i="12"/>
  <c r="Z124" i="12"/>
  <c r="X100" i="12"/>
  <c r="X105" i="12"/>
  <c r="X107" i="12"/>
  <c r="Z94" i="12"/>
  <c r="Z126" i="12"/>
  <c r="Z97" i="12"/>
  <c r="Z112" i="12"/>
  <c r="Z125" i="12"/>
  <c r="Z123" i="12"/>
  <c r="Z101" i="12"/>
  <c r="X90" i="12"/>
  <c r="X101" i="12"/>
  <c r="X111" i="12"/>
  <c r="X87" i="12"/>
  <c r="X106" i="12"/>
  <c r="Z98" i="12"/>
  <c r="Z137" i="12"/>
  <c r="Z109" i="12"/>
  <c r="Z131" i="12"/>
  <c r="Z138" i="12"/>
  <c r="X128" i="12"/>
  <c r="X109" i="12"/>
  <c r="X136" i="12"/>
  <c r="X130" i="12"/>
  <c r="X112" i="12"/>
  <c r="X137" i="12"/>
  <c r="X125" i="12"/>
  <c r="X92" i="12"/>
  <c r="X104" i="12"/>
  <c r="X95" i="12"/>
  <c r="X93" i="12"/>
  <c r="X131" i="12"/>
  <c r="X129" i="12"/>
  <c r="X139" i="12"/>
  <c r="X138" i="12"/>
  <c r="X119" i="12"/>
  <c r="Z136" i="12"/>
  <c r="Z102" i="12"/>
  <c r="Z132" i="12"/>
  <c r="Z113" i="12"/>
  <c r="Z100" i="12"/>
  <c r="Z127" i="12"/>
  <c r="Z135" i="12"/>
  <c r="X126" i="12"/>
  <c r="X86" i="12"/>
  <c r="X88" i="12"/>
  <c r="X110" i="12"/>
  <c r="X118" i="12"/>
  <c r="X94" i="12"/>
  <c r="X116" i="12"/>
  <c r="X117" i="12"/>
  <c r="AJ86" i="12"/>
  <c r="X113" i="12"/>
  <c r="X102" i="12"/>
  <c r="X133" i="12"/>
  <c r="X135" i="12"/>
  <c r="X122" i="12"/>
  <c r="Z103" i="12"/>
  <c r="Z129" i="12"/>
  <c r="Z108" i="12"/>
  <c r="Z105" i="12"/>
  <c r="X89" i="12"/>
  <c r="X91" i="12"/>
  <c r="X124" i="12"/>
  <c r="X114" i="12"/>
  <c r="X103" i="12"/>
  <c r="X99" i="12"/>
  <c r="AL86" i="12" l="1"/>
  <c r="AK86" i="12"/>
</calcChain>
</file>

<file path=xl/sharedStrings.xml><?xml version="1.0" encoding="utf-8"?>
<sst xmlns="http://schemas.openxmlformats.org/spreadsheetml/2006/main" count="1164" uniqueCount="34">
  <si>
    <t>IGPM</t>
  </si>
  <si>
    <t>IPCA</t>
  </si>
  <si>
    <t>Preços Mercado Livre (I50% - 36 meses futuros)</t>
  </si>
  <si>
    <t>Preços Mercado Livre - Média Histórica ACL de 36 meses Futuros</t>
  </si>
  <si>
    <t>Preços Mercado Livre (I50% - 60 meses futuros)</t>
  </si>
  <si>
    <t>Preços Mercado Livre - Média Histórica ACL de 60 meses Futuros</t>
  </si>
  <si>
    <t>Ágio Amarela</t>
  </si>
  <si>
    <t>Ágio Verm I</t>
  </si>
  <si>
    <t>Ágio Verm II</t>
  </si>
  <si>
    <t>Break even (Bandeira Verde)</t>
  </si>
  <si>
    <t>Break even (Bandeira Amarela)</t>
  </si>
  <si>
    <t>Break even (Bandeira Vermelha 1)</t>
  </si>
  <si>
    <t>Break even (Bandeira Vermelha 2)</t>
  </si>
  <si>
    <t>% Economia (Livre x Cativo)</t>
  </si>
  <si>
    <t>A+0 (atual 2026)</t>
  </si>
  <si>
    <t>A+1 (atual 2027)</t>
  </si>
  <si>
    <t>A+2 (atual 2028)</t>
  </si>
  <si>
    <t>A+3 (atual 2029)</t>
  </si>
  <si>
    <t>A+4 (atual 2030)</t>
  </si>
  <si>
    <t>Break even - Bandeira Verde</t>
  </si>
  <si>
    <t>Break even - Bandeira Amarela</t>
  </si>
  <si>
    <t>Break even - Bandeira Vermelha I</t>
  </si>
  <si>
    <t>Break even - Bandeira Vermelha II</t>
  </si>
  <si>
    <t>Economia R$/MWh</t>
  </si>
  <si>
    <t>Positivo</t>
  </si>
  <si>
    <t>Negativo</t>
  </si>
  <si>
    <t>-</t>
  </si>
  <si>
    <t>SWAP NE-N</t>
  </si>
  <si>
    <t>N/A</t>
  </si>
  <si>
    <t>SWAP SE/CO-N/NE</t>
  </si>
  <si>
    <t>SWAP Conv-I5</t>
  </si>
  <si>
    <t>Varejista Encargos Dentro</t>
  </si>
  <si>
    <t>Data</t>
  </si>
  <si>
    <t>Varejista Sem Encargo Dentro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</si>
</sst>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4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43" fontId="0" fillId="0" borderId="0" xfId="1" applyFont="1" applyBorder="1"/>
    <xf numFmtId="9" fontId="0" fillId="0" borderId="0" xfId="2" applyFont="1"/>
    <xf numFmtId="0" fontId="0" fillId="0" borderId="2" xfId="0" applyBorder="1" applyAlignment="1">
      <alignment horizontal="center" vertical="center"/>
    </xf>
    <xf numFmtId="10" fontId="0" fillId="0" borderId="1" xfId="0" applyNumberFormat="1" applyBorder="1"/>
    <xf numFmtId="10" fontId="0" fillId="3" borderId="1" xfId="0" applyNumberFormat="1" applyFill="1" applyBorder="1"/>
    <xf numFmtId="10" fontId="3" fillId="0" borderId="1" xfId="0" applyNumberFormat="1" applyFont="1" applyBorder="1"/>
    <xf numFmtId="43" fontId="0" fillId="0" borderId="0" xfId="0" applyNumberFormat="1"/>
    <xf numFmtId="43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43" fontId="0" fillId="4" borderId="0" xfId="0" quotePrefix="1" applyNumberFormat="1" applyFill="1" applyAlignment="1">
      <alignment horizontal="center" vertical="center"/>
    </xf>
    <xf numFmtId="43" fontId="0" fillId="4" borderId="0" xfId="1" applyFont="1" applyFill="1" applyBorder="1"/>
    <xf numFmtId="0" fontId="2" fillId="5" borderId="0" xfId="0" applyFont="1" applyFill="1"/>
    <xf numFmtId="43" fontId="0" fillId="5" borderId="0" xfId="1" applyFont="1" applyFill="1" applyBorder="1"/>
    <xf numFmtId="0" fontId="0" fillId="5" borderId="0" xfId="0" applyFill="1"/>
    <xf numFmtId="0" fontId="2" fillId="6" borderId="0" xfId="0" applyFont="1" applyFill="1"/>
    <xf numFmtId="43" fontId="0" fillId="6" borderId="0" xfId="1" applyFont="1" applyFill="1" applyBorder="1"/>
    <xf numFmtId="0" fontId="0" fillId="6" borderId="0" xfId="0" applyFill="1"/>
    <xf numFmtId="43" fontId="0" fillId="0" borderId="0" xfId="2" applyNumberFormat="1" applyFont="1"/>
    <xf numFmtId="0" fontId="2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7" borderId="1" xfId="0" applyNumberFormat="1" applyFill="1" applyBorder="1"/>
    <xf numFmtId="14" fontId="0" fillId="7" borderId="1" xfId="0" applyNumberFormat="1" applyFill="1" applyBorder="1"/>
    <xf numFmtId="43" fontId="0" fillId="7" borderId="1" xfId="0" applyNumberFormat="1" applyFill="1" applyBorder="1"/>
    <xf numFmtId="43" fontId="0" fillId="7" borderId="1" xfId="1" applyFont="1" applyFill="1" applyBorder="1"/>
    <xf numFmtId="0" fontId="0" fillId="7" borderId="1" xfId="0" applyFill="1" applyBorder="1" applyAlignment="1">
      <alignment horizontal="center" vertical="center"/>
    </xf>
    <xf numFmtId="43" fontId="0" fillId="7" borderId="0" xfId="1" applyFont="1" applyFill="1" applyBorder="1"/>
    <xf numFmtId="0" fontId="0" fillId="7" borderId="0" xfId="0" applyFill="1"/>
    <xf numFmtId="43" fontId="0" fillId="7" borderId="0" xfId="0" quotePrefix="1" applyNumberFormat="1" applyFill="1" applyAlignment="1">
      <alignment horizontal="center" vertical="center"/>
    </xf>
    <xf numFmtId="9" fontId="0" fillId="7" borderId="0" xfId="2" applyFont="1" applyFill="1"/>
    <xf numFmtId="0" fontId="0" fillId="7" borderId="1" xfId="0" applyFill="1" applyBorder="1"/>
    <xf numFmtId="164" fontId="0" fillId="7" borderId="1" xfId="1" applyNumberFormat="1" applyFont="1" applyFill="1" applyBorder="1"/>
    <xf numFmtId="164" fontId="0" fillId="7" borderId="1" xfId="1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7" borderId="1" xfId="1" applyNumberFormat="1" applyFont="1" applyFill="1" applyBorder="1" applyAlignment="1">
      <alignment horizontal="center"/>
    </xf>
    <xf numFmtId="43" fontId="5" fillId="2" borderId="1" xfId="0" applyNumberFormat="1" applyFont="1" applyFill="1" applyBorder="1"/>
    <xf numFmtId="43" fontId="5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9999"/>
      <color rgb="FFE46C0A"/>
      <color rgb="FFAFDC7E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7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9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1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3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5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9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0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1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3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4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5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6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7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8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0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1.xml"/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2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3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4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5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6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8.xml"/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9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1.xml"/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2.xml"/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3.xml"/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4.xml"/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5.xml"/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6.xml"/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7.xml"/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8.xml"/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9.xml"/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0.xml"/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2.xml"/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3.xml"/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4.xml"/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5.xml"/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6.xml"/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7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8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9.xml"/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0.xml"/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1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400"/>
              <a:t>Evolução</a:t>
            </a:r>
            <a:r>
              <a:rPr lang="pt-BR" sz="1400" baseline="0"/>
              <a:t> da Curva Forward - Energia Incentivada 50%</a:t>
            </a:r>
            <a:endParaRPr lang="pt-B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A8E-4AA3-9AC4-42F3F782C1A7}"/>
            </c:ext>
          </c:extLst>
        </c:ser>
        <c:ser>
          <c:idx val="1"/>
          <c:order val="1"/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A8E-4AA3-9AC4-42F3F782C1A7}"/>
            </c:ext>
          </c:extLst>
        </c:ser>
        <c:ser>
          <c:idx val="2"/>
          <c:order val="2"/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A8E-4AA3-9AC4-42F3F782C1A7}"/>
            </c:ext>
          </c:extLst>
        </c:ser>
        <c:ser>
          <c:idx val="3"/>
          <c:order val="3"/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A8E-4AA3-9AC4-42F3F782C1A7}"/>
            </c:ext>
          </c:extLst>
        </c:ser>
        <c:ser>
          <c:idx val="4"/>
          <c:order val="4"/>
          <c:spPr>
            <a:ln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A8E-4AA3-9AC4-42F3F782C1A7}"/>
            </c:ext>
          </c:extLst>
        </c:ser>
        <c:ser>
          <c:idx val="5"/>
          <c:order val="5"/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A8E-4AA3-9AC4-42F3F782C1A7}"/>
            </c:ext>
          </c:extLst>
        </c:ser>
        <c:ser>
          <c:idx val="6"/>
          <c:order val="6"/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A8E-4AA3-9AC4-42F3F782C1A7}"/>
            </c:ext>
          </c:extLst>
        </c:ser>
        <c:ser>
          <c:idx val="7"/>
          <c:order val="7"/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A8E-4AA3-9AC4-42F3F782C1A7}"/>
            </c:ext>
          </c:extLst>
        </c:ser>
        <c:ser>
          <c:idx val="8"/>
          <c:order val="8"/>
          <c:marker>
            <c:symbol val="none"/>
          </c:marker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A8E-4AA3-9AC4-42F3F782C1A7}"/>
            </c:ext>
          </c:extLst>
        </c:ser>
        <c:ser>
          <c:idx val="9"/>
          <c:order val="9"/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3"/>
              <c:layout>
                <c:manualLayout>
                  <c:x val="-2.424242424242424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A8E-4AA3-9AC4-42F3F782C1A7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i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Forward!#REF!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Forward!#REF!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A8E-4AA3-9AC4-42F3F782C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916720784"/>
        <c:axId val="-1916708272"/>
      </c:lineChart>
      <c:catAx>
        <c:axId val="-19167207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-1916708272"/>
        <c:crosses val="autoZero"/>
        <c:auto val="1"/>
        <c:lblAlgn val="ctr"/>
        <c:lblOffset val="100"/>
        <c:noMultiLvlLbl val="0"/>
      </c:catAx>
      <c:valAx>
        <c:axId val="-19167082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R$/MWh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916720784"/>
        <c:crosses val="autoZero"/>
        <c:crossBetween val="between"/>
        <c:majorUnit val="20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Comparação</a:t>
            </a:r>
            <a:r>
              <a:rPr lang="pt-BR" baseline="0">
                <a:solidFill>
                  <a:sysClr val="windowText" lastClr="000000"/>
                </a:solidFill>
              </a:rPr>
              <a:t> Tarifária: Mercado Livre Atacadista x </a:t>
            </a:r>
            <a:r>
              <a:rPr lang="pt-BR" baseline="0">
                <a:solidFill>
                  <a:srgbClr val="00B050"/>
                </a:solidFill>
              </a:rPr>
              <a:t>Mercado Cativo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Forward!$AD$1</c:f>
              <c:strCache>
                <c:ptCount val="1"/>
                <c:pt idx="0">
                  <c:v>Break even (Bandeira Verde)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Forward!$AD$2:$AD$145</c:f>
              <c:numCache>
                <c:formatCode>General</c:formatCode>
                <c:ptCount val="144"/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330</c:v>
                </c:pt>
                <c:pt idx="97">
                  <c:v>330</c:v>
                </c:pt>
                <c:pt idx="98">
                  <c:v>330</c:v>
                </c:pt>
                <c:pt idx="99">
                  <c:v>330</c:v>
                </c:pt>
                <c:pt idx="100">
                  <c:v>330</c:v>
                </c:pt>
                <c:pt idx="101">
                  <c:v>330</c:v>
                </c:pt>
                <c:pt idx="102">
                  <c:v>330</c:v>
                </c:pt>
                <c:pt idx="103">
                  <c:v>330</c:v>
                </c:pt>
                <c:pt idx="104">
                  <c:v>330</c:v>
                </c:pt>
                <c:pt idx="105">
                  <c:v>330</c:v>
                </c:pt>
                <c:pt idx="106">
                  <c:v>330</c:v>
                </c:pt>
                <c:pt idx="107" formatCode="_(* #,##0.00_);_(* \(#,##0.00\);_(* &quot;-&quot;??_);_(@_)">
                  <c:v>330</c:v>
                </c:pt>
                <c:pt idx="108" formatCode="_(* #,##0.00_);_(* \(#,##0.00\);_(* &quot;-&quot;??_);_(@_)">
                  <c:v>350</c:v>
                </c:pt>
                <c:pt idx="109" formatCode="_(* #,##0.00_);_(* \(#,##0.00\);_(* &quot;-&quot;??_);_(@_)">
                  <c:v>350</c:v>
                </c:pt>
                <c:pt idx="110" formatCode="_(* #,##0.00_);_(* \(#,##0.00\);_(* &quot;-&quot;??_);_(@_)">
                  <c:v>350</c:v>
                </c:pt>
                <c:pt idx="111" formatCode="_(* #,##0.00_);_(* \(#,##0.00\);_(* &quot;-&quot;??_);_(@_)">
                  <c:v>350</c:v>
                </c:pt>
                <c:pt idx="112" formatCode="_(* #,##0.00_);_(* \(#,##0.00\);_(* &quot;-&quot;??_);_(@_)">
                  <c:v>350</c:v>
                </c:pt>
                <c:pt idx="113" formatCode="_(* #,##0.00_);_(* \(#,##0.00\);_(* &quot;-&quot;??_);_(@_)">
                  <c:v>350</c:v>
                </c:pt>
                <c:pt idx="114" formatCode="_(* #,##0.00_);_(* \(#,##0.00\);_(* &quot;-&quot;??_);_(@_)">
                  <c:v>350</c:v>
                </c:pt>
                <c:pt idx="115" formatCode="_(* #,##0.00_);_(* \(#,##0.00\);_(* &quot;-&quot;??_);_(@_)">
                  <c:v>350</c:v>
                </c:pt>
                <c:pt idx="116" formatCode="_(* #,##0.00_);_(* \(#,##0.00\);_(* &quot;-&quot;??_);_(@_)">
                  <c:v>350</c:v>
                </c:pt>
                <c:pt idx="117" formatCode="_(* #,##0.00_);_(* \(#,##0.00\);_(* &quot;-&quot;??_);_(@_)">
                  <c:v>350</c:v>
                </c:pt>
                <c:pt idx="118" formatCode="_(* #,##0.00_);_(* \(#,##0.00\);_(* &quot;-&quot;??_);_(@_)">
                  <c:v>350</c:v>
                </c:pt>
                <c:pt idx="119" formatCode="_(* #,##0.00_);_(* \(#,##0.00\);_(* &quot;-&quot;??_);_(@_)">
                  <c:v>350</c:v>
                </c:pt>
                <c:pt idx="120" formatCode="_(* #,##0.00_);_(* \(#,##0.00\);_(* &quot;-&quot;??_);_(@_)">
                  <c:v>390</c:v>
                </c:pt>
                <c:pt idx="121" formatCode="_(* #,##0.00_);_(* \(#,##0.00\);_(* &quot;-&quot;??_);_(@_)">
                  <c:v>390</c:v>
                </c:pt>
                <c:pt idx="122" formatCode="_(* #,##0.00_);_(* \(#,##0.00\);_(* &quot;-&quot;??_);_(@_)">
                  <c:v>390</c:v>
                </c:pt>
                <c:pt idx="123" formatCode="_(* #,##0.00_);_(* \(#,##0.00\);_(* &quot;-&quot;??_);_(@_)">
                  <c:v>390</c:v>
                </c:pt>
                <c:pt idx="124" formatCode="_(* #,##0.00_);_(* \(#,##0.00\);_(* &quot;-&quot;??_);_(@_)">
                  <c:v>390</c:v>
                </c:pt>
                <c:pt idx="125" formatCode="_(* #,##0.00_);_(* \(#,##0.00\);_(* &quot;-&quot;??_);_(@_)">
                  <c:v>390</c:v>
                </c:pt>
                <c:pt idx="126" formatCode="_(* #,##0.00_);_(* \(#,##0.00\);_(* &quot;-&quot;??_);_(@_)">
                  <c:v>390</c:v>
                </c:pt>
                <c:pt idx="127" formatCode="_(* #,##0.00_);_(* \(#,##0.00\);_(* &quot;-&quot;??_);_(@_)">
                  <c:v>390</c:v>
                </c:pt>
                <c:pt idx="128" formatCode="_(* #,##0.00_);_(* \(#,##0.00\);_(* &quot;-&quot;??_);_(@_)">
                  <c:v>390</c:v>
                </c:pt>
                <c:pt idx="129" formatCode="_(* #,##0.00_);_(* \(#,##0.00\);_(* &quot;-&quot;??_);_(@_)">
                  <c:v>390</c:v>
                </c:pt>
                <c:pt idx="130" formatCode="_(* #,##0.00_);_(* \(#,##0.00\);_(* &quot;-&quot;??_);_(@_)">
                  <c:v>390</c:v>
                </c:pt>
                <c:pt idx="131" formatCode="_(* #,##0.00_);_(* \(#,##0.00\);_(* &quot;-&quot;??_);_(@_)">
                  <c:v>390</c:v>
                </c:pt>
                <c:pt idx="132" formatCode="_(* #,##0.00_);_(* \(#,##0.00\);_(* &quot;-&quot;??_);_(@_)">
                  <c:v>390</c:v>
                </c:pt>
                <c:pt idx="133" formatCode="_(* #,##0.00_);_(* \(#,##0.00\);_(* &quot;-&quot;??_);_(@_)">
                  <c:v>390</c:v>
                </c:pt>
                <c:pt idx="134" formatCode="_(* #,##0.00_);_(* \(#,##0.00\);_(* &quot;-&quot;??_);_(@_)">
                  <c:v>390</c:v>
                </c:pt>
                <c:pt idx="135" formatCode="_(* #,##0.00_);_(* \(#,##0.00\);_(* &quot;-&quot;??_);_(@_)">
                  <c:v>390</c:v>
                </c:pt>
                <c:pt idx="136" formatCode="_(* #,##0.00_);_(* \(#,##0.00\);_(* &quot;-&quot;??_);_(@_)">
                  <c:v>390</c:v>
                </c:pt>
                <c:pt idx="137" formatCode="_(* #,##0.00_);_(* \(#,##0.00\);_(* &quot;-&quot;??_);_(@_)">
                  <c:v>390</c:v>
                </c:pt>
                <c:pt idx="138" formatCode="_(* #,##0.00_);_(* \(#,##0.00\);_(* &quot;-&quot;??_);_(@_)">
                  <c:v>390</c:v>
                </c:pt>
                <c:pt idx="139" formatCode="_(* #,##0.00_);_(* \(#,##0.00\);_(* &quot;-&quot;??_);_(@_)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6-4DF6-813B-67B9FE53686D}"/>
            </c:ext>
          </c:extLst>
        </c:ser>
        <c:ser>
          <c:idx val="2"/>
          <c:order val="1"/>
          <c:tx>
            <c:strRef>
              <c:f>Forward!$AE$1</c:f>
              <c:strCache>
                <c:ptCount val="1"/>
                <c:pt idx="0">
                  <c:v>Break even (Bandeira Amarela)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Forward!$AE$2:$AE$134</c:f>
              <c:numCache>
                <c:formatCode>_(* #,##0.00_);_(* \(#,##0.00\);_(* "-"??_);_(@_)</c:formatCode>
                <c:ptCount val="133"/>
                <c:pt idx="84">
                  <c:v>329.89</c:v>
                </c:pt>
                <c:pt idx="85">
                  <c:v>329.89</c:v>
                </c:pt>
                <c:pt idx="86">
                  <c:v>329.89</c:v>
                </c:pt>
                <c:pt idx="87">
                  <c:v>329.89</c:v>
                </c:pt>
                <c:pt idx="88">
                  <c:v>329.89</c:v>
                </c:pt>
                <c:pt idx="89">
                  <c:v>329.89</c:v>
                </c:pt>
                <c:pt idx="90">
                  <c:v>329.89</c:v>
                </c:pt>
                <c:pt idx="91">
                  <c:v>329.89</c:v>
                </c:pt>
                <c:pt idx="92">
                  <c:v>329.89</c:v>
                </c:pt>
                <c:pt idx="93">
                  <c:v>329.89</c:v>
                </c:pt>
                <c:pt idx="94">
                  <c:v>329.89</c:v>
                </c:pt>
                <c:pt idx="95">
                  <c:v>329.89</c:v>
                </c:pt>
                <c:pt idx="96">
                  <c:v>359.89</c:v>
                </c:pt>
                <c:pt idx="97">
                  <c:v>359.89</c:v>
                </c:pt>
                <c:pt idx="98">
                  <c:v>359.89</c:v>
                </c:pt>
                <c:pt idx="99">
                  <c:v>359.89</c:v>
                </c:pt>
                <c:pt idx="100">
                  <c:v>359.89</c:v>
                </c:pt>
                <c:pt idx="101">
                  <c:v>359.89</c:v>
                </c:pt>
                <c:pt idx="102">
                  <c:v>359.89</c:v>
                </c:pt>
                <c:pt idx="103">
                  <c:v>359.89</c:v>
                </c:pt>
                <c:pt idx="104">
                  <c:v>359.89</c:v>
                </c:pt>
                <c:pt idx="105">
                  <c:v>359.89</c:v>
                </c:pt>
                <c:pt idx="106">
                  <c:v>359.89</c:v>
                </c:pt>
                <c:pt idx="107">
                  <c:v>359.89</c:v>
                </c:pt>
                <c:pt idx="108">
                  <c:v>368.85</c:v>
                </c:pt>
                <c:pt idx="109">
                  <c:v>368.85</c:v>
                </c:pt>
                <c:pt idx="110">
                  <c:v>368.85</c:v>
                </c:pt>
                <c:pt idx="111">
                  <c:v>368.85</c:v>
                </c:pt>
                <c:pt idx="112">
                  <c:v>368.85</c:v>
                </c:pt>
                <c:pt idx="113">
                  <c:v>368.85</c:v>
                </c:pt>
                <c:pt idx="114">
                  <c:v>368.85</c:v>
                </c:pt>
                <c:pt idx="115">
                  <c:v>368.85</c:v>
                </c:pt>
                <c:pt idx="116">
                  <c:v>368.85</c:v>
                </c:pt>
                <c:pt idx="117">
                  <c:v>368.85</c:v>
                </c:pt>
                <c:pt idx="118">
                  <c:v>368.85</c:v>
                </c:pt>
                <c:pt idx="119">
                  <c:v>368.85</c:v>
                </c:pt>
                <c:pt idx="120">
                  <c:v>408.85</c:v>
                </c:pt>
                <c:pt idx="121">
                  <c:v>408.85</c:v>
                </c:pt>
                <c:pt idx="122">
                  <c:v>408.85</c:v>
                </c:pt>
                <c:pt idx="123">
                  <c:v>408.85</c:v>
                </c:pt>
                <c:pt idx="124">
                  <c:v>408.85</c:v>
                </c:pt>
                <c:pt idx="125">
                  <c:v>408.85</c:v>
                </c:pt>
                <c:pt idx="126">
                  <c:v>408.85</c:v>
                </c:pt>
                <c:pt idx="127">
                  <c:v>408.85</c:v>
                </c:pt>
                <c:pt idx="128">
                  <c:v>408.85</c:v>
                </c:pt>
                <c:pt idx="129">
                  <c:v>408.85</c:v>
                </c:pt>
                <c:pt idx="130">
                  <c:v>408.85</c:v>
                </c:pt>
                <c:pt idx="131">
                  <c:v>408.85</c:v>
                </c:pt>
                <c:pt idx="132">
                  <c:v>408.85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6-4DF6-813B-67B9FE53686D}"/>
            </c:ext>
          </c:extLst>
        </c:ser>
        <c:ser>
          <c:idx val="3"/>
          <c:order val="2"/>
          <c:tx>
            <c:strRef>
              <c:f>Forward!$AF$1</c:f>
              <c:strCache>
                <c:ptCount val="1"/>
                <c:pt idx="0">
                  <c:v>Break even (Bandeira Vermelha 1)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Forward!$AF$2:$AF$134</c:f>
              <c:numCache>
                <c:formatCode>_(* #,##0.00_);_(* \(#,##0.00\);_(* "-"??_);_(@_)</c:formatCode>
                <c:ptCount val="133"/>
                <c:pt idx="84">
                  <c:v>365</c:v>
                </c:pt>
                <c:pt idx="85">
                  <c:v>365</c:v>
                </c:pt>
                <c:pt idx="86">
                  <c:v>365</c:v>
                </c:pt>
                <c:pt idx="87">
                  <c:v>365</c:v>
                </c:pt>
                <c:pt idx="88">
                  <c:v>365</c:v>
                </c:pt>
                <c:pt idx="89">
                  <c:v>365</c:v>
                </c:pt>
                <c:pt idx="90">
                  <c:v>365</c:v>
                </c:pt>
                <c:pt idx="91">
                  <c:v>365</c:v>
                </c:pt>
                <c:pt idx="92">
                  <c:v>365</c:v>
                </c:pt>
                <c:pt idx="93">
                  <c:v>365</c:v>
                </c:pt>
                <c:pt idx="94">
                  <c:v>365</c:v>
                </c:pt>
                <c:pt idx="95">
                  <c:v>365</c:v>
                </c:pt>
                <c:pt idx="96">
                  <c:v>395</c:v>
                </c:pt>
                <c:pt idx="97">
                  <c:v>395</c:v>
                </c:pt>
                <c:pt idx="98">
                  <c:v>395</c:v>
                </c:pt>
                <c:pt idx="99">
                  <c:v>395</c:v>
                </c:pt>
                <c:pt idx="100">
                  <c:v>395</c:v>
                </c:pt>
                <c:pt idx="101">
                  <c:v>395</c:v>
                </c:pt>
                <c:pt idx="102">
                  <c:v>395</c:v>
                </c:pt>
                <c:pt idx="103">
                  <c:v>395</c:v>
                </c:pt>
                <c:pt idx="104">
                  <c:v>395</c:v>
                </c:pt>
                <c:pt idx="105">
                  <c:v>395</c:v>
                </c:pt>
                <c:pt idx="106">
                  <c:v>395</c:v>
                </c:pt>
                <c:pt idx="107">
                  <c:v>395</c:v>
                </c:pt>
                <c:pt idx="108">
                  <c:v>394.63</c:v>
                </c:pt>
                <c:pt idx="109">
                  <c:v>394.63</c:v>
                </c:pt>
                <c:pt idx="110">
                  <c:v>394.63</c:v>
                </c:pt>
                <c:pt idx="111">
                  <c:v>394.63</c:v>
                </c:pt>
                <c:pt idx="112">
                  <c:v>394.63</c:v>
                </c:pt>
                <c:pt idx="113">
                  <c:v>394.63</c:v>
                </c:pt>
                <c:pt idx="114">
                  <c:v>394.63</c:v>
                </c:pt>
                <c:pt idx="115">
                  <c:v>394.63</c:v>
                </c:pt>
                <c:pt idx="116">
                  <c:v>394.63</c:v>
                </c:pt>
                <c:pt idx="117">
                  <c:v>394.63</c:v>
                </c:pt>
                <c:pt idx="118">
                  <c:v>394.63</c:v>
                </c:pt>
                <c:pt idx="119">
                  <c:v>394.63</c:v>
                </c:pt>
                <c:pt idx="120">
                  <c:v>434.63</c:v>
                </c:pt>
                <c:pt idx="121">
                  <c:v>434.63</c:v>
                </c:pt>
                <c:pt idx="122">
                  <c:v>434.63</c:v>
                </c:pt>
                <c:pt idx="123">
                  <c:v>434.63</c:v>
                </c:pt>
                <c:pt idx="124">
                  <c:v>434.63</c:v>
                </c:pt>
                <c:pt idx="125">
                  <c:v>434.63</c:v>
                </c:pt>
                <c:pt idx="126">
                  <c:v>434.63</c:v>
                </c:pt>
                <c:pt idx="127">
                  <c:v>434.63</c:v>
                </c:pt>
                <c:pt idx="128">
                  <c:v>434.63</c:v>
                </c:pt>
                <c:pt idx="129">
                  <c:v>434.63</c:v>
                </c:pt>
                <c:pt idx="130">
                  <c:v>434.63</c:v>
                </c:pt>
                <c:pt idx="131">
                  <c:v>434.63</c:v>
                </c:pt>
                <c:pt idx="132">
                  <c:v>434.63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96-4DF6-813B-67B9FE53686D}"/>
            </c:ext>
          </c:extLst>
        </c:ser>
        <c:ser>
          <c:idx val="4"/>
          <c:order val="3"/>
          <c:tx>
            <c:strRef>
              <c:f>Forward!$AG$1</c:f>
              <c:strCache>
                <c:ptCount val="1"/>
                <c:pt idx="0">
                  <c:v>Break even (Bandeira Vermelha 2)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Forward!$AG$2:$AG$134</c:f>
              <c:numCache>
                <c:formatCode>_(* #,##0.00_);_(* \(#,##0.00\);_(* "-"??_);_(@_)</c:formatCode>
                <c:ptCount val="133"/>
                <c:pt idx="84">
                  <c:v>397.95</c:v>
                </c:pt>
                <c:pt idx="85">
                  <c:v>397.95</c:v>
                </c:pt>
                <c:pt idx="86">
                  <c:v>397.95</c:v>
                </c:pt>
                <c:pt idx="87">
                  <c:v>397.95</c:v>
                </c:pt>
                <c:pt idx="88">
                  <c:v>397.95</c:v>
                </c:pt>
                <c:pt idx="89">
                  <c:v>397.95</c:v>
                </c:pt>
                <c:pt idx="90">
                  <c:v>397.95</c:v>
                </c:pt>
                <c:pt idx="91">
                  <c:v>397.95</c:v>
                </c:pt>
                <c:pt idx="92">
                  <c:v>397.95</c:v>
                </c:pt>
                <c:pt idx="93">
                  <c:v>397.95</c:v>
                </c:pt>
                <c:pt idx="94">
                  <c:v>397.95</c:v>
                </c:pt>
                <c:pt idx="95">
                  <c:v>397.95</c:v>
                </c:pt>
                <c:pt idx="96">
                  <c:v>427.95</c:v>
                </c:pt>
                <c:pt idx="97">
                  <c:v>427.95</c:v>
                </c:pt>
                <c:pt idx="98">
                  <c:v>427.95</c:v>
                </c:pt>
                <c:pt idx="99">
                  <c:v>427.95</c:v>
                </c:pt>
                <c:pt idx="100">
                  <c:v>427.95</c:v>
                </c:pt>
                <c:pt idx="101">
                  <c:v>427.95</c:v>
                </c:pt>
                <c:pt idx="102">
                  <c:v>427.95</c:v>
                </c:pt>
                <c:pt idx="103">
                  <c:v>427.95</c:v>
                </c:pt>
                <c:pt idx="104">
                  <c:v>427.95</c:v>
                </c:pt>
                <c:pt idx="105">
                  <c:v>427.95</c:v>
                </c:pt>
                <c:pt idx="106">
                  <c:v>427.95</c:v>
                </c:pt>
                <c:pt idx="107">
                  <c:v>427.95</c:v>
                </c:pt>
                <c:pt idx="108">
                  <c:v>428.77</c:v>
                </c:pt>
                <c:pt idx="109">
                  <c:v>428.77</c:v>
                </c:pt>
                <c:pt idx="110">
                  <c:v>428.77</c:v>
                </c:pt>
                <c:pt idx="111">
                  <c:v>428.77</c:v>
                </c:pt>
                <c:pt idx="112">
                  <c:v>428.77</c:v>
                </c:pt>
                <c:pt idx="113">
                  <c:v>428.77</c:v>
                </c:pt>
                <c:pt idx="114">
                  <c:v>428.77</c:v>
                </c:pt>
                <c:pt idx="115">
                  <c:v>428.77</c:v>
                </c:pt>
                <c:pt idx="116">
                  <c:v>428.77</c:v>
                </c:pt>
                <c:pt idx="117">
                  <c:v>428.77</c:v>
                </c:pt>
                <c:pt idx="118">
                  <c:v>428.77</c:v>
                </c:pt>
                <c:pt idx="119">
                  <c:v>428.77</c:v>
                </c:pt>
                <c:pt idx="120">
                  <c:v>468.77</c:v>
                </c:pt>
                <c:pt idx="121">
                  <c:v>468.77</c:v>
                </c:pt>
                <c:pt idx="122">
                  <c:v>468.77</c:v>
                </c:pt>
                <c:pt idx="123">
                  <c:v>468.77</c:v>
                </c:pt>
                <c:pt idx="124">
                  <c:v>468.77</c:v>
                </c:pt>
                <c:pt idx="125">
                  <c:v>468.77</c:v>
                </c:pt>
                <c:pt idx="126">
                  <c:v>468.77</c:v>
                </c:pt>
                <c:pt idx="127">
                  <c:v>468.77</c:v>
                </c:pt>
                <c:pt idx="128">
                  <c:v>468.77</c:v>
                </c:pt>
                <c:pt idx="129">
                  <c:v>468.77</c:v>
                </c:pt>
                <c:pt idx="130">
                  <c:v>468.77</c:v>
                </c:pt>
                <c:pt idx="131">
                  <c:v>468.77</c:v>
                </c:pt>
                <c:pt idx="132">
                  <c:v>468.77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96-4DF6-813B-67B9FE53686D}"/>
            </c:ext>
          </c:extLst>
        </c:ser>
        <c:ser>
          <c:idx val="0"/>
          <c:order val="4"/>
          <c:tx>
            <c:strRef>
              <c:f>Forward!$W$1</c:f>
              <c:strCache>
                <c:ptCount val="1"/>
                <c:pt idx="0">
                  <c:v>Preços Mercado Livre (I50% - 36 meses futuros)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Forward!$W$2:$W$134</c:f>
              <c:numCache>
                <c:formatCode>_(* #,##0.00_);_(* \(#,##0.00\);_(* "-"??_);_(@_)</c:formatCode>
                <c:ptCount val="133"/>
                <c:pt idx="84">
                  <c:v>229.66666666666666</c:v>
                </c:pt>
                <c:pt idx="85">
                  <c:v>209.44444444444446</c:v>
                </c:pt>
                <c:pt idx="86">
                  <c:v>225.44444444444446</c:v>
                </c:pt>
                <c:pt idx="87">
                  <c:v>223.5</c:v>
                </c:pt>
                <c:pt idx="88">
                  <c:v>215.22222222222223</c:v>
                </c:pt>
                <c:pt idx="89">
                  <c:v>211.61111111111111</c:v>
                </c:pt>
                <c:pt idx="90">
                  <c:v>194.66666666666666</c:v>
                </c:pt>
                <c:pt idx="91">
                  <c:v>189.25</c:v>
                </c:pt>
                <c:pt idx="92">
                  <c:v>191.33333333333334</c:v>
                </c:pt>
                <c:pt idx="93">
                  <c:v>170.83333333333334</c:v>
                </c:pt>
                <c:pt idx="94">
                  <c:v>147.72222222222223</c:v>
                </c:pt>
                <c:pt idx="95">
                  <c:v>146.47222222222223</c:v>
                </c:pt>
                <c:pt idx="96">
                  <c:v>127.66666666666667</c:v>
                </c:pt>
                <c:pt idx="97">
                  <c:v>121.72222222222223</c:v>
                </c:pt>
                <c:pt idx="98">
                  <c:v>118.22222222222223</c:v>
                </c:pt>
                <c:pt idx="99">
                  <c:v>108.58333333333333</c:v>
                </c:pt>
                <c:pt idx="100">
                  <c:v>112.77777777777777</c:v>
                </c:pt>
                <c:pt idx="101">
                  <c:v>114.61111111111111</c:v>
                </c:pt>
                <c:pt idx="102">
                  <c:v>117.33333333333333</c:v>
                </c:pt>
                <c:pt idx="103">
                  <c:v>117.02777777777777</c:v>
                </c:pt>
                <c:pt idx="104">
                  <c:v>112.77777777777777</c:v>
                </c:pt>
                <c:pt idx="105">
                  <c:v>116.33333333333333</c:v>
                </c:pt>
                <c:pt idx="106">
                  <c:v>126.72222222222223</c:v>
                </c:pt>
                <c:pt idx="107">
                  <c:v>136.80555555555554</c:v>
                </c:pt>
                <c:pt idx="108">
                  <c:v>134</c:v>
                </c:pt>
                <c:pt idx="109">
                  <c:v>195.16666666666666</c:v>
                </c:pt>
                <c:pt idx="110">
                  <c:v>186.66666666666666</c:v>
                </c:pt>
                <c:pt idx="111">
                  <c:v>176.33333333333334</c:v>
                </c:pt>
                <c:pt idx="112">
                  <c:v>157.44444444444446</c:v>
                </c:pt>
                <c:pt idx="113">
                  <c:v>183.44444444444446</c:v>
                </c:pt>
                <c:pt idx="114">
                  <c:v>204.83333333333334</c:v>
                </c:pt>
                <c:pt idx="115">
                  <c:v>192.02777777777777</c:v>
                </c:pt>
                <c:pt idx="116">
                  <c:v>204.66666666666666</c:v>
                </c:pt>
                <c:pt idx="117">
                  <c:v>219.91666666666666</c:v>
                </c:pt>
                <c:pt idx="118">
                  <c:v>186.77777777777777</c:v>
                </c:pt>
                <c:pt idx="119">
                  <c:v>183.75</c:v>
                </c:pt>
                <c:pt idx="120">
                  <c:v>184.66666666666666</c:v>
                </c:pt>
                <c:pt idx="121">
                  <c:v>213.44444444444446</c:v>
                </c:pt>
                <c:pt idx="122">
                  <c:v>249.38888888888889</c:v>
                </c:pt>
                <c:pt idx="123">
                  <c:v>272.75</c:v>
                </c:pt>
                <c:pt idx="124">
                  <c:v>265.44444444444446</c:v>
                </c:pt>
                <c:pt idx="125">
                  <c:v>265.83333333333331</c:v>
                </c:pt>
                <c:pt idx="126">
                  <c:v>253.33333333333334</c:v>
                </c:pt>
                <c:pt idx="127">
                  <c:v>245.22222222222223</c:v>
                </c:pt>
                <c:pt idx="128">
                  <c:v>262.55555555555554</c:v>
                </c:pt>
                <c:pt idx="129">
                  <c:v>258.66666666666669</c:v>
                </c:pt>
                <c:pt idx="130">
                  <c:v>249.55555555555554</c:v>
                </c:pt>
                <c:pt idx="131">
                  <c:v>281.77777777777777</c:v>
                </c:pt>
                <c:pt idx="132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96-4DF6-813B-67B9FE53686D}"/>
            </c:ext>
          </c:extLst>
        </c:ser>
        <c:ser>
          <c:idx val="5"/>
          <c:order val="5"/>
          <c:tx>
            <c:strRef>
              <c:f>Forward!$X$1</c:f>
              <c:strCache>
                <c:ptCount val="1"/>
                <c:pt idx="0">
                  <c:v>Preços Mercado Livre - Média Histórica ACL de 36 meses Futuros</c:v>
                </c:pt>
              </c:strCache>
            </c:strRef>
          </c:tx>
          <c:spPr>
            <a:ln w="31750" cap="rnd">
              <a:solidFill>
                <a:schemeClr val="tx1">
                  <a:lumMod val="65000"/>
                  <a:lumOff val="35000"/>
                </a:schemeClr>
              </a:solidFill>
              <a:prstDash val="lg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Forward!$X$2:$X$145</c:f>
              <c:numCache>
                <c:formatCode>_(* #,##0.00_);_(* \(#,##0.00\);_(* "-"??_);_(@_)</c:formatCode>
                <c:ptCount val="144"/>
                <c:pt idx="84">
                  <c:v>205.00793650793653</c:v>
                </c:pt>
                <c:pt idx="85">
                  <c:v>205.00793650793653</c:v>
                </c:pt>
                <c:pt idx="86">
                  <c:v>205.00793650793653</c:v>
                </c:pt>
                <c:pt idx="87">
                  <c:v>205.00793650793653</c:v>
                </c:pt>
                <c:pt idx="88">
                  <c:v>205.00793650793653</c:v>
                </c:pt>
                <c:pt idx="89">
                  <c:v>205.00793650793653</c:v>
                </c:pt>
                <c:pt idx="90">
                  <c:v>205.00793650793653</c:v>
                </c:pt>
                <c:pt idx="91">
                  <c:v>205.00793650793653</c:v>
                </c:pt>
                <c:pt idx="92">
                  <c:v>205.00793650793653</c:v>
                </c:pt>
                <c:pt idx="93">
                  <c:v>205.00793650793653</c:v>
                </c:pt>
                <c:pt idx="94">
                  <c:v>205.00793650793653</c:v>
                </c:pt>
                <c:pt idx="95">
                  <c:v>205.00793650793653</c:v>
                </c:pt>
                <c:pt idx="96">
                  <c:v>205.00793650793653</c:v>
                </c:pt>
                <c:pt idx="97">
                  <c:v>205.00793650793653</c:v>
                </c:pt>
                <c:pt idx="98">
                  <c:v>205.00793650793653</c:v>
                </c:pt>
                <c:pt idx="99">
                  <c:v>205.00793650793653</c:v>
                </c:pt>
                <c:pt idx="100">
                  <c:v>205.00793650793653</c:v>
                </c:pt>
                <c:pt idx="101">
                  <c:v>205.00793650793653</c:v>
                </c:pt>
                <c:pt idx="102">
                  <c:v>205.00793650793653</c:v>
                </c:pt>
                <c:pt idx="103">
                  <c:v>205.00793650793653</c:v>
                </c:pt>
                <c:pt idx="104">
                  <c:v>205.00793650793653</c:v>
                </c:pt>
                <c:pt idx="105">
                  <c:v>205.00793650793653</c:v>
                </c:pt>
                <c:pt idx="106">
                  <c:v>205.00793650793653</c:v>
                </c:pt>
                <c:pt idx="107">
                  <c:v>205.00793650793653</c:v>
                </c:pt>
                <c:pt idx="108">
                  <c:v>205.00793650793653</c:v>
                </c:pt>
                <c:pt idx="109">
                  <c:v>205.00793650793653</c:v>
                </c:pt>
                <c:pt idx="110">
                  <c:v>205.00793650793653</c:v>
                </c:pt>
                <c:pt idx="111">
                  <c:v>205.00793650793653</c:v>
                </c:pt>
                <c:pt idx="112">
                  <c:v>205.00793650793653</c:v>
                </c:pt>
                <c:pt idx="113">
                  <c:v>205.00793650793653</c:v>
                </c:pt>
                <c:pt idx="114">
                  <c:v>205.00793650793653</c:v>
                </c:pt>
                <c:pt idx="115">
                  <c:v>205.00793650793653</c:v>
                </c:pt>
                <c:pt idx="116">
                  <c:v>205.00793650793653</c:v>
                </c:pt>
                <c:pt idx="117">
                  <c:v>205.00793650793653</c:v>
                </c:pt>
                <c:pt idx="118">
                  <c:v>205.00793650793653</c:v>
                </c:pt>
                <c:pt idx="119">
                  <c:v>205.00793650793653</c:v>
                </c:pt>
                <c:pt idx="120">
                  <c:v>205.00793650793653</c:v>
                </c:pt>
                <c:pt idx="121">
                  <c:v>205.00793650793653</c:v>
                </c:pt>
                <c:pt idx="122">
                  <c:v>205.00793650793653</c:v>
                </c:pt>
                <c:pt idx="123">
                  <c:v>205.00793650793653</c:v>
                </c:pt>
                <c:pt idx="124">
                  <c:v>205.00793650793653</c:v>
                </c:pt>
                <c:pt idx="125">
                  <c:v>205.00793650793653</c:v>
                </c:pt>
                <c:pt idx="126">
                  <c:v>205.00793650793653</c:v>
                </c:pt>
                <c:pt idx="127">
                  <c:v>205.00793650793653</c:v>
                </c:pt>
                <c:pt idx="128">
                  <c:v>205.00793650793653</c:v>
                </c:pt>
                <c:pt idx="129">
                  <c:v>205.00793650793653</c:v>
                </c:pt>
                <c:pt idx="130">
                  <c:v>205.00793650793653</c:v>
                </c:pt>
                <c:pt idx="131">
                  <c:v>205.00793650793653</c:v>
                </c:pt>
                <c:pt idx="132">
                  <c:v>205.00793650793653</c:v>
                </c:pt>
                <c:pt idx="133">
                  <c:v>205.00793650793653</c:v>
                </c:pt>
                <c:pt idx="134">
                  <c:v>205.00793650793653</c:v>
                </c:pt>
                <c:pt idx="135">
                  <c:v>205.00793650793653</c:v>
                </c:pt>
                <c:pt idx="136">
                  <c:v>205.00793650793653</c:v>
                </c:pt>
                <c:pt idx="137">
                  <c:v>205.00793650793653</c:v>
                </c:pt>
                <c:pt idx="138">
                  <c:v>205.00793650793653</c:v>
                </c:pt>
                <c:pt idx="139">
                  <c:v>205.00793650793653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96-4DF6-813B-67B9FE536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</c:lineChart>
      <c:dateAx>
        <c:axId val="-2111322928"/>
        <c:scaling>
          <c:orientation val="minMax"/>
          <c:max val="46387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Forward!$AI$1</c:f>
              <c:strCache>
                <c:ptCount val="1"/>
                <c:pt idx="0">
                  <c:v>A+0 (atual 2026)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3-4D01-8DF1-B6E2C718C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Forward!$AJ$1</c:f>
              <c:strCache>
                <c:ptCount val="1"/>
                <c:pt idx="0">
                  <c:v>A+1 (atual 2027)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F-4159-BDDA-B2B65E110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Forward!$AK$1</c:f>
              <c:strCache>
                <c:ptCount val="1"/>
                <c:pt idx="0">
                  <c:v>A+2 (atual 2028)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9-406D-A5AD-F40DCA40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Forward!$AL$1</c:f>
              <c:strCache>
                <c:ptCount val="1"/>
                <c:pt idx="0">
                  <c:v>A+3 (atual 2029)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D-464B-8AFD-793FAC6C6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Forward!$AM$1</c:f>
              <c:strCache>
                <c:ptCount val="1"/>
                <c:pt idx="0">
                  <c:v>A+4 (atual 2030)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6-4C47-AEEF-9CCBAA96C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Forward!$AI$1</c:f>
              <c:strCache>
                <c:ptCount val="1"/>
                <c:pt idx="0">
                  <c:v>A+0 (atual 2026)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42-4A39-BA97-2BBB855B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Forward!$AJ$1</c:f>
              <c:strCache>
                <c:ptCount val="1"/>
                <c:pt idx="0">
                  <c:v>A+1 (atual 2027)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5-45CF-B533-EA5405683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Forward!$AK$1</c:f>
              <c:strCache>
                <c:ptCount val="1"/>
                <c:pt idx="0">
                  <c:v>A+2 (atual 2028)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A-454A-9DC1-56020C177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Forward!$AL$1</c:f>
              <c:strCache>
                <c:ptCount val="1"/>
                <c:pt idx="0">
                  <c:v>A+3 (atual 2029)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F-4D46-ABD2-62B802A6F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Forward!$AM$1</c:f>
              <c:strCache>
                <c:ptCount val="1"/>
                <c:pt idx="0">
                  <c:v>A+4 (atual 2030)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4-4CC5-BA9E-1C7E701E0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0.24945533769063172</c:v>
                      </c:pt>
                      <c:pt idx="85">
                        <c:v>0.31856787459097174</c:v>
                      </c:pt>
                      <c:pt idx="86">
                        <c:v>0.27260532204644011</c:v>
                      </c:pt>
                      <c:pt idx="87">
                        <c:v>0.28856896947625166</c:v>
                      </c:pt>
                      <c:pt idx="88">
                        <c:v>0.32102375401490146</c:v>
                      </c:pt>
                      <c:pt idx="89">
                        <c:v>0.33507770087412997</c:v>
                      </c:pt>
                      <c:pt idx="90">
                        <c:v>0.39181091230111648</c:v>
                      </c:pt>
                      <c:pt idx="91">
                        <c:v>0.40528991057564634</c:v>
                      </c:pt>
                      <c:pt idx="92">
                        <c:v>0.39689972022439868</c:v>
                      </c:pt>
                      <c:pt idx="93">
                        <c:v>0.4601917464681029</c:v>
                      </c:pt>
                      <c:pt idx="94">
                        <c:v>0.53555198364844436</c:v>
                      </c:pt>
                      <c:pt idx="95">
                        <c:v>0.54108924998098373</c:v>
                      </c:pt>
                      <c:pt idx="96">
                        <c:v>0.59701178451178449</c:v>
                      </c:pt>
                      <c:pt idx="97">
                        <c:v>0.61752453691053955</c:v>
                      </c:pt>
                      <c:pt idx="98">
                        <c:v>0.63121410180233717</c:v>
                      </c:pt>
                      <c:pt idx="99">
                        <c:v>0.66337169913678073</c:v>
                      </c:pt>
                      <c:pt idx="100">
                        <c:v>0.65211065379234845</c:v>
                      </c:pt>
                      <c:pt idx="101">
                        <c:v>0.64716985524825088</c:v>
                      </c:pt>
                      <c:pt idx="102">
                        <c:v>0.6385350571696643</c:v>
                      </c:pt>
                      <c:pt idx="103">
                        <c:v>0.63985703939591521</c:v>
                      </c:pt>
                      <c:pt idx="104">
                        <c:v>0.6538225873061998</c:v>
                      </c:pt>
                      <c:pt idx="105">
                        <c:v>0.64372850445199092</c:v>
                      </c:pt>
                      <c:pt idx="106">
                        <c:v>0.61273687569844726</c:v>
                      </c:pt>
                      <c:pt idx="107">
                        <c:v>0.58296054204079828</c:v>
                      </c:pt>
                      <c:pt idx="108">
                        <c:v>0.61327561327561331</c:v>
                      </c:pt>
                      <c:pt idx="109">
                        <c:v>0.43885724096100281</c:v>
                      </c:pt>
                      <c:pt idx="110">
                        <c:v>0.46728231984070817</c:v>
                      </c:pt>
                      <c:pt idx="111">
                        <c:v>0.49749787991898892</c:v>
                      </c:pt>
                      <c:pt idx="112">
                        <c:v>0.55286527444369016</c:v>
                      </c:pt>
                      <c:pt idx="113">
                        <c:v>0.48119743193137143</c:v>
                      </c:pt>
                      <c:pt idx="114">
                        <c:v>0.42181375342366612</c:v>
                      </c:pt>
                      <c:pt idx="115">
                        <c:v>0.45983747460540714</c:v>
                      </c:pt>
                      <c:pt idx="116">
                        <c:v>0.42528546379500198</c:v>
                      </c:pt>
                      <c:pt idx="117">
                        <c:v>0.38495206417295924</c:v>
                      </c:pt>
                      <c:pt idx="118">
                        <c:v>0.4802274271579553</c:v>
                      </c:pt>
                      <c:pt idx="119">
                        <c:v>0.49049687461169</c:v>
                      </c:pt>
                      <c:pt idx="120">
                        <c:v>0.51185126442858409</c:v>
                      </c:pt>
                      <c:pt idx="121">
                        <c:v>0.43662159964775632</c:v>
                      </c:pt>
                      <c:pt idx="122">
                        <c:v>0.34979907424261747</c:v>
                      </c:pt>
                      <c:pt idx="123">
                        <c:v>0.29319452920213013</c:v>
                      </c:pt>
                      <c:pt idx="124">
                        <c:v>0.3149391644233161</c:v>
                      </c:pt>
                      <c:pt idx="125">
                        <c:v>0.31563888597669121</c:v>
                      </c:pt>
                      <c:pt idx="126">
                        <c:v>0.349317281464045</c:v>
                      </c:pt>
                      <c:pt idx="127">
                        <c:v>0.37172184368033739</c:v>
                      </c:pt>
                      <c:pt idx="128">
                        <c:v>0.32660074305483583</c:v>
                      </c:pt>
                      <c:pt idx="129">
                        <c:v>0.33963481977653148</c:v>
                      </c:pt>
                      <c:pt idx="130">
                        <c:v>0.36344862826617358</c:v>
                      </c:pt>
                      <c:pt idx="131">
                        <c:v>0.28250809866154419</c:v>
                      </c:pt>
                      <c:pt idx="132">
                        <c:v>0.20256410256410257</c:v>
                      </c:pt>
                      <c:pt idx="133">
                        <c:v>0.12141796467944636</c:v>
                      </c:pt>
                      <c:pt idx="134">
                        <c:v>0.19140487182530114</c:v>
                      </c:pt>
                      <c:pt idx="135">
                        <c:v>0.25807957456661229</c:v>
                      </c:pt>
                      <c:pt idx="136">
                        <c:v>0.22970478974945438</c:v>
                      </c:pt>
                      <c:pt idx="137">
                        <c:v>0.25073352348815997</c:v>
                      </c:pt>
                      <c:pt idx="138">
                        <c:v>0.28145874257147191</c:v>
                      </c:pt>
                      <c:pt idx="139">
                        <c:v>0.25714603442538203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280-4073-AB25-C92008AFD547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'Atac-I50-SECOeS'!$Y$2:$Y$151</c:f>
              <c:numCache>
                <c:formatCode>_(* #,##0.00_);_(* \(#,##0.00\);_(* "-"??_);_(@_)</c:formatCode>
                <c:ptCount val="150"/>
                <c:pt idx="84">
                  <c:v>263.51338000000004</c:v>
                </c:pt>
                <c:pt idx="85">
                  <c:v>248.24594000000005</c:v>
                </c:pt>
                <c:pt idx="86">
                  <c:v>256.95354666666668</c:v>
                </c:pt>
                <c:pt idx="87">
                  <c:v>252.74750000000003</c:v>
                </c:pt>
                <c:pt idx="88">
                  <c:v>247.1550666666667</c:v>
                </c:pt>
                <c:pt idx="89">
                  <c:v>240.49481666666671</c:v>
                </c:pt>
                <c:pt idx="90">
                  <c:v>227.40952000000001</c:v>
                </c:pt>
                <c:pt idx="91">
                  <c:v>222.25648999999996</c:v>
                </c:pt>
                <c:pt idx="92">
                  <c:v>225.03832000000003</c:v>
                </c:pt>
                <c:pt idx="93">
                  <c:v>204.73338000000004</c:v>
                </c:pt>
                <c:pt idx="94">
                  <c:v>183.93451999999999</c:v>
                </c:pt>
                <c:pt idx="95">
                  <c:v>181.69264000000001</c:v>
                </c:pt>
                <c:pt idx="96">
                  <c:v>167.68800000000002</c:v>
                </c:pt>
                <c:pt idx="97">
                  <c:v>160.41396</c:v>
                </c:pt>
                <c:pt idx="98">
                  <c:v>151.06168</c:v>
                </c:pt>
                <c:pt idx="99">
                  <c:v>139.98887999999999</c:v>
                </c:pt>
                <c:pt idx="100">
                  <c:v>141.87066666666666</c:v>
                </c:pt>
                <c:pt idx="101">
                  <c:v>141.792145</c:v>
                </c:pt>
                <c:pt idx="102">
                  <c:v>143.65360000000001</c:v>
                </c:pt>
                <c:pt idx="103">
                  <c:v>143.71005833333331</c:v>
                </c:pt>
                <c:pt idx="104">
                  <c:v>140.49309333333335</c:v>
                </c:pt>
                <c:pt idx="105">
                  <c:v>142.58075999999997</c:v>
                </c:pt>
                <c:pt idx="106">
                  <c:v>150.01935999999998</c:v>
                </c:pt>
                <c:pt idx="107">
                  <c:v>162.80459333333334</c:v>
                </c:pt>
                <c:pt idx="108">
                  <c:v>165.35332</c:v>
                </c:pt>
                <c:pt idx="109">
                  <c:v>218.19277333333329</c:v>
                </c:pt>
                <c:pt idx="110">
                  <c:v>208.21561000000003</c:v>
                </c:pt>
                <c:pt idx="111">
                  <c:v>196.17366999999999</c:v>
                </c:pt>
                <c:pt idx="112">
                  <c:v>178.39023999999998</c:v>
                </c:pt>
                <c:pt idx="113">
                  <c:v>198.13050333333331</c:v>
                </c:pt>
                <c:pt idx="114">
                  <c:v>212.08875999999998</c:v>
                </c:pt>
                <c:pt idx="115">
                  <c:v>202.33366999999998</c:v>
                </c:pt>
                <c:pt idx="116">
                  <c:v>211.38716666666667</c:v>
                </c:pt>
                <c:pt idx="117">
                  <c:v>219.43113499999995</c:v>
                </c:pt>
                <c:pt idx="118">
                  <c:v>195.35502000000002</c:v>
                </c:pt>
                <c:pt idx="119">
                  <c:v>195.9620033333334</c:v>
                </c:pt>
                <c:pt idx="120">
                  <c:v>192.85348000000002</c:v>
                </c:pt>
                <c:pt idx="121">
                  <c:v>214.30709999999999</c:v>
                </c:pt>
                <c:pt idx="122">
                  <c:v>237.71012999999999</c:v>
                </c:pt>
                <c:pt idx="123">
                  <c:v>254.20012499999999</c:v>
                </c:pt>
                <c:pt idx="124">
                  <c:v>249.2336</c:v>
                </c:pt>
                <c:pt idx="125">
                  <c:v>249.10228000000001</c:v>
                </c:pt>
                <c:pt idx="126">
                  <c:v>241.37352000000001</c:v>
                </c:pt>
                <c:pt idx="127">
                  <c:v>235.95454666666672</c:v>
                </c:pt>
                <c:pt idx="128">
                  <c:v>253.09823999999998</c:v>
                </c:pt>
                <c:pt idx="129">
                  <c:v>253.48473000000001</c:v>
                </c:pt>
                <c:pt idx="130">
                  <c:v>245.36399999999998</c:v>
                </c:pt>
                <c:pt idx="131">
                  <c:v>265.72181999999998</c:v>
                </c:pt>
                <c:pt idx="132">
                  <c:v>288.98994000000005</c:v>
                </c:pt>
                <c:pt idx="133">
                  <c:v>316.54510166666671</c:v>
                </c:pt>
                <c:pt idx="134">
                  <c:v>295.44277333333332</c:v>
                </c:pt>
                <c:pt idx="135">
                  <c:v>275.20578</c:v>
                </c:pt>
                <c:pt idx="136">
                  <c:v>286.19551999999999</c:v>
                </c:pt>
                <c:pt idx="137">
                  <c:v>280.68049333333329</c:v>
                </c:pt>
                <c:pt idx="138">
                  <c:v>270.12300000000005</c:v>
                </c:pt>
                <c:pt idx="139">
                  <c:v>277.16023999999999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0-4073-AB25-C92008AFD547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'Atac-I50-SECOeS'!$Z$2:$Z$151</c:f>
              <c:numCache>
                <c:formatCode>_(* #,##0.00_);_(* \(#,##0.00\);_(* "-"??_);_(@_)</c:formatCode>
                <c:ptCount val="150"/>
                <c:pt idx="84">
                  <c:v>216.50021800595232</c:v>
                </c:pt>
                <c:pt idx="85">
                  <c:v>216.50021800595232</c:v>
                </c:pt>
                <c:pt idx="86">
                  <c:v>216.50021800595232</c:v>
                </c:pt>
                <c:pt idx="87">
                  <c:v>216.50021800595232</c:v>
                </c:pt>
                <c:pt idx="88">
                  <c:v>216.50021800595232</c:v>
                </c:pt>
                <c:pt idx="89">
                  <c:v>216.50021800595232</c:v>
                </c:pt>
                <c:pt idx="90">
                  <c:v>216.50021800595232</c:v>
                </c:pt>
                <c:pt idx="91">
                  <c:v>216.50021800595232</c:v>
                </c:pt>
                <c:pt idx="92">
                  <c:v>216.50021800595232</c:v>
                </c:pt>
                <c:pt idx="93">
                  <c:v>216.50021800595232</c:v>
                </c:pt>
                <c:pt idx="94">
                  <c:v>216.50021800595232</c:v>
                </c:pt>
                <c:pt idx="95">
                  <c:v>216.50021800595232</c:v>
                </c:pt>
                <c:pt idx="96">
                  <c:v>216.50021800595232</c:v>
                </c:pt>
                <c:pt idx="97">
                  <c:v>216.50021800595232</c:v>
                </c:pt>
                <c:pt idx="98">
                  <c:v>216.50021800595232</c:v>
                </c:pt>
                <c:pt idx="99">
                  <c:v>216.50021800595232</c:v>
                </c:pt>
                <c:pt idx="100">
                  <c:v>216.50021800595232</c:v>
                </c:pt>
                <c:pt idx="101">
                  <c:v>216.50021800595232</c:v>
                </c:pt>
                <c:pt idx="102">
                  <c:v>216.50021800595232</c:v>
                </c:pt>
                <c:pt idx="103">
                  <c:v>216.50021800595232</c:v>
                </c:pt>
                <c:pt idx="104">
                  <c:v>216.50021800595232</c:v>
                </c:pt>
                <c:pt idx="105">
                  <c:v>216.50021800595232</c:v>
                </c:pt>
                <c:pt idx="106">
                  <c:v>216.50021800595232</c:v>
                </c:pt>
                <c:pt idx="107">
                  <c:v>216.50021800595232</c:v>
                </c:pt>
                <c:pt idx="108">
                  <c:v>216.50021800595232</c:v>
                </c:pt>
                <c:pt idx="109">
                  <c:v>216.50021800595232</c:v>
                </c:pt>
                <c:pt idx="110">
                  <c:v>216.50021800595232</c:v>
                </c:pt>
                <c:pt idx="111">
                  <c:v>216.50021800595232</c:v>
                </c:pt>
                <c:pt idx="112">
                  <c:v>216.50021800595232</c:v>
                </c:pt>
                <c:pt idx="113">
                  <c:v>216.50021800595232</c:v>
                </c:pt>
                <c:pt idx="114">
                  <c:v>216.50021800595232</c:v>
                </c:pt>
                <c:pt idx="115">
                  <c:v>216.50021800595232</c:v>
                </c:pt>
                <c:pt idx="116">
                  <c:v>216.50021800595232</c:v>
                </c:pt>
                <c:pt idx="117">
                  <c:v>216.50021800595232</c:v>
                </c:pt>
                <c:pt idx="118">
                  <c:v>216.50021800595232</c:v>
                </c:pt>
                <c:pt idx="119">
                  <c:v>216.50021800595232</c:v>
                </c:pt>
                <c:pt idx="120">
                  <c:v>216.50021800595232</c:v>
                </c:pt>
                <c:pt idx="121">
                  <c:v>216.50021800595232</c:v>
                </c:pt>
                <c:pt idx="122">
                  <c:v>216.50021800595232</c:v>
                </c:pt>
                <c:pt idx="123">
                  <c:v>216.50021800595232</c:v>
                </c:pt>
                <c:pt idx="124">
                  <c:v>216.50021800595232</c:v>
                </c:pt>
                <c:pt idx="125">
                  <c:v>216.50021800595232</c:v>
                </c:pt>
                <c:pt idx="126">
                  <c:v>216.50021800595232</c:v>
                </c:pt>
                <c:pt idx="127">
                  <c:v>216.50021800595232</c:v>
                </c:pt>
                <c:pt idx="128">
                  <c:v>216.50021800595232</c:v>
                </c:pt>
                <c:pt idx="129">
                  <c:v>216.50021800595232</c:v>
                </c:pt>
                <c:pt idx="130">
                  <c:v>216.50021800595232</c:v>
                </c:pt>
                <c:pt idx="131">
                  <c:v>216.50021800595232</c:v>
                </c:pt>
                <c:pt idx="132">
                  <c:v>216.50021800595232</c:v>
                </c:pt>
                <c:pt idx="133">
                  <c:v>216.50021800595232</c:v>
                </c:pt>
                <c:pt idx="134">
                  <c:v>216.50021800595232</c:v>
                </c:pt>
                <c:pt idx="135">
                  <c:v>216.50021800595232</c:v>
                </c:pt>
                <c:pt idx="136">
                  <c:v>216.50021800595232</c:v>
                </c:pt>
                <c:pt idx="137">
                  <c:v>216.50021800595232</c:v>
                </c:pt>
                <c:pt idx="138">
                  <c:v>216.50021800595232</c:v>
                </c:pt>
                <c:pt idx="139">
                  <c:v>216.50021800595232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280-4073-AB25-C92008AFD547}"/>
            </c:ext>
          </c:extLst>
        </c:ser>
        <c:ser>
          <c:idx val="1"/>
          <c:order val="2"/>
          <c:tx>
            <c:strRef>
              <c:f>'Atac-I50-SECOeS'!$AE$1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'Atac-I50-SECOeS'!$AE$2:$AE$151</c:f>
              <c:numCache>
                <c:formatCode>_(* #,##0.00_);_(* \(#,##0.00\);_(* "-"??_);_(@_)</c:formatCode>
                <c:ptCount val="150"/>
                <c:pt idx="84">
                  <c:v>373.65660000000003</c:v>
                </c:pt>
                <c:pt idx="85">
                  <c:v>373.65660000000003</c:v>
                </c:pt>
                <c:pt idx="86">
                  <c:v>373.65660000000003</c:v>
                </c:pt>
                <c:pt idx="87">
                  <c:v>373.65660000000003</c:v>
                </c:pt>
                <c:pt idx="88">
                  <c:v>373.65660000000003</c:v>
                </c:pt>
                <c:pt idx="89">
                  <c:v>373.65660000000003</c:v>
                </c:pt>
                <c:pt idx="90">
                  <c:v>373.65660000000003</c:v>
                </c:pt>
                <c:pt idx="91">
                  <c:v>373.65660000000003</c:v>
                </c:pt>
                <c:pt idx="92">
                  <c:v>373.65660000000003</c:v>
                </c:pt>
                <c:pt idx="93">
                  <c:v>373.65660000000003</c:v>
                </c:pt>
                <c:pt idx="94">
                  <c:v>373.65660000000003</c:v>
                </c:pt>
                <c:pt idx="95">
                  <c:v>373.65660000000003</c:v>
                </c:pt>
                <c:pt idx="96">
                  <c:v>368.91360000000003</c:v>
                </c:pt>
                <c:pt idx="97">
                  <c:v>368.91360000000003</c:v>
                </c:pt>
                <c:pt idx="98">
                  <c:v>368.91360000000003</c:v>
                </c:pt>
                <c:pt idx="99">
                  <c:v>368.91360000000003</c:v>
                </c:pt>
                <c:pt idx="100">
                  <c:v>368.91360000000003</c:v>
                </c:pt>
                <c:pt idx="101">
                  <c:v>368.91360000000003</c:v>
                </c:pt>
                <c:pt idx="102">
                  <c:v>368.91360000000003</c:v>
                </c:pt>
                <c:pt idx="103">
                  <c:v>368.91360000000003</c:v>
                </c:pt>
                <c:pt idx="104">
                  <c:v>368.91360000000003</c:v>
                </c:pt>
                <c:pt idx="105">
                  <c:v>368.91360000000003</c:v>
                </c:pt>
                <c:pt idx="106">
                  <c:v>368.91360000000003</c:v>
                </c:pt>
                <c:pt idx="107">
                  <c:v>368.91360000000003</c:v>
                </c:pt>
                <c:pt idx="108">
                  <c:v>388.70369999999997</c:v>
                </c:pt>
                <c:pt idx="109">
                  <c:v>388.70369999999997</c:v>
                </c:pt>
                <c:pt idx="110">
                  <c:v>388.70369999999997</c:v>
                </c:pt>
                <c:pt idx="111">
                  <c:v>388.70369999999997</c:v>
                </c:pt>
                <c:pt idx="112">
                  <c:v>388.70369999999997</c:v>
                </c:pt>
                <c:pt idx="113">
                  <c:v>388.70369999999997</c:v>
                </c:pt>
                <c:pt idx="114">
                  <c:v>388.70369999999997</c:v>
                </c:pt>
                <c:pt idx="115">
                  <c:v>388.70369999999997</c:v>
                </c:pt>
                <c:pt idx="116">
                  <c:v>388.70369999999997</c:v>
                </c:pt>
                <c:pt idx="117">
                  <c:v>388.70369999999997</c:v>
                </c:pt>
                <c:pt idx="118">
                  <c:v>388.70369999999997</c:v>
                </c:pt>
                <c:pt idx="119">
                  <c:v>388.70369999999997</c:v>
                </c:pt>
                <c:pt idx="120">
                  <c:v>405.76458000000002</c:v>
                </c:pt>
                <c:pt idx="121">
                  <c:v>405.76458000000002</c:v>
                </c:pt>
                <c:pt idx="122">
                  <c:v>405.76458000000002</c:v>
                </c:pt>
                <c:pt idx="123">
                  <c:v>405.76458000000002</c:v>
                </c:pt>
                <c:pt idx="124">
                  <c:v>405.76458000000002</c:v>
                </c:pt>
                <c:pt idx="125">
                  <c:v>405.76458000000002</c:v>
                </c:pt>
                <c:pt idx="126">
                  <c:v>405.76458000000002</c:v>
                </c:pt>
                <c:pt idx="127">
                  <c:v>405.76458000000002</c:v>
                </c:pt>
                <c:pt idx="128">
                  <c:v>405.76458000000002</c:v>
                </c:pt>
                <c:pt idx="129">
                  <c:v>405.76458000000002</c:v>
                </c:pt>
                <c:pt idx="130">
                  <c:v>405.76458000000002</c:v>
                </c:pt>
                <c:pt idx="131">
                  <c:v>405.76458000000002</c:v>
                </c:pt>
                <c:pt idx="132">
                  <c:v>401.661</c:v>
                </c:pt>
                <c:pt idx="133">
                  <c:v>401.661</c:v>
                </c:pt>
                <c:pt idx="134">
                  <c:v>401.661</c:v>
                </c:pt>
                <c:pt idx="135">
                  <c:v>401.661</c:v>
                </c:pt>
                <c:pt idx="136">
                  <c:v>401.661</c:v>
                </c:pt>
                <c:pt idx="137">
                  <c:v>401.661</c:v>
                </c:pt>
                <c:pt idx="138">
                  <c:v>401.661</c:v>
                </c:pt>
                <c:pt idx="139">
                  <c:v>401.661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0-4073-AB25-C92008AFD547}"/>
            </c:ext>
          </c:extLst>
        </c:ser>
        <c:ser>
          <c:idx val="2"/>
          <c:order val="3"/>
          <c:tx>
            <c:strRef>
              <c:f>'Atac-I50-SECOeS'!$AF$1</c:f>
              <c:strCache>
                <c:ptCount val="1"/>
                <c:pt idx="0">
                  <c:v>Break even - Bandeira Amarela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'Atac-I50-SECOeS'!$AF$2:$AF$151</c:f>
              <c:numCache>
                <c:formatCode>_(* #,##0.00_);_(* \(#,##0.00\);_(* "-"??_);_(@_)</c:formatCode>
                <c:ptCount val="150"/>
                <c:pt idx="84">
                  <c:v>410.15527900000001</c:v>
                </c:pt>
                <c:pt idx="85">
                  <c:v>410.15527900000001</c:v>
                </c:pt>
                <c:pt idx="86">
                  <c:v>410.15527900000001</c:v>
                </c:pt>
                <c:pt idx="87">
                  <c:v>410.15527900000001</c:v>
                </c:pt>
                <c:pt idx="88">
                  <c:v>410.15527900000001</c:v>
                </c:pt>
                <c:pt idx="89">
                  <c:v>410.15527900000001</c:v>
                </c:pt>
                <c:pt idx="90">
                  <c:v>410.15527900000001</c:v>
                </c:pt>
                <c:pt idx="91">
                  <c:v>410.15527900000001</c:v>
                </c:pt>
                <c:pt idx="92">
                  <c:v>410.15527900000001</c:v>
                </c:pt>
                <c:pt idx="93">
                  <c:v>410.15527900000001</c:v>
                </c:pt>
                <c:pt idx="94">
                  <c:v>410.15527900000001</c:v>
                </c:pt>
                <c:pt idx="95">
                  <c:v>410.15527900000001</c:v>
                </c:pt>
                <c:pt idx="96">
                  <c:v>403.720505</c:v>
                </c:pt>
                <c:pt idx="97">
                  <c:v>403.720505</c:v>
                </c:pt>
                <c:pt idx="98">
                  <c:v>403.720505</c:v>
                </c:pt>
                <c:pt idx="99">
                  <c:v>403.720505</c:v>
                </c:pt>
                <c:pt idx="100">
                  <c:v>403.720505</c:v>
                </c:pt>
                <c:pt idx="101">
                  <c:v>403.720505</c:v>
                </c:pt>
                <c:pt idx="102">
                  <c:v>403.720505</c:v>
                </c:pt>
                <c:pt idx="103">
                  <c:v>403.720505</c:v>
                </c:pt>
                <c:pt idx="104">
                  <c:v>403.720505</c:v>
                </c:pt>
                <c:pt idx="105">
                  <c:v>403.720505</c:v>
                </c:pt>
                <c:pt idx="106">
                  <c:v>403.720505</c:v>
                </c:pt>
                <c:pt idx="107">
                  <c:v>403.720505</c:v>
                </c:pt>
                <c:pt idx="108">
                  <c:v>409.84962999999999</c:v>
                </c:pt>
                <c:pt idx="109">
                  <c:v>409.84962999999999</c:v>
                </c:pt>
                <c:pt idx="110">
                  <c:v>409.84962999999999</c:v>
                </c:pt>
                <c:pt idx="111">
                  <c:v>409.84962999999999</c:v>
                </c:pt>
                <c:pt idx="112">
                  <c:v>409.84962999999999</c:v>
                </c:pt>
                <c:pt idx="113">
                  <c:v>409.84962999999999</c:v>
                </c:pt>
                <c:pt idx="114">
                  <c:v>409.84962999999999</c:v>
                </c:pt>
                <c:pt idx="115">
                  <c:v>409.84962999999999</c:v>
                </c:pt>
                <c:pt idx="116">
                  <c:v>409.84962999999999</c:v>
                </c:pt>
                <c:pt idx="117">
                  <c:v>409.84962999999999</c:v>
                </c:pt>
                <c:pt idx="118">
                  <c:v>409.84962999999999</c:v>
                </c:pt>
                <c:pt idx="119">
                  <c:v>409.84962999999999</c:v>
                </c:pt>
                <c:pt idx="120">
                  <c:v>425.98309</c:v>
                </c:pt>
                <c:pt idx="121">
                  <c:v>425.98309</c:v>
                </c:pt>
                <c:pt idx="122">
                  <c:v>425.98309</c:v>
                </c:pt>
                <c:pt idx="123">
                  <c:v>425.98309</c:v>
                </c:pt>
                <c:pt idx="124">
                  <c:v>425.98309</c:v>
                </c:pt>
                <c:pt idx="125">
                  <c:v>425.98309</c:v>
                </c:pt>
                <c:pt idx="126">
                  <c:v>425.98309</c:v>
                </c:pt>
                <c:pt idx="127">
                  <c:v>425.98309</c:v>
                </c:pt>
                <c:pt idx="128">
                  <c:v>425.98309</c:v>
                </c:pt>
                <c:pt idx="129">
                  <c:v>425.98309</c:v>
                </c:pt>
                <c:pt idx="130">
                  <c:v>425.98309</c:v>
                </c:pt>
                <c:pt idx="131">
                  <c:v>425.98309</c:v>
                </c:pt>
                <c:pt idx="132">
                  <c:v>421.07461499999999</c:v>
                </c:pt>
                <c:pt idx="133">
                  <c:v>421.07461499999999</c:v>
                </c:pt>
                <c:pt idx="134">
                  <c:v>421.07461499999999</c:v>
                </c:pt>
                <c:pt idx="135">
                  <c:v>421.07461499999999</c:v>
                </c:pt>
                <c:pt idx="136">
                  <c:v>421.07461499999999</c:v>
                </c:pt>
                <c:pt idx="137">
                  <c:v>421.07461499999999</c:v>
                </c:pt>
                <c:pt idx="138">
                  <c:v>421.07461499999999</c:v>
                </c:pt>
                <c:pt idx="139">
                  <c:v>421.07461499999999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280-4073-AB25-C92008AFD547}"/>
            </c:ext>
          </c:extLst>
        </c:ser>
        <c:ser>
          <c:idx val="3"/>
          <c:order val="4"/>
          <c:tx>
            <c:strRef>
              <c:f>'Atac-I50-SECOeS'!$AG$1</c:f>
              <c:strCache>
                <c:ptCount val="1"/>
                <c:pt idx="0">
                  <c:v>Break even - Bandeira Vermelha 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'Atac-I50-SECOeS'!$AG$2:$AG$151</c:f>
              <c:numCache>
                <c:formatCode>_(* #,##0.00_);_(* \(#,##0.00\);_(* "-"??_);_(@_)</c:formatCode>
                <c:ptCount val="150"/>
                <c:pt idx="84">
                  <c:v>453.02810000000005</c:v>
                </c:pt>
                <c:pt idx="85">
                  <c:v>453.02810000000005</c:v>
                </c:pt>
                <c:pt idx="86">
                  <c:v>453.02810000000005</c:v>
                </c:pt>
                <c:pt idx="87">
                  <c:v>453.02810000000005</c:v>
                </c:pt>
                <c:pt idx="88">
                  <c:v>453.02810000000005</c:v>
                </c:pt>
                <c:pt idx="89">
                  <c:v>453.02810000000005</c:v>
                </c:pt>
                <c:pt idx="90">
                  <c:v>453.02810000000005</c:v>
                </c:pt>
                <c:pt idx="91">
                  <c:v>453.02810000000005</c:v>
                </c:pt>
                <c:pt idx="92">
                  <c:v>453.02810000000005</c:v>
                </c:pt>
                <c:pt idx="93">
                  <c:v>453.02810000000005</c:v>
                </c:pt>
                <c:pt idx="94">
                  <c:v>453.02810000000005</c:v>
                </c:pt>
                <c:pt idx="95">
                  <c:v>453.02810000000005</c:v>
                </c:pt>
                <c:pt idx="96">
                  <c:v>444.60610000000003</c:v>
                </c:pt>
                <c:pt idx="97">
                  <c:v>444.60610000000003</c:v>
                </c:pt>
                <c:pt idx="98">
                  <c:v>444.60610000000003</c:v>
                </c:pt>
                <c:pt idx="99">
                  <c:v>444.60610000000003</c:v>
                </c:pt>
                <c:pt idx="100">
                  <c:v>444.60610000000003</c:v>
                </c:pt>
                <c:pt idx="101">
                  <c:v>444.60610000000003</c:v>
                </c:pt>
                <c:pt idx="102">
                  <c:v>444.60610000000003</c:v>
                </c:pt>
                <c:pt idx="103">
                  <c:v>444.60610000000003</c:v>
                </c:pt>
                <c:pt idx="104">
                  <c:v>444.60610000000003</c:v>
                </c:pt>
                <c:pt idx="105">
                  <c:v>444.60610000000003</c:v>
                </c:pt>
                <c:pt idx="106">
                  <c:v>444.60610000000003</c:v>
                </c:pt>
                <c:pt idx="107">
                  <c:v>444.60610000000003</c:v>
                </c:pt>
                <c:pt idx="108">
                  <c:v>438.769634</c:v>
                </c:pt>
                <c:pt idx="109">
                  <c:v>438.769634</c:v>
                </c:pt>
                <c:pt idx="110">
                  <c:v>438.769634</c:v>
                </c:pt>
                <c:pt idx="111">
                  <c:v>438.769634</c:v>
                </c:pt>
                <c:pt idx="112">
                  <c:v>438.769634</c:v>
                </c:pt>
                <c:pt idx="113">
                  <c:v>438.769634</c:v>
                </c:pt>
                <c:pt idx="114">
                  <c:v>438.769634</c:v>
                </c:pt>
                <c:pt idx="115">
                  <c:v>438.769634</c:v>
                </c:pt>
                <c:pt idx="116">
                  <c:v>438.769634</c:v>
                </c:pt>
                <c:pt idx="117">
                  <c:v>438.769634</c:v>
                </c:pt>
                <c:pt idx="118">
                  <c:v>438.769634</c:v>
                </c:pt>
                <c:pt idx="119">
                  <c:v>438.769634</c:v>
                </c:pt>
                <c:pt idx="120">
                  <c:v>453.63471800000002</c:v>
                </c:pt>
                <c:pt idx="121">
                  <c:v>453.63471800000002</c:v>
                </c:pt>
                <c:pt idx="122">
                  <c:v>453.63471800000002</c:v>
                </c:pt>
                <c:pt idx="123">
                  <c:v>453.63471800000002</c:v>
                </c:pt>
                <c:pt idx="124">
                  <c:v>453.63471800000002</c:v>
                </c:pt>
                <c:pt idx="125">
                  <c:v>453.63471800000002</c:v>
                </c:pt>
                <c:pt idx="126">
                  <c:v>453.63471800000002</c:v>
                </c:pt>
                <c:pt idx="127">
                  <c:v>453.63471800000002</c:v>
                </c:pt>
                <c:pt idx="128">
                  <c:v>453.63471800000002</c:v>
                </c:pt>
                <c:pt idx="129">
                  <c:v>453.63471800000002</c:v>
                </c:pt>
                <c:pt idx="130">
                  <c:v>453.63471800000002</c:v>
                </c:pt>
                <c:pt idx="131">
                  <c:v>453.63471800000002</c:v>
                </c:pt>
                <c:pt idx="132">
                  <c:v>447.62543700000003</c:v>
                </c:pt>
                <c:pt idx="133">
                  <c:v>447.62543700000003</c:v>
                </c:pt>
                <c:pt idx="134">
                  <c:v>447.62543700000003</c:v>
                </c:pt>
                <c:pt idx="135">
                  <c:v>447.62543700000003</c:v>
                </c:pt>
                <c:pt idx="136">
                  <c:v>447.62543700000003</c:v>
                </c:pt>
                <c:pt idx="137">
                  <c:v>447.62543700000003</c:v>
                </c:pt>
                <c:pt idx="138">
                  <c:v>447.62543700000003</c:v>
                </c:pt>
                <c:pt idx="139">
                  <c:v>447.62543700000003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280-4073-AB25-C92008AFD547}"/>
            </c:ext>
          </c:extLst>
        </c:ser>
        <c:ser>
          <c:idx val="4"/>
          <c:order val="5"/>
          <c:tx>
            <c:strRef>
              <c:f>'Atac-I50-SECOeS'!$AH$1</c:f>
              <c:strCache>
                <c:ptCount val="1"/>
                <c:pt idx="0">
                  <c:v>Break even - Bandeira Vermelha II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'Atac-I50-SECOeS'!$AH$2:$AH$151</c:f>
              <c:numCache>
                <c:formatCode>_(* #,##0.00_);_(* \(#,##0.00\);_(* "-"??_);_(@_)</c:formatCode>
                <c:ptCount val="150"/>
                <c:pt idx="84">
                  <c:v>493.26334500000002</c:v>
                </c:pt>
                <c:pt idx="85">
                  <c:v>493.26334500000002</c:v>
                </c:pt>
                <c:pt idx="86">
                  <c:v>493.26334500000002</c:v>
                </c:pt>
                <c:pt idx="87">
                  <c:v>493.26334500000002</c:v>
                </c:pt>
                <c:pt idx="88">
                  <c:v>493.26334500000002</c:v>
                </c:pt>
                <c:pt idx="89">
                  <c:v>493.26334500000002</c:v>
                </c:pt>
                <c:pt idx="90">
                  <c:v>493.26334500000002</c:v>
                </c:pt>
                <c:pt idx="91">
                  <c:v>493.26334500000002</c:v>
                </c:pt>
                <c:pt idx="92">
                  <c:v>493.26334500000002</c:v>
                </c:pt>
                <c:pt idx="93">
                  <c:v>493.26334500000002</c:v>
                </c:pt>
                <c:pt idx="94">
                  <c:v>493.26334500000002</c:v>
                </c:pt>
                <c:pt idx="95">
                  <c:v>493.26334500000002</c:v>
                </c:pt>
                <c:pt idx="96">
                  <c:v>482.97637500000008</c:v>
                </c:pt>
                <c:pt idx="97">
                  <c:v>482.97637500000008</c:v>
                </c:pt>
                <c:pt idx="98">
                  <c:v>482.97637500000008</c:v>
                </c:pt>
                <c:pt idx="99">
                  <c:v>482.97637500000008</c:v>
                </c:pt>
                <c:pt idx="100">
                  <c:v>482.97637500000008</c:v>
                </c:pt>
                <c:pt idx="101">
                  <c:v>482.97637500000008</c:v>
                </c:pt>
                <c:pt idx="102">
                  <c:v>482.97637500000008</c:v>
                </c:pt>
                <c:pt idx="103">
                  <c:v>482.97637500000008</c:v>
                </c:pt>
                <c:pt idx="104">
                  <c:v>482.97637500000008</c:v>
                </c:pt>
                <c:pt idx="105">
                  <c:v>482.97637500000008</c:v>
                </c:pt>
                <c:pt idx="106">
                  <c:v>482.97637500000008</c:v>
                </c:pt>
                <c:pt idx="107">
                  <c:v>482.97637500000008</c:v>
                </c:pt>
                <c:pt idx="108">
                  <c:v>477.06788599999993</c:v>
                </c:pt>
                <c:pt idx="109">
                  <c:v>477.06788599999993</c:v>
                </c:pt>
                <c:pt idx="110">
                  <c:v>477.06788599999993</c:v>
                </c:pt>
                <c:pt idx="111">
                  <c:v>477.06788599999993</c:v>
                </c:pt>
                <c:pt idx="112">
                  <c:v>477.06788599999993</c:v>
                </c:pt>
                <c:pt idx="113">
                  <c:v>477.06788599999993</c:v>
                </c:pt>
                <c:pt idx="114">
                  <c:v>477.06788599999993</c:v>
                </c:pt>
                <c:pt idx="115">
                  <c:v>477.06788599999993</c:v>
                </c:pt>
                <c:pt idx="116">
                  <c:v>477.06788599999993</c:v>
                </c:pt>
                <c:pt idx="117">
                  <c:v>477.06788599999993</c:v>
                </c:pt>
                <c:pt idx="118">
                  <c:v>477.06788599999993</c:v>
                </c:pt>
                <c:pt idx="119">
                  <c:v>477.06788599999993</c:v>
                </c:pt>
                <c:pt idx="120">
                  <c:v>490.25328200000001</c:v>
                </c:pt>
                <c:pt idx="121">
                  <c:v>490.25328200000001</c:v>
                </c:pt>
                <c:pt idx="122">
                  <c:v>490.25328200000001</c:v>
                </c:pt>
                <c:pt idx="123">
                  <c:v>490.25328200000001</c:v>
                </c:pt>
                <c:pt idx="124">
                  <c:v>490.25328200000001</c:v>
                </c:pt>
                <c:pt idx="125">
                  <c:v>490.25328200000001</c:v>
                </c:pt>
                <c:pt idx="126">
                  <c:v>490.25328200000001</c:v>
                </c:pt>
                <c:pt idx="127">
                  <c:v>490.25328200000001</c:v>
                </c:pt>
                <c:pt idx="128">
                  <c:v>490.25328200000001</c:v>
                </c:pt>
                <c:pt idx="129">
                  <c:v>490.25328200000001</c:v>
                </c:pt>
                <c:pt idx="130">
                  <c:v>490.25328200000001</c:v>
                </c:pt>
                <c:pt idx="131">
                  <c:v>490.25328200000001</c:v>
                </c:pt>
                <c:pt idx="132">
                  <c:v>482.78622300000001</c:v>
                </c:pt>
                <c:pt idx="133">
                  <c:v>482.78622300000001</c:v>
                </c:pt>
                <c:pt idx="134">
                  <c:v>482.78622300000001</c:v>
                </c:pt>
                <c:pt idx="135">
                  <c:v>482.78622300000001</c:v>
                </c:pt>
                <c:pt idx="136">
                  <c:v>482.78622300000001</c:v>
                </c:pt>
                <c:pt idx="137">
                  <c:v>482.78622300000001</c:v>
                </c:pt>
                <c:pt idx="138">
                  <c:v>482.78622300000001</c:v>
                </c:pt>
                <c:pt idx="139">
                  <c:v>482.78622300000001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280-4073-AB25-C92008AF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'Atac-I50-SECOeS'!$AK$2:$AK$151</c:f>
              <c:numCache>
                <c:formatCode>0%</c:formatCode>
                <c:ptCount val="150"/>
                <c:pt idx="84">
                  <c:v>0.24945533769063172</c:v>
                </c:pt>
                <c:pt idx="85">
                  <c:v>0.31856787459097174</c:v>
                </c:pt>
                <c:pt idx="86">
                  <c:v>0.27260532204644011</c:v>
                </c:pt>
                <c:pt idx="87">
                  <c:v>0.28856896947625166</c:v>
                </c:pt>
                <c:pt idx="88">
                  <c:v>0.32102375401490146</c:v>
                </c:pt>
                <c:pt idx="89">
                  <c:v>0.33507770087412997</c:v>
                </c:pt>
                <c:pt idx="90">
                  <c:v>0.39181091230111648</c:v>
                </c:pt>
                <c:pt idx="91">
                  <c:v>0.40528991057564634</c:v>
                </c:pt>
                <c:pt idx="92">
                  <c:v>0.39689972022439868</c:v>
                </c:pt>
                <c:pt idx="93">
                  <c:v>0.4601917464681029</c:v>
                </c:pt>
                <c:pt idx="94">
                  <c:v>0.53555198364844436</c:v>
                </c:pt>
                <c:pt idx="95">
                  <c:v>0.54108924998098373</c:v>
                </c:pt>
                <c:pt idx="96">
                  <c:v>0.59701178451178449</c:v>
                </c:pt>
                <c:pt idx="97">
                  <c:v>0.61752453691053955</c:v>
                </c:pt>
                <c:pt idx="98">
                  <c:v>0.63121410180233717</c:v>
                </c:pt>
                <c:pt idx="99">
                  <c:v>0.66337169913678073</c:v>
                </c:pt>
                <c:pt idx="100">
                  <c:v>0.65211065379234845</c:v>
                </c:pt>
                <c:pt idx="101">
                  <c:v>0.64716985524825088</c:v>
                </c:pt>
                <c:pt idx="102">
                  <c:v>0.6385350571696643</c:v>
                </c:pt>
                <c:pt idx="103">
                  <c:v>0.63985703939591521</c:v>
                </c:pt>
                <c:pt idx="104">
                  <c:v>0.6538225873061998</c:v>
                </c:pt>
                <c:pt idx="105">
                  <c:v>0.64372850445199092</c:v>
                </c:pt>
                <c:pt idx="106">
                  <c:v>0.61273687569844726</c:v>
                </c:pt>
                <c:pt idx="107">
                  <c:v>0.58296054204079828</c:v>
                </c:pt>
                <c:pt idx="108">
                  <c:v>0.61327561327561331</c:v>
                </c:pt>
                <c:pt idx="109">
                  <c:v>0.43885724096100281</c:v>
                </c:pt>
                <c:pt idx="110">
                  <c:v>0.46728231984070817</c:v>
                </c:pt>
                <c:pt idx="111">
                  <c:v>0.49749787991898892</c:v>
                </c:pt>
                <c:pt idx="112">
                  <c:v>0.55286527444369016</c:v>
                </c:pt>
                <c:pt idx="113">
                  <c:v>0.48119743193137143</c:v>
                </c:pt>
                <c:pt idx="114">
                  <c:v>0.42181375342366612</c:v>
                </c:pt>
                <c:pt idx="115">
                  <c:v>0.45983747460540714</c:v>
                </c:pt>
                <c:pt idx="116">
                  <c:v>0.42528546379500198</c:v>
                </c:pt>
                <c:pt idx="117">
                  <c:v>0.38495206417295924</c:v>
                </c:pt>
                <c:pt idx="118">
                  <c:v>0.4802274271579553</c:v>
                </c:pt>
                <c:pt idx="119">
                  <c:v>0.49049687461169</c:v>
                </c:pt>
                <c:pt idx="120">
                  <c:v>0.51185126442858409</c:v>
                </c:pt>
                <c:pt idx="121">
                  <c:v>0.43662159964775632</c:v>
                </c:pt>
                <c:pt idx="122">
                  <c:v>0.34979907424261747</c:v>
                </c:pt>
                <c:pt idx="123">
                  <c:v>0.29319452920213013</c:v>
                </c:pt>
                <c:pt idx="124">
                  <c:v>0.3149391644233161</c:v>
                </c:pt>
                <c:pt idx="125">
                  <c:v>0.31563888597669121</c:v>
                </c:pt>
                <c:pt idx="126">
                  <c:v>0.349317281464045</c:v>
                </c:pt>
                <c:pt idx="127">
                  <c:v>0.37172184368033739</c:v>
                </c:pt>
                <c:pt idx="128">
                  <c:v>0.32660074305483583</c:v>
                </c:pt>
                <c:pt idx="129">
                  <c:v>0.33963481977653148</c:v>
                </c:pt>
                <c:pt idx="130">
                  <c:v>0.36344862826617358</c:v>
                </c:pt>
                <c:pt idx="131">
                  <c:v>0.28250809866154419</c:v>
                </c:pt>
                <c:pt idx="132">
                  <c:v>0.20256410256410257</c:v>
                </c:pt>
                <c:pt idx="133">
                  <c:v>0.12141796467944636</c:v>
                </c:pt>
                <c:pt idx="134">
                  <c:v>0.19140487182530114</c:v>
                </c:pt>
                <c:pt idx="135">
                  <c:v>0.25807957456661229</c:v>
                </c:pt>
                <c:pt idx="136">
                  <c:v>0.22970478974945438</c:v>
                </c:pt>
                <c:pt idx="137">
                  <c:v>0.25073352348815997</c:v>
                </c:pt>
                <c:pt idx="138">
                  <c:v>0.28145874257147191</c:v>
                </c:pt>
                <c:pt idx="139">
                  <c:v>0.25714603442538203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5EE-4DA3-8B22-1EDDF9DDB0EA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E-4DA3-8B22-1EDDF9DDB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453.02810000000005</c:v>
                      </c:pt>
                      <c:pt idx="85">
                        <c:v>453.02810000000005</c:v>
                      </c:pt>
                      <c:pt idx="86">
                        <c:v>453.02810000000005</c:v>
                      </c:pt>
                      <c:pt idx="87">
                        <c:v>453.02810000000005</c:v>
                      </c:pt>
                      <c:pt idx="88">
                        <c:v>453.02810000000005</c:v>
                      </c:pt>
                      <c:pt idx="89">
                        <c:v>453.02810000000005</c:v>
                      </c:pt>
                      <c:pt idx="90">
                        <c:v>453.02810000000005</c:v>
                      </c:pt>
                      <c:pt idx="91">
                        <c:v>453.02810000000005</c:v>
                      </c:pt>
                      <c:pt idx="92">
                        <c:v>453.02810000000005</c:v>
                      </c:pt>
                      <c:pt idx="93">
                        <c:v>453.02810000000005</c:v>
                      </c:pt>
                      <c:pt idx="94">
                        <c:v>453.02810000000005</c:v>
                      </c:pt>
                      <c:pt idx="95">
                        <c:v>453.02810000000005</c:v>
                      </c:pt>
                      <c:pt idx="96">
                        <c:v>444.60610000000003</c:v>
                      </c:pt>
                      <c:pt idx="97">
                        <c:v>444.60610000000003</c:v>
                      </c:pt>
                      <c:pt idx="98">
                        <c:v>444.60610000000003</c:v>
                      </c:pt>
                      <c:pt idx="99">
                        <c:v>444.60610000000003</c:v>
                      </c:pt>
                      <c:pt idx="100">
                        <c:v>444.60610000000003</c:v>
                      </c:pt>
                      <c:pt idx="101">
                        <c:v>444.60610000000003</c:v>
                      </c:pt>
                      <c:pt idx="102">
                        <c:v>444.60610000000003</c:v>
                      </c:pt>
                      <c:pt idx="103">
                        <c:v>444.60610000000003</c:v>
                      </c:pt>
                      <c:pt idx="104">
                        <c:v>444.60610000000003</c:v>
                      </c:pt>
                      <c:pt idx="105">
                        <c:v>444.60610000000003</c:v>
                      </c:pt>
                      <c:pt idx="106">
                        <c:v>444.60610000000003</c:v>
                      </c:pt>
                      <c:pt idx="107">
                        <c:v>444.60610000000003</c:v>
                      </c:pt>
                      <c:pt idx="108">
                        <c:v>438.769634</c:v>
                      </c:pt>
                      <c:pt idx="109">
                        <c:v>438.769634</c:v>
                      </c:pt>
                      <c:pt idx="110">
                        <c:v>438.769634</c:v>
                      </c:pt>
                      <c:pt idx="111">
                        <c:v>438.769634</c:v>
                      </c:pt>
                      <c:pt idx="112">
                        <c:v>438.769634</c:v>
                      </c:pt>
                      <c:pt idx="113">
                        <c:v>438.769634</c:v>
                      </c:pt>
                      <c:pt idx="114">
                        <c:v>438.769634</c:v>
                      </c:pt>
                      <c:pt idx="115">
                        <c:v>438.769634</c:v>
                      </c:pt>
                      <c:pt idx="116">
                        <c:v>438.769634</c:v>
                      </c:pt>
                      <c:pt idx="117">
                        <c:v>438.769634</c:v>
                      </c:pt>
                      <c:pt idx="118">
                        <c:v>438.769634</c:v>
                      </c:pt>
                      <c:pt idx="119">
                        <c:v>438.769634</c:v>
                      </c:pt>
                      <c:pt idx="120">
                        <c:v>453.63471800000002</c:v>
                      </c:pt>
                      <c:pt idx="121">
                        <c:v>453.63471800000002</c:v>
                      </c:pt>
                      <c:pt idx="122">
                        <c:v>453.63471800000002</c:v>
                      </c:pt>
                      <c:pt idx="123">
                        <c:v>453.63471800000002</c:v>
                      </c:pt>
                      <c:pt idx="124">
                        <c:v>453.63471800000002</c:v>
                      </c:pt>
                      <c:pt idx="125">
                        <c:v>453.63471800000002</c:v>
                      </c:pt>
                      <c:pt idx="126">
                        <c:v>453.63471800000002</c:v>
                      </c:pt>
                      <c:pt idx="127">
                        <c:v>453.63471800000002</c:v>
                      </c:pt>
                      <c:pt idx="128">
                        <c:v>453.63471800000002</c:v>
                      </c:pt>
                      <c:pt idx="129">
                        <c:v>453.63471800000002</c:v>
                      </c:pt>
                      <c:pt idx="130">
                        <c:v>453.63471800000002</c:v>
                      </c:pt>
                      <c:pt idx="131">
                        <c:v>453.63471800000002</c:v>
                      </c:pt>
                      <c:pt idx="132">
                        <c:v>447.62543700000003</c:v>
                      </c:pt>
                      <c:pt idx="133">
                        <c:v>447.62543700000003</c:v>
                      </c:pt>
                      <c:pt idx="134">
                        <c:v>447.62543700000003</c:v>
                      </c:pt>
                      <c:pt idx="135">
                        <c:v>447.62543700000003</c:v>
                      </c:pt>
                      <c:pt idx="136">
                        <c:v>447.62543700000003</c:v>
                      </c:pt>
                      <c:pt idx="137">
                        <c:v>447.62543700000003</c:v>
                      </c:pt>
                      <c:pt idx="138">
                        <c:v>447.62543700000003</c:v>
                      </c:pt>
                      <c:pt idx="139">
                        <c:v>447.62543700000003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5EE-4DA3-8B22-1EDDF9DDB0EA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493.26334500000002</c:v>
                      </c:pt>
                      <c:pt idx="85">
                        <c:v>493.26334500000002</c:v>
                      </c:pt>
                      <c:pt idx="86">
                        <c:v>493.26334500000002</c:v>
                      </c:pt>
                      <c:pt idx="87">
                        <c:v>493.26334500000002</c:v>
                      </c:pt>
                      <c:pt idx="88">
                        <c:v>493.26334500000002</c:v>
                      </c:pt>
                      <c:pt idx="89">
                        <c:v>493.26334500000002</c:v>
                      </c:pt>
                      <c:pt idx="90">
                        <c:v>493.26334500000002</c:v>
                      </c:pt>
                      <c:pt idx="91">
                        <c:v>493.26334500000002</c:v>
                      </c:pt>
                      <c:pt idx="92">
                        <c:v>493.26334500000002</c:v>
                      </c:pt>
                      <c:pt idx="93">
                        <c:v>493.26334500000002</c:v>
                      </c:pt>
                      <c:pt idx="94">
                        <c:v>493.26334500000002</c:v>
                      </c:pt>
                      <c:pt idx="95">
                        <c:v>493.26334500000002</c:v>
                      </c:pt>
                      <c:pt idx="96">
                        <c:v>482.97637500000008</c:v>
                      </c:pt>
                      <c:pt idx="97">
                        <c:v>482.97637500000008</c:v>
                      </c:pt>
                      <c:pt idx="98">
                        <c:v>482.97637500000008</c:v>
                      </c:pt>
                      <c:pt idx="99">
                        <c:v>482.97637500000008</c:v>
                      </c:pt>
                      <c:pt idx="100">
                        <c:v>482.97637500000008</c:v>
                      </c:pt>
                      <c:pt idx="101">
                        <c:v>482.97637500000008</c:v>
                      </c:pt>
                      <c:pt idx="102">
                        <c:v>482.97637500000008</c:v>
                      </c:pt>
                      <c:pt idx="103">
                        <c:v>482.97637500000008</c:v>
                      </c:pt>
                      <c:pt idx="104">
                        <c:v>482.97637500000008</c:v>
                      </c:pt>
                      <c:pt idx="105">
                        <c:v>482.97637500000008</c:v>
                      </c:pt>
                      <c:pt idx="106">
                        <c:v>482.97637500000008</c:v>
                      </c:pt>
                      <c:pt idx="107">
                        <c:v>482.97637500000008</c:v>
                      </c:pt>
                      <c:pt idx="108">
                        <c:v>477.06788599999993</c:v>
                      </c:pt>
                      <c:pt idx="109">
                        <c:v>477.06788599999993</c:v>
                      </c:pt>
                      <c:pt idx="110">
                        <c:v>477.06788599999993</c:v>
                      </c:pt>
                      <c:pt idx="111">
                        <c:v>477.06788599999993</c:v>
                      </c:pt>
                      <c:pt idx="112">
                        <c:v>477.06788599999993</c:v>
                      </c:pt>
                      <c:pt idx="113">
                        <c:v>477.06788599999993</c:v>
                      </c:pt>
                      <c:pt idx="114">
                        <c:v>477.06788599999993</c:v>
                      </c:pt>
                      <c:pt idx="115">
                        <c:v>477.06788599999993</c:v>
                      </c:pt>
                      <c:pt idx="116">
                        <c:v>477.06788599999993</c:v>
                      </c:pt>
                      <c:pt idx="117">
                        <c:v>477.06788599999993</c:v>
                      </c:pt>
                      <c:pt idx="118">
                        <c:v>477.06788599999993</c:v>
                      </c:pt>
                      <c:pt idx="119">
                        <c:v>477.06788599999993</c:v>
                      </c:pt>
                      <c:pt idx="120">
                        <c:v>490.25328200000001</c:v>
                      </c:pt>
                      <c:pt idx="121">
                        <c:v>490.25328200000001</c:v>
                      </c:pt>
                      <c:pt idx="122">
                        <c:v>490.25328200000001</c:v>
                      </c:pt>
                      <c:pt idx="123">
                        <c:v>490.25328200000001</c:v>
                      </c:pt>
                      <c:pt idx="124">
                        <c:v>490.25328200000001</c:v>
                      </c:pt>
                      <c:pt idx="125">
                        <c:v>490.25328200000001</c:v>
                      </c:pt>
                      <c:pt idx="126">
                        <c:v>490.25328200000001</c:v>
                      </c:pt>
                      <c:pt idx="127">
                        <c:v>490.25328200000001</c:v>
                      </c:pt>
                      <c:pt idx="128">
                        <c:v>490.25328200000001</c:v>
                      </c:pt>
                      <c:pt idx="129">
                        <c:v>490.25328200000001</c:v>
                      </c:pt>
                      <c:pt idx="130">
                        <c:v>490.25328200000001</c:v>
                      </c:pt>
                      <c:pt idx="131">
                        <c:v>490.25328200000001</c:v>
                      </c:pt>
                      <c:pt idx="132">
                        <c:v>482.78622300000001</c:v>
                      </c:pt>
                      <c:pt idx="133">
                        <c:v>482.78622300000001</c:v>
                      </c:pt>
                      <c:pt idx="134">
                        <c:v>482.78622300000001</c:v>
                      </c:pt>
                      <c:pt idx="135">
                        <c:v>482.78622300000001</c:v>
                      </c:pt>
                      <c:pt idx="136">
                        <c:v>482.78622300000001</c:v>
                      </c:pt>
                      <c:pt idx="137">
                        <c:v>482.78622300000001</c:v>
                      </c:pt>
                      <c:pt idx="138">
                        <c:v>482.78622300000001</c:v>
                      </c:pt>
                      <c:pt idx="139">
                        <c:v>482.78622300000001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EE-4DA3-8B22-1EDDF9DDB0EA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223.32806155753968</c:v>
                      </c:pt>
                      <c:pt idx="85">
                        <c:v>223.32806155753968</c:v>
                      </c:pt>
                      <c:pt idx="86">
                        <c:v>223.32806155753968</c:v>
                      </c:pt>
                      <c:pt idx="87">
                        <c:v>223.32806155753968</c:v>
                      </c:pt>
                      <c:pt idx="88">
                        <c:v>223.32806155753968</c:v>
                      </c:pt>
                      <c:pt idx="89">
                        <c:v>223.32806155753968</c:v>
                      </c:pt>
                      <c:pt idx="90">
                        <c:v>223.32806155753968</c:v>
                      </c:pt>
                      <c:pt idx="91">
                        <c:v>223.32806155753968</c:v>
                      </c:pt>
                      <c:pt idx="92">
                        <c:v>223.32806155753968</c:v>
                      </c:pt>
                      <c:pt idx="93">
                        <c:v>223.32806155753968</c:v>
                      </c:pt>
                      <c:pt idx="94">
                        <c:v>223.32806155753968</c:v>
                      </c:pt>
                      <c:pt idx="95">
                        <c:v>223.32806155753968</c:v>
                      </c:pt>
                      <c:pt idx="96">
                        <c:v>223.32806155753968</c:v>
                      </c:pt>
                      <c:pt idx="97">
                        <c:v>223.32806155753968</c:v>
                      </c:pt>
                      <c:pt idx="98">
                        <c:v>223.32806155753968</c:v>
                      </c:pt>
                      <c:pt idx="99">
                        <c:v>223.32806155753968</c:v>
                      </c:pt>
                      <c:pt idx="100">
                        <c:v>223.32806155753968</c:v>
                      </c:pt>
                      <c:pt idx="101">
                        <c:v>223.32806155753968</c:v>
                      </c:pt>
                      <c:pt idx="102">
                        <c:v>223.32806155753968</c:v>
                      </c:pt>
                      <c:pt idx="103">
                        <c:v>223.32806155753968</c:v>
                      </c:pt>
                      <c:pt idx="104">
                        <c:v>223.32806155753968</c:v>
                      </c:pt>
                      <c:pt idx="105">
                        <c:v>223.32806155753968</c:v>
                      </c:pt>
                      <c:pt idx="106">
                        <c:v>223.32806155753968</c:v>
                      </c:pt>
                      <c:pt idx="107">
                        <c:v>223.32806155753968</c:v>
                      </c:pt>
                      <c:pt idx="108">
                        <c:v>223.32806155753968</c:v>
                      </c:pt>
                      <c:pt idx="109">
                        <c:v>223.32806155753968</c:v>
                      </c:pt>
                      <c:pt idx="110">
                        <c:v>223.32806155753968</c:v>
                      </c:pt>
                      <c:pt idx="111">
                        <c:v>223.32806155753968</c:v>
                      </c:pt>
                      <c:pt idx="112">
                        <c:v>223.32806155753968</c:v>
                      </c:pt>
                      <c:pt idx="113">
                        <c:v>223.32806155753968</c:v>
                      </c:pt>
                      <c:pt idx="114">
                        <c:v>223.32806155753968</c:v>
                      </c:pt>
                      <c:pt idx="115">
                        <c:v>223.32806155753968</c:v>
                      </c:pt>
                      <c:pt idx="116">
                        <c:v>223.32806155753968</c:v>
                      </c:pt>
                      <c:pt idx="117">
                        <c:v>223.32806155753968</c:v>
                      </c:pt>
                      <c:pt idx="118">
                        <c:v>223.32806155753968</c:v>
                      </c:pt>
                      <c:pt idx="119">
                        <c:v>223.32806155753968</c:v>
                      </c:pt>
                      <c:pt idx="120">
                        <c:v>223.32806155753968</c:v>
                      </c:pt>
                      <c:pt idx="121">
                        <c:v>223.32806155753968</c:v>
                      </c:pt>
                      <c:pt idx="122">
                        <c:v>223.32806155753968</c:v>
                      </c:pt>
                      <c:pt idx="123">
                        <c:v>223.32806155753968</c:v>
                      </c:pt>
                      <c:pt idx="124">
                        <c:v>223.32806155753968</c:v>
                      </c:pt>
                      <c:pt idx="125">
                        <c:v>223.32806155753968</c:v>
                      </c:pt>
                      <c:pt idx="126">
                        <c:v>223.32806155753968</c:v>
                      </c:pt>
                      <c:pt idx="127">
                        <c:v>223.32806155753968</c:v>
                      </c:pt>
                      <c:pt idx="128">
                        <c:v>223.32806155753968</c:v>
                      </c:pt>
                      <c:pt idx="129">
                        <c:v>223.32806155753968</c:v>
                      </c:pt>
                      <c:pt idx="130">
                        <c:v>223.32806155753968</c:v>
                      </c:pt>
                      <c:pt idx="131">
                        <c:v>223.32806155753968</c:v>
                      </c:pt>
                      <c:pt idx="132">
                        <c:v>223.32806155753968</c:v>
                      </c:pt>
                      <c:pt idx="133">
                        <c:v>223.32806155753968</c:v>
                      </c:pt>
                      <c:pt idx="134">
                        <c:v>223.32806155753968</c:v>
                      </c:pt>
                      <c:pt idx="135">
                        <c:v>223.32806155753968</c:v>
                      </c:pt>
                      <c:pt idx="136">
                        <c:v>223.32806155753968</c:v>
                      </c:pt>
                      <c:pt idx="137">
                        <c:v>223.32806155753968</c:v>
                      </c:pt>
                      <c:pt idx="138">
                        <c:v>223.32806155753968</c:v>
                      </c:pt>
                      <c:pt idx="139">
                        <c:v>223.32806155753968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EE-4DA3-8B22-1EDDF9DDB0EA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9-4C7D-8FED-207EC0EF8B8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'Atac-I50-SECOeS'!$AM$2:$AM$151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2-46BB-8A7D-837AADD1C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C-4CAD-9B3C-5144D809EE71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'Atac-I50-SECOeS'!$AN$2:$AN$151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5-42B7-A771-CA669FA8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D-4562-B33E-1CDA251B65F5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'Atac-I50-SECOeS'!$AO$2:$AO$151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4-4053-9602-30C17536F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A-40E4-B71D-1F18DB1D540D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'Atac-I50-SECOeS'!$AP$2:$AP$151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9-40DC-A893-DEE486EBE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4-4BE9-BA00-748165E21C00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'Atac-I50-SECOeS'!$AQ$2:$AQ$151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221.42850000000001</c:v>
                </c:pt>
                <c:pt idx="133">
                  <c:v>252.85390000000001</c:v>
                </c:pt>
                <c:pt idx="134">
                  <c:v>244.392</c:v>
                </c:pt>
                <c:pt idx="135">
                  <c:v>233.67960000000002</c:v>
                </c:pt>
                <c:pt idx="136">
                  <c:v>250.22009999999997</c:v>
                </c:pt>
                <c:pt idx="137">
                  <c:v>250.7741</c:v>
                </c:pt>
                <c:pt idx="138">
                  <c:v>245.38500000000002</c:v>
                </c:pt>
                <c:pt idx="139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C-497D-956A-7947543E9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0"/>
          <c:order val="0"/>
          <c:tx>
            <c:strRef>
              <c:f>'Atac-I50-SECOeS'!$I$1</c:f>
              <c:strCache>
                <c:ptCount val="1"/>
                <c:pt idx="0">
                  <c:v>2020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'Atac-I50-SECOeS'!$I$2:$I$151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D103-47DC-BD98-A43498DC3E4E}"/>
            </c:ext>
          </c:extLst>
        </c:ser>
        <c:ser>
          <c:idx val="9"/>
          <c:order val="1"/>
          <c:tx>
            <c:strRef>
              <c:f>'Atac-I50-SECOeS'!$J$1</c:f>
              <c:strCache>
                <c:ptCount val="1"/>
                <c:pt idx="0">
                  <c:v>2021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'Atac-I50-SECOeS'!$J$2:$J$151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D103-47DC-BD98-A43498DC3E4E}"/>
            </c:ext>
          </c:extLst>
        </c:ser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'Atac-I50-SECOeS'!$K$2:$K$151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103-47DC-BD98-A43498DC3E4E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'Atac-I50-SECOeS'!$L$2:$L$151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103-47DC-BD98-A43498DC3E4E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'Atac-I50-SECOeS'!$M$2:$M$151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103-47DC-BD98-A43498DC3E4E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'Atac-I50-SECOeS'!$N$2:$N$151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103-47DC-BD98-A43498DC3E4E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03-47DC-BD98-A43498DC3E4E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103-47DC-BD98-A43498DC3E4E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03-47DC-BD98-A43498DC3E4E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103-47DC-BD98-A43498DC3E4E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'Atac-I50-SECOeS'!$T$2:$T$151</c:f>
              <c:numCache>
                <c:formatCode>General</c:formatCode>
                <c:ptCount val="150"/>
                <c:pt idx="84" formatCode="_(* #,##0.00_);_(* \(#,##0.00\);_(* &quot;-&quot;??_);_(@_)">
                  <c:v>199.03930000000003</c:v>
                </c:pt>
                <c:pt idx="85" formatCode="_(* #,##0.00_);_(* \(#,##0.00\);_(* &quot;-&quot;??_);_(@_)">
                  <c:v>200.59049999999999</c:v>
                </c:pt>
                <c:pt idx="86" formatCode="_(* #,##0.00_);_(* \(#,##0.00\);_(* &quot;-&quot;??_);_(@_)">
                  <c:v>197.7184</c:v>
                </c:pt>
                <c:pt idx="87" formatCode="_(* #,##0.00_);_(* \(#,##0.00\);_(* &quot;-&quot;??_);_(@_)">
                  <c:v>197.44040000000001</c:v>
                </c:pt>
                <c:pt idx="88" formatCode="_(* #,##0.00_);_(* \(#,##0.00\);_(* &quot;-&quot;??_);_(@_)">
                  <c:v>202.75360000000001</c:v>
                </c:pt>
                <c:pt idx="89" formatCode="_(* #,##0.00_);_(* \(#,##0.00\);_(* &quot;-&quot;??_);_(@_)">
                  <c:v>194.90060000000003</c:v>
                </c:pt>
                <c:pt idx="90" formatCode="_(* #,##0.00_);_(* \(#,##0.00\);_(* &quot;-&quot;??_);_(@_)">
                  <c:v>194.95580000000001</c:v>
                </c:pt>
                <c:pt idx="91" formatCode="_(* #,##0.00_);_(* \(#,##0.00\);_(* &quot;-&quot;??_);_(@_)">
                  <c:v>190.22039999999998</c:v>
                </c:pt>
                <c:pt idx="92" formatCode="_(* #,##0.00_);_(* \(#,##0.00\);_(* &quot;-&quot;??_);_(@_)">
                  <c:v>193.1592</c:v>
                </c:pt>
                <c:pt idx="93" formatCode="_(* #,##0.00_);_(* \(#,##0.00\);_(* &quot;-&quot;??_);_(@_)">
                  <c:v>183.00850000000003</c:v>
                </c:pt>
                <c:pt idx="94" formatCode="_(* #,##0.00_);_(* \(#,##0.00\);_(* &quot;-&quot;??_);_(@_)">
                  <c:v>182.09400000000002</c:v>
                </c:pt>
                <c:pt idx="95" formatCode="_(* #,##0.00_);_(* \(#,##0.00\);_(* &quot;-&quot;??_);_(@_)">
                  <c:v>181.45850000000002</c:v>
                </c:pt>
                <c:pt idx="96" formatCode="_(* #,##0.00_);_(* \(#,##0.00\);_(* &quot;-&quot;??_);_(@_)">
                  <c:v>185.15550000000002</c:v>
                </c:pt>
                <c:pt idx="97" formatCode="_(* #,##0.00_);_(* \(#,##0.00\);_(* &quot;-&quot;??_);_(@_)">
                  <c:v>188.9496</c:v>
                </c:pt>
                <c:pt idx="98" formatCode="_(* #,##0.00_);_(* \(#,##0.00\);_(* &quot;-&quot;??_);_(@_)">
                  <c:v>179.5248</c:v>
                </c:pt>
                <c:pt idx="99" formatCode="_(* #,##0.00_);_(* \(#,##0.00\);_(* &quot;-&quot;??_);_(@_)">
                  <c:v>181.84829999999999</c:v>
                </c:pt>
                <c:pt idx="100" formatCode="_(* #,##0.00_);_(* \(#,##0.00\);_(* &quot;-&quot;??_);_(@_)">
                  <c:v>175.25199999999998</c:v>
                </c:pt>
                <c:pt idx="101" formatCode="_(* #,##0.00_);_(* \(#,##0.00\);_(* &quot;-&quot;??_);_(@_)">
                  <c:v>170.35499999999999</c:v>
                </c:pt>
                <c:pt idx="102" formatCode="_(* #,##0.00_);_(* \(#,##0.00\);_(* &quot;-&quot;??_);_(@_)">
                  <c:v>165.929</c:v>
                </c:pt>
                <c:pt idx="103" formatCode="_(* #,##0.00_);_(* \(#,##0.00\);_(* &quot;-&quot;??_);_(@_)">
                  <c:v>165.75379999999998</c:v>
                </c:pt>
                <c:pt idx="104" formatCode="_(* #,##0.00_);_(* \(#,##0.00\);_(* &quot;-&quot;??_);_(@_)">
                  <c:v>165.3304</c:v>
                </c:pt>
                <c:pt idx="105" formatCode="_(* #,##0.00_);_(* \(#,##0.00\);_(* &quot;-&quot;??_);_(@_)">
                  <c:v>162.69119999999998</c:v>
                </c:pt>
                <c:pt idx="106" formatCode="_(* #,##0.00_);_(* \(#,##0.00\);_(* &quot;-&quot;??_);_(@_)">
                  <c:v>162.34559999999999</c:v>
                </c:pt>
                <c:pt idx="107" formatCode="_(* #,##0.00_);_(* \(#,##0.00\);_(* &quot;-&quot;??_);_(@_)">
                  <c:v>174.31300000000002</c:v>
                </c:pt>
                <c:pt idx="108" formatCode="_(* #,##0.00_);_(* \(#,##0.00\);_(* &quot;-&quot;??_);_(@_)">
                  <c:v>180.60979999999998</c:v>
                </c:pt>
                <c:pt idx="109" formatCode="_(* #,##0.00_);_(* \(#,##0.00\);_(* &quot;-&quot;??_);_(@_)">
                  <c:v>195.57999999999998</c:v>
                </c:pt>
                <c:pt idx="110" formatCode="_(* #,##0.00_);_(* \(#,##0.00\);_(* &quot;-&quot;??_);_(@_)">
                  <c:v>195.23679999999999</c:v>
                </c:pt>
                <c:pt idx="111" formatCode="_(* #,##0.00_);_(* \(#,##0.00\);_(* &quot;-&quot;??_);_(@_)">
                  <c:v>179.44739999999999</c:v>
                </c:pt>
                <c:pt idx="112" formatCode="_(* #,##0.00_);_(* \(#,##0.00\);_(* &quot;-&quot;??_);_(@_)">
                  <c:v>167.79279999999997</c:v>
                </c:pt>
                <c:pt idx="113" formatCode="_(* #,##0.00_);_(* \(#,##0.00\);_(* &quot;-&quot;??_);_(@_)">
                  <c:v>175.88799999999998</c:v>
                </c:pt>
                <c:pt idx="114" formatCode="_(* #,##0.00_);_(* \(#,##0.00\);_(* &quot;-&quot;??_);_(@_)">
                  <c:v>176.64919999999998</c:v>
                </c:pt>
                <c:pt idx="115" formatCode="_(* #,##0.00_);_(* \(#,##0.00\);_(* &quot;-&quot;??_);_(@_)">
                  <c:v>174.94399999999999</c:v>
                </c:pt>
                <c:pt idx="116" formatCode="_(* #,##0.00_);_(* \(#,##0.00\);_(* &quot;-&quot;??_);_(@_)">
                  <c:v>177.91449999999998</c:v>
                </c:pt>
                <c:pt idx="117" formatCode="_(* #,##0.00_);_(* \(#,##0.00\);_(* &quot;-&quot;??_);_(@_)">
                  <c:v>175.0231</c:v>
                </c:pt>
                <c:pt idx="118" formatCode="_(* #,##0.00_);_(* \(#,##0.00\);_(* &quot;-&quot;??_);_(@_)">
                  <c:v>170.90860000000001</c:v>
                </c:pt>
                <c:pt idx="119" formatCode="_(* #,##0.00_);_(* \(#,##0.00\);_(* &quot;-&quot;??_);_(@_)">
                  <c:v>178.91480000000001</c:v>
                </c:pt>
                <c:pt idx="120" formatCode="_(* #,##0.00_);_(* \(#,##0.00\);_(* &quot;-&quot;??_);_(@_)">
                  <c:v>171.61599999999999</c:v>
                </c:pt>
                <c:pt idx="121" formatCode="_(* #,##0.00_);_(* \(#,##0.00\);_(* &quot;-&quot;??_);_(@_)">
                  <c:v>174.57299999999998</c:v>
                </c:pt>
                <c:pt idx="122" formatCode="_(* #,##0.00_);_(* \(#,##0.00\);_(* &quot;-&quot;??_);_(@_)">
                  <c:v>180.90090000000001</c:v>
                </c:pt>
                <c:pt idx="123" formatCode="_(* #,##0.00_);_(* \(#,##0.00\);_(* &quot;-&quot;??_);_(@_)">
                  <c:v>188.21849999999998</c:v>
                </c:pt>
                <c:pt idx="124" formatCode="_(* #,##0.00_);_(* \(#,##0.00\);_(* &quot;-&quot;??_);_(@_)">
                  <c:v>189.54319999999998</c:v>
                </c:pt>
                <c:pt idx="125" formatCode="_(* #,##0.00_);_(* \(#,##0.00\);_(* &quot;-&quot;??_);_(@_)">
                  <c:v>190.1172</c:v>
                </c:pt>
                <c:pt idx="126" formatCode="_(* #,##0.00_);_(* \(#,##0.00\);_(* &quot;-&quot;??_);_(@_)">
                  <c:v>191.76480000000001</c:v>
                </c:pt>
                <c:pt idx="127" formatCode="_(* #,##0.00_);_(* \(#,##0.00\);_(* &quot;-&quot;??_);_(@_)">
                  <c:v>192.32600000000002</c:v>
                </c:pt>
                <c:pt idx="128" formatCode="_(* #,##0.00_);_(* \(#,##0.00\);_(* &quot;-&quot;??_);_(@_)">
                  <c:v>208.14</c:v>
                </c:pt>
                <c:pt idx="129" formatCode="_(* #,##0.00_);_(* \(#,##0.00\);_(* &quot;-&quot;??_);_(@_)">
                  <c:v>217.53900000000002</c:v>
                </c:pt>
                <c:pt idx="130" formatCode="_(* #,##0.00_);_(* \(#,##0.00\);_(* &quot;-&quot;??_);_(@_)">
                  <c:v>212.17499999999998</c:v>
                </c:pt>
                <c:pt idx="131" formatCode="_(* #,##0.00_);_(* \(#,##0.00\);_(* &quot;-&quot;??_);_(@_)">
                  <c:v>201.47399999999999</c:v>
                </c:pt>
                <c:pt idx="132" formatCode="_(* #,##0.00_);_(* \(#,##0.00\);_(* &quot;-&quot;??_);_(@_)">
                  <c:v>209.06970000000001</c:v>
                </c:pt>
                <c:pt idx="133" formatCode="_(* #,##0.00_);_(* \(#,##0.00\);_(* &quot;-&quot;??_);_(@_)">
                  <c:v>213.95330000000001</c:v>
                </c:pt>
                <c:pt idx="134" formatCode="_(* #,##0.00_);_(* \(#,##0.00\);_(* &quot;-&quot;??_);_(@_)">
                  <c:v>221.98939999999999</c:v>
                </c:pt>
                <c:pt idx="135" formatCode="_(* #,##0.00_);_(* \(#,##0.00\);_(* &quot;-&quot;??_);_(@_)">
                  <c:v>216.48240000000001</c:v>
                </c:pt>
                <c:pt idx="136" formatCode="_(* #,##0.00_);_(* \(#,##0.00\);_(* &quot;-&quot;??_);_(@_)">
                  <c:v>221.07799999999997</c:v>
                </c:pt>
                <c:pt idx="137" formatCode="_(* #,##0.00_);_(* \(#,##0.00\);_(* &quot;-&quot;??_);_(@_)">
                  <c:v>221.80019999999999</c:v>
                </c:pt>
                <c:pt idx="138" formatCode="_(* #,##0.00_);_(* \(#,##0.00\);_(* &quot;-&quot;??_);_(@_)">
                  <c:v>219.45000000000002</c:v>
                </c:pt>
                <c:pt idx="139" formatCode="_(* #,##0.00_);_(* \(#,##0.00\);_(* &quot;-&quot;??_);_(@_)">
                  <c:v>217.30240000000001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103-47DC-BD98-A43498DC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103-47DC-BD98-A43498DC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B-4B2B-B887-AC06B089C2E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B-4B2B-B887-AC06B089C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8-4A0E-A103-279C17B0DD00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E8-4A0E-A103-279C17B0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8-432F-AB0C-37CE611A2BE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8-432F-AB0C-37CE611A2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2-4EA1-8E0F-1D923D431C4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2-4EA1-8E0F-1D923D431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6-4F80-9D15-65B8EBCBD22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46-4F80-9D15-65B8EBCB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'Atac-I50-SECOeS-Nom'!$AJ$1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'Atac-I50-SECOeS-Nom'!$AJ$2:$AJ$151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0.24945533769063183</c:v>
                      </c:pt>
                      <c:pt idx="85">
                        <c:v>0.3155410312273057</c:v>
                      </c:pt>
                      <c:pt idx="86">
                        <c:v>0.26325344952795932</c:v>
                      </c:pt>
                      <c:pt idx="87">
                        <c:v>0.26960784313725489</c:v>
                      </c:pt>
                      <c:pt idx="88">
                        <c:v>0.29665940450254175</c:v>
                      </c:pt>
                      <c:pt idx="89">
                        <c:v>0.30846042120551925</c:v>
                      </c:pt>
                      <c:pt idx="90">
                        <c:v>0.36383442265795213</c:v>
                      </c:pt>
                      <c:pt idx="91">
                        <c:v>0.38153594771241828</c:v>
                      </c:pt>
                      <c:pt idx="92">
                        <c:v>0.37472766884531589</c:v>
                      </c:pt>
                      <c:pt idx="93">
                        <c:v>0.44172113289760345</c:v>
                      </c:pt>
                      <c:pt idx="94">
                        <c:v>0.51724763979665933</c:v>
                      </c:pt>
                      <c:pt idx="95">
                        <c:v>0.52133260711692087</c:v>
                      </c:pt>
                      <c:pt idx="96">
                        <c:v>0.59701178451178449</c:v>
                      </c:pt>
                      <c:pt idx="97">
                        <c:v>0.61577581369248036</c:v>
                      </c:pt>
                      <c:pt idx="98">
                        <c:v>0.62682379349046013</c:v>
                      </c:pt>
                      <c:pt idx="99">
                        <c:v>0.65724957912457915</c:v>
                      </c:pt>
                      <c:pt idx="100">
                        <c:v>0.64400953984287324</c:v>
                      </c:pt>
                      <c:pt idx="101">
                        <c:v>0.63822250280583614</c:v>
                      </c:pt>
                      <c:pt idx="102">
                        <c:v>0.62962962962962965</c:v>
                      </c:pt>
                      <c:pt idx="103">
                        <c:v>0.63059413580246915</c:v>
                      </c:pt>
                      <c:pt idx="104">
                        <c:v>0.64400953984287324</c:v>
                      </c:pt>
                      <c:pt idx="105">
                        <c:v>0.6327861952861954</c:v>
                      </c:pt>
                      <c:pt idx="106">
                        <c:v>0.59999298540965207</c:v>
                      </c:pt>
                      <c:pt idx="107">
                        <c:v>0.56816428170594846</c:v>
                      </c:pt>
                      <c:pt idx="108">
                        <c:v>0.61327561327561331</c:v>
                      </c:pt>
                      <c:pt idx="109">
                        <c:v>0.43674843674843677</c:v>
                      </c:pt>
                      <c:pt idx="110">
                        <c:v>0.46127946127946129</c:v>
                      </c:pt>
                      <c:pt idx="111">
                        <c:v>0.49110149110149109</c:v>
                      </c:pt>
                      <c:pt idx="112">
                        <c:v>0.54561487894821226</c:v>
                      </c:pt>
                      <c:pt idx="113">
                        <c:v>0.47057880391213719</c:v>
                      </c:pt>
                      <c:pt idx="114">
                        <c:v>0.4088504088504088</c:v>
                      </c:pt>
                      <c:pt idx="115">
                        <c:v>0.44580727914061247</c:v>
                      </c:pt>
                      <c:pt idx="116">
                        <c:v>0.40933140933140938</c:v>
                      </c:pt>
                      <c:pt idx="117">
                        <c:v>0.36531986531986532</c:v>
                      </c:pt>
                      <c:pt idx="118">
                        <c:v>0.46095879429212766</c:v>
                      </c:pt>
                      <c:pt idx="119">
                        <c:v>0.46969696969696972</c:v>
                      </c:pt>
                      <c:pt idx="120">
                        <c:v>0.51185126442858409</c:v>
                      </c:pt>
                      <c:pt idx="121">
                        <c:v>0.43577995124386876</c:v>
                      </c:pt>
                      <c:pt idx="122">
                        <c:v>0.3407642376714542</c:v>
                      </c:pt>
                      <c:pt idx="123">
                        <c:v>0.27901136664023263</c:v>
                      </c:pt>
                      <c:pt idx="124">
                        <c:v>0.29832290657032923</c:v>
                      </c:pt>
                      <c:pt idx="125">
                        <c:v>0.29729491585161694</c:v>
                      </c:pt>
                      <c:pt idx="126">
                        <c:v>0.33033747466737157</c:v>
                      </c:pt>
                      <c:pt idx="127">
                        <c:v>0.35177842394337239</c:v>
                      </c:pt>
                      <c:pt idx="128">
                        <c:v>0.3059594090521926</c:v>
                      </c:pt>
                      <c:pt idx="129">
                        <c:v>0.31623931623931623</c:v>
                      </c:pt>
                      <c:pt idx="130">
                        <c:v>0.34032367022057747</c:v>
                      </c:pt>
                      <c:pt idx="131">
                        <c:v>0.25514729638440981</c:v>
                      </c:pt>
                      <c:pt idx="132">
                        <c:v>0.20256410256410257</c:v>
                      </c:pt>
                      <c:pt idx="133">
                        <c:v>0.11609686609686608</c:v>
                      </c:pt>
                      <c:pt idx="134">
                        <c:v>0.18219373219373217</c:v>
                      </c:pt>
                      <c:pt idx="135">
                        <c:v>0.2446581196581197</c:v>
                      </c:pt>
                      <c:pt idx="136">
                        <c:v>0.21054131054131048</c:v>
                      </c:pt>
                      <c:pt idx="137">
                        <c:v>0.22763532763532762</c:v>
                      </c:pt>
                      <c:pt idx="138">
                        <c:v>0.25811965811965815</c:v>
                      </c:pt>
                      <c:pt idx="139">
                        <c:v>0.23247863247863254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55D-481E-8E82-F6F7A02DEC1C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'Atac-I50-SECOeS-Nom'!$Y$2:$Y$151</c:f>
              <c:numCache>
                <c:formatCode>_(* #,##0.00_);_(* \(#,##0.00\);_(* "-"??_);_(@_)</c:formatCode>
                <c:ptCount val="150"/>
                <c:pt idx="84">
                  <c:v>215.8</c:v>
                </c:pt>
                <c:pt idx="85">
                  <c:v>204.2</c:v>
                </c:pt>
                <c:pt idx="86">
                  <c:v>213.13333333333333</c:v>
                </c:pt>
                <c:pt idx="87">
                  <c:v>212.5</c:v>
                </c:pt>
                <c:pt idx="88">
                  <c:v>209.66666666666666</c:v>
                </c:pt>
                <c:pt idx="89">
                  <c:v>204.83333333333334</c:v>
                </c:pt>
                <c:pt idx="90">
                  <c:v>194.8</c:v>
                </c:pt>
                <c:pt idx="91">
                  <c:v>189.28333333333333</c:v>
                </c:pt>
                <c:pt idx="92">
                  <c:v>191.06666666666666</c:v>
                </c:pt>
                <c:pt idx="93">
                  <c:v>173.4</c:v>
                </c:pt>
                <c:pt idx="94">
                  <c:v>156.56666666666666</c:v>
                </c:pt>
                <c:pt idx="95">
                  <c:v>155.19999999999999</c:v>
                </c:pt>
                <c:pt idx="96">
                  <c:v>144</c:v>
                </c:pt>
                <c:pt idx="97">
                  <c:v>138.38333333333333</c:v>
                </c:pt>
                <c:pt idx="98">
                  <c:v>131.26666666666668</c:v>
                </c:pt>
                <c:pt idx="99">
                  <c:v>122.4</c:v>
                </c:pt>
                <c:pt idx="100">
                  <c:v>124.66666666666667</c:v>
                </c:pt>
                <c:pt idx="101">
                  <c:v>124.85</c:v>
                </c:pt>
                <c:pt idx="102">
                  <c:v>126.4</c:v>
                </c:pt>
                <c:pt idx="103">
                  <c:v>126.58333333333333</c:v>
                </c:pt>
                <c:pt idx="104">
                  <c:v>124.06666666666666</c:v>
                </c:pt>
                <c:pt idx="105">
                  <c:v>126.2</c:v>
                </c:pt>
                <c:pt idx="106">
                  <c:v>133.06666666666666</c:v>
                </c:pt>
                <c:pt idx="107">
                  <c:v>144.76666666666668</c:v>
                </c:pt>
                <c:pt idx="108">
                  <c:v>147.4</c:v>
                </c:pt>
                <c:pt idx="109">
                  <c:v>195.23333333333332</c:v>
                </c:pt>
                <c:pt idx="110">
                  <c:v>187.7</c:v>
                </c:pt>
                <c:pt idx="111">
                  <c:v>177.1</c:v>
                </c:pt>
                <c:pt idx="112">
                  <c:v>161.6</c:v>
                </c:pt>
                <c:pt idx="113">
                  <c:v>180.23333333333332</c:v>
                </c:pt>
                <c:pt idx="114">
                  <c:v>193.3</c:v>
                </c:pt>
                <c:pt idx="115">
                  <c:v>185.05</c:v>
                </c:pt>
                <c:pt idx="116">
                  <c:v>193.66666666666666</c:v>
                </c:pt>
                <c:pt idx="117">
                  <c:v>201.85</c:v>
                </c:pt>
                <c:pt idx="118">
                  <c:v>180.6</c:v>
                </c:pt>
                <c:pt idx="119">
                  <c:v>181.81666666666666</c:v>
                </c:pt>
                <c:pt idx="120">
                  <c:v>179.8</c:v>
                </c:pt>
                <c:pt idx="121">
                  <c:v>200.1</c:v>
                </c:pt>
                <c:pt idx="122">
                  <c:v>224.7</c:v>
                </c:pt>
                <c:pt idx="123">
                  <c:v>241.75</c:v>
                </c:pt>
                <c:pt idx="124">
                  <c:v>238</c:v>
                </c:pt>
                <c:pt idx="125">
                  <c:v>238.46666666666667</c:v>
                </c:pt>
                <c:pt idx="126">
                  <c:v>231.6</c:v>
                </c:pt>
                <c:pt idx="127">
                  <c:v>226.96666666666667</c:v>
                </c:pt>
                <c:pt idx="128">
                  <c:v>243.2</c:v>
                </c:pt>
                <c:pt idx="129">
                  <c:v>244.7</c:v>
                </c:pt>
                <c:pt idx="130">
                  <c:v>237.06666666666666</c:v>
                </c:pt>
                <c:pt idx="131">
                  <c:v>257.18333333333334</c:v>
                </c:pt>
                <c:pt idx="132">
                  <c:v>280.60000000000002</c:v>
                </c:pt>
                <c:pt idx="133">
                  <c:v>309.21666666666664</c:v>
                </c:pt>
                <c:pt idx="134">
                  <c:v>290.13333333333333</c:v>
                </c:pt>
                <c:pt idx="135">
                  <c:v>272.05</c:v>
                </c:pt>
                <c:pt idx="136">
                  <c:v>284.8</c:v>
                </c:pt>
                <c:pt idx="137">
                  <c:v>280.93333333333334</c:v>
                </c:pt>
                <c:pt idx="138">
                  <c:v>270.8</c:v>
                </c:pt>
                <c:pt idx="139">
                  <c:v>278.05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D-481E-8E82-F6F7A02DEC1C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'Atac-I50-SECOeS-Nom'!$Z$2:$Z$151</c:f>
              <c:numCache>
                <c:formatCode>_(* #,##0.00_);_(* \(#,##0.00\);_(* "-"??_);_(@_)</c:formatCode>
                <c:ptCount val="150"/>
                <c:pt idx="84">
                  <c:v>198.26369047619048</c:v>
                </c:pt>
                <c:pt idx="85">
                  <c:v>198.26369047619048</c:v>
                </c:pt>
                <c:pt idx="86">
                  <c:v>198.26369047619048</c:v>
                </c:pt>
                <c:pt idx="87">
                  <c:v>198.26369047619048</c:v>
                </c:pt>
                <c:pt idx="88">
                  <c:v>198.26369047619048</c:v>
                </c:pt>
                <c:pt idx="89">
                  <c:v>198.26369047619048</c:v>
                </c:pt>
                <c:pt idx="90">
                  <c:v>198.26369047619048</c:v>
                </c:pt>
                <c:pt idx="91">
                  <c:v>198.26369047619048</c:v>
                </c:pt>
                <c:pt idx="92">
                  <c:v>198.26369047619048</c:v>
                </c:pt>
                <c:pt idx="93">
                  <c:v>198.26369047619048</c:v>
                </c:pt>
                <c:pt idx="94">
                  <c:v>198.26369047619048</c:v>
                </c:pt>
                <c:pt idx="95">
                  <c:v>198.26369047619048</c:v>
                </c:pt>
                <c:pt idx="96">
                  <c:v>198.26369047619048</c:v>
                </c:pt>
                <c:pt idx="97">
                  <c:v>198.26369047619048</c:v>
                </c:pt>
                <c:pt idx="98">
                  <c:v>198.26369047619048</c:v>
                </c:pt>
                <c:pt idx="99">
                  <c:v>198.26369047619048</c:v>
                </c:pt>
                <c:pt idx="100">
                  <c:v>198.26369047619048</c:v>
                </c:pt>
                <c:pt idx="101">
                  <c:v>198.26369047619048</c:v>
                </c:pt>
                <c:pt idx="102">
                  <c:v>198.26369047619048</c:v>
                </c:pt>
                <c:pt idx="103">
                  <c:v>198.26369047619048</c:v>
                </c:pt>
                <c:pt idx="104">
                  <c:v>198.26369047619048</c:v>
                </c:pt>
                <c:pt idx="105">
                  <c:v>198.26369047619048</c:v>
                </c:pt>
                <c:pt idx="106">
                  <c:v>198.26369047619048</c:v>
                </c:pt>
                <c:pt idx="107">
                  <c:v>198.26369047619048</c:v>
                </c:pt>
                <c:pt idx="108">
                  <c:v>198.26369047619048</c:v>
                </c:pt>
                <c:pt idx="109">
                  <c:v>198.26369047619048</c:v>
                </c:pt>
                <c:pt idx="110">
                  <c:v>198.26369047619048</c:v>
                </c:pt>
                <c:pt idx="111">
                  <c:v>198.26369047619048</c:v>
                </c:pt>
                <c:pt idx="112">
                  <c:v>198.26369047619048</c:v>
                </c:pt>
                <c:pt idx="113">
                  <c:v>198.26369047619048</c:v>
                </c:pt>
                <c:pt idx="114">
                  <c:v>198.26369047619048</c:v>
                </c:pt>
                <c:pt idx="115">
                  <c:v>198.26369047619048</c:v>
                </c:pt>
                <c:pt idx="116">
                  <c:v>198.26369047619048</c:v>
                </c:pt>
                <c:pt idx="117">
                  <c:v>198.26369047619048</c:v>
                </c:pt>
                <c:pt idx="118">
                  <c:v>198.26369047619048</c:v>
                </c:pt>
                <c:pt idx="119">
                  <c:v>198.26369047619048</c:v>
                </c:pt>
                <c:pt idx="120">
                  <c:v>198.26369047619048</c:v>
                </c:pt>
                <c:pt idx="121">
                  <c:v>198.26369047619048</c:v>
                </c:pt>
                <c:pt idx="122">
                  <c:v>198.26369047619048</c:v>
                </c:pt>
                <c:pt idx="123">
                  <c:v>198.26369047619048</c:v>
                </c:pt>
                <c:pt idx="124">
                  <c:v>198.26369047619048</c:v>
                </c:pt>
                <c:pt idx="125">
                  <c:v>198.26369047619048</c:v>
                </c:pt>
                <c:pt idx="126">
                  <c:v>198.26369047619048</c:v>
                </c:pt>
                <c:pt idx="127">
                  <c:v>198.26369047619048</c:v>
                </c:pt>
                <c:pt idx="128">
                  <c:v>198.26369047619048</c:v>
                </c:pt>
                <c:pt idx="129">
                  <c:v>198.26369047619048</c:v>
                </c:pt>
                <c:pt idx="130">
                  <c:v>198.26369047619048</c:v>
                </c:pt>
                <c:pt idx="131">
                  <c:v>198.26369047619048</c:v>
                </c:pt>
                <c:pt idx="132">
                  <c:v>198.26369047619048</c:v>
                </c:pt>
                <c:pt idx="133">
                  <c:v>198.26369047619048</c:v>
                </c:pt>
                <c:pt idx="134">
                  <c:v>198.26369047619048</c:v>
                </c:pt>
                <c:pt idx="135">
                  <c:v>198.26369047619048</c:v>
                </c:pt>
                <c:pt idx="136">
                  <c:v>198.26369047619048</c:v>
                </c:pt>
                <c:pt idx="137">
                  <c:v>198.26369047619048</c:v>
                </c:pt>
                <c:pt idx="138">
                  <c:v>198.26369047619048</c:v>
                </c:pt>
                <c:pt idx="139">
                  <c:v>198.26369047619048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55D-481E-8E82-F6F7A02DEC1C}"/>
            </c:ext>
          </c:extLst>
        </c:ser>
        <c:ser>
          <c:idx val="1"/>
          <c:order val="2"/>
          <c:tx>
            <c:strRef>
              <c:f>'Atac-I50-SECOeS-Nom'!$AE$1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'Atac-I50-SECOeS-Nom'!$AE$2:$AE$151</c:f>
              <c:numCache>
                <c:formatCode>_(* #,##0.00_);_(* \(#,##0.00\);_(* "-"??_);_(@_)</c:formatCode>
                <c:ptCount val="150"/>
                <c:pt idx="84">
                  <c:v>306</c:v>
                </c:pt>
                <c:pt idx="85">
                  <c:v>306</c:v>
                </c:pt>
                <c:pt idx="86">
                  <c:v>306</c:v>
                </c:pt>
                <c:pt idx="87">
                  <c:v>306</c:v>
                </c:pt>
                <c:pt idx="88">
                  <c:v>306</c:v>
                </c:pt>
                <c:pt idx="89">
                  <c:v>306</c:v>
                </c:pt>
                <c:pt idx="90">
                  <c:v>306</c:v>
                </c:pt>
                <c:pt idx="91">
                  <c:v>306</c:v>
                </c:pt>
                <c:pt idx="92">
                  <c:v>306</c:v>
                </c:pt>
                <c:pt idx="93">
                  <c:v>306</c:v>
                </c:pt>
                <c:pt idx="94">
                  <c:v>306</c:v>
                </c:pt>
                <c:pt idx="95">
                  <c:v>306</c:v>
                </c:pt>
                <c:pt idx="96">
                  <c:v>316.8</c:v>
                </c:pt>
                <c:pt idx="97">
                  <c:v>316.8</c:v>
                </c:pt>
                <c:pt idx="98">
                  <c:v>316.8</c:v>
                </c:pt>
                <c:pt idx="99">
                  <c:v>316.8</c:v>
                </c:pt>
                <c:pt idx="100">
                  <c:v>316.8</c:v>
                </c:pt>
                <c:pt idx="101">
                  <c:v>316.8</c:v>
                </c:pt>
                <c:pt idx="102">
                  <c:v>316.8</c:v>
                </c:pt>
                <c:pt idx="103">
                  <c:v>316.8</c:v>
                </c:pt>
                <c:pt idx="104">
                  <c:v>316.8</c:v>
                </c:pt>
                <c:pt idx="105">
                  <c:v>316.8</c:v>
                </c:pt>
                <c:pt idx="106">
                  <c:v>316.8</c:v>
                </c:pt>
                <c:pt idx="107">
                  <c:v>316.8</c:v>
                </c:pt>
                <c:pt idx="108">
                  <c:v>346.5</c:v>
                </c:pt>
                <c:pt idx="109">
                  <c:v>346.5</c:v>
                </c:pt>
                <c:pt idx="110">
                  <c:v>346.5</c:v>
                </c:pt>
                <c:pt idx="111">
                  <c:v>346.5</c:v>
                </c:pt>
                <c:pt idx="112">
                  <c:v>346.5</c:v>
                </c:pt>
                <c:pt idx="113">
                  <c:v>346.5</c:v>
                </c:pt>
                <c:pt idx="114">
                  <c:v>346.5</c:v>
                </c:pt>
                <c:pt idx="115">
                  <c:v>346.5</c:v>
                </c:pt>
                <c:pt idx="116">
                  <c:v>346.5</c:v>
                </c:pt>
                <c:pt idx="117">
                  <c:v>346.5</c:v>
                </c:pt>
                <c:pt idx="118">
                  <c:v>346.5</c:v>
                </c:pt>
                <c:pt idx="119">
                  <c:v>346.5</c:v>
                </c:pt>
                <c:pt idx="120">
                  <c:v>378.3</c:v>
                </c:pt>
                <c:pt idx="121">
                  <c:v>378.3</c:v>
                </c:pt>
                <c:pt idx="122">
                  <c:v>378.3</c:v>
                </c:pt>
                <c:pt idx="123">
                  <c:v>378.3</c:v>
                </c:pt>
                <c:pt idx="124">
                  <c:v>378.3</c:v>
                </c:pt>
                <c:pt idx="125">
                  <c:v>378.3</c:v>
                </c:pt>
                <c:pt idx="126">
                  <c:v>378.3</c:v>
                </c:pt>
                <c:pt idx="127">
                  <c:v>378.3</c:v>
                </c:pt>
                <c:pt idx="128">
                  <c:v>378.3</c:v>
                </c:pt>
                <c:pt idx="129">
                  <c:v>378.3</c:v>
                </c:pt>
                <c:pt idx="130">
                  <c:v>378.3</c:v>
                </c:pt>
                <c:pt idx="131">
                  <c:v>378.3</c:v>
                </c:pt>
                <c:pt idx="132">
                  <c:v>390</c:v>
                </c:pt>
                <c:pt idx="133">
                  <c:v>390</c:v>
                </c:pt>
                <c:pt idx="134">
                  <c:v>390</c:v>
                </c:pt>
                <c:pt idx="135">
                  <c:v>390</c:v>
                </c:pt>
                <c:pt idx="136">
                  <c:v>390</c:v>
                </c:pt>
                <c:pt idx="137">
                  <c:v>390</c:v>
                </c:pt>
                <c:pt idx="138">
                  <c:v>390</c:v>
                </c:pt>
                <c:pt idx="139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5D-481E-8E82-F6F7A02DEC1C}"/>
            </c:ext>
          </c:extLst>
        </c:ser>
        <c:ser>
          <c:idx val="2"/>
          <c:order val="3"/>
          <c:tx>
            <c:strRef>
              <c:f>'Atac-I50-SECOeS-Nom'!$AF$1</c:f>
              <c:strCache>
                <c:ptCount val="1"/>
                <c:pt idx="0">
                  <c:v>Break even - Bandeira Amarela</c:v>
                </c:pt>
              </c:strCache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'Atac-I50-SECOeS-Nom'!$AF$2:$AF$151</c:f>
              <c:numCache>
                <c:formatCode>_(* #,##0.00_);_(* \(#,##0.00\);_(* "-"??_);_(@_)</c:formatCode>
                <c:ptCount val="150"/>
                <c:pt idx="84">
                  <c:v>335.89</c:v>
                </c:pt>
                <c:pt idx="85">
                  <c:v>335.89</c:v>
                </c:pt>
                <c:pt idx="86">
                  <c:v>335.89</c:v>
                </c:pt>
                <c:pt idx="87">
                  <c:v>335.89</c:v>
                </c:pt>
                <c:pt idx="88">
                  <c:v>335.89</c:v>
                </c:pt>
                <c:pt idx="89">
                  <c:v>335.89</c:v>
                </c:pt>
                <c:pt idx="90">
                  <c:v>335.89</c:v>
                </c:pt>
                <c:pt idx="91">
                  <c:v>335.89</c:v>
                </c:pt>
                <c:pt idx="92">
                  <c:v>335.89</c:v>
                </c:pt>
                <c:pt idx="93">
                  <c:v>335.89</c:v>
                </c:pt>
                <c:pt idx="94">
                  <c:v>335.89</c:v>
                </c:pt>
                <c:pt idx="95">
                  <c:v>335.89</c:v>
                </c:pt>
                <c:pt idx="96">
                  <c:v>346.69</c:v>
                </c:pt>
                <c:pt idx="97">
                  <c:v>346.69</c:v>
                </c:pt>
                <c:pt idx="98">
                  <c:v>346.69</c:v>
                </c:pt>
                <c:pt idx="99">
                  <c:v>346.69</c:v>
                </c:pt>
                <c:pt idx="100">
                  <c:v>346.69</c:v>
                </c:pt>
                <c:pt idx="101">
                  <c:v>346.69</c:v>
                </c:pt>
                <c:pt idx="102">
                  <c:v>346.69</c:v>
                </c:pt>
                <c:pt idx="103">
                  <c:v>346.69</c:v>
                </c:pt>
                <c:pt idx="104">
                  <c:v>346.69</c:v>
                </c:pt>
                <c:pt idx="105">
                  <c:v>346.69</c:v>
                </c:pt>
                <c:pt idx="106">
                  <c:v>346.69</c:v>
                </c:pt>
                <c:pt idx="107">
                  <c:v>346.69</c:v>
                </c:pt>
                <c:pt idx="108">
                  <c:v>365.35</c:v>
                </c:pt>
                <c:pt idx="109">
                  <c:v>365.35</c:v>
                </c:pt>
                <c:pt idx="110">
                  <c:v>365.35</c:v>
                </c:pt>
                <c:pt idx="111">
                  <c:v>365.35</c:v>
                </c:pt>
                <c:pt idx="112">
                  <c:v>365.35</c:v>
                </c:pt>
                <c:pt idx="113">
                  <c:v>365.35</c:v>
                </c:pt>
                <c:pt idx="114">
                  <c:v>365.35</c:v>
                </c:pt>
                <c:pt idx="115">
                  <c:v>365.35</c:v>
                </c:pt>
                <c:pt idx="116">
                  <c:v>365.35</c:v>
                </c:pt>
                <c:pt idx="117">
                  <c:v>365.35</c:v>
                </c:pt>
                <c:pt idx="118">
                  <c:v>365.35</c:v>
                </c:pt>
                <c:pt idx="119">
                  <c:v>365.35</c:v>
                </c:pt>
                <c:pt idx="120">
                  <c:v>397.15000000000003</c:v>
                </c:pt>
                <c:pt idx="121">
                  <c:v>397.15000000000003</c:v>
                </c:pt>
                <c:pt idx="122">
                  <c:v>397.15000000000003</c:v>
                </c:pt>
                <c:pt idx="123">
                  <c:v>397.15000000000003</c:v>
                </c:pt>
                <c:pt idx="124">
                  <c:v>397.15000000000003</c:v>
                </c:pt>
                <c:pt idx="125">
                  <c:v>397.15000000000003</c:v>
                </c:pt>
                <c:pt idx="126">
                  <c:v>397.15000000000003</c:v>
                </c:pt>
                <c:pt idx="127">
                  <c:v>397.15000000000003</c:v>
                </c:pt>
                <c:pt idx="128">
                  <c:v>397.15000000000003</c:v>
                </c:pt>
                <c:pt idx="129">
                  <c:v>397.15000000000003</c:v>
                </c:pt>
                <c:pt idx="130">
                  <c:v>397.15000000000003</c:v>
                </c:pt>
                <c:pt idx="131">
                  <c:v>397.15000000000003</c:v>
                </c:pt>
                <c:pt idx="132">
                  <c:v>408.85</c:v>
                </c:pt>
                <c:pt idx="133">
                  <c:v>408.85</c:v>
                </c:pt>
                <c:pt idx="134">
                  <c:v>408.85</c:v>
                </c:pt>
                <c:pt idx="135">
                  <c:v>408.85</c:v>
                </c:pt>
                <c:pt idx="136">
                  <c:v>408.85</c:v>
                </c:pt>
                <c:pt idx="137">
                  <c:v>408.85</c:v>
                </c:pt>
                <c:pt idx="138">
                  <c:v>408.85</c:v>
                </c:pt>
                <c:pt idx="139">
                  <c:v>408.85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55D-481E-8E82-F6F7A02DEC1C}"/>
            </c:ext>
          </c:extLst>
        </c:ser>
        <c:ser>
          <c:idx val="3"/>
          <c:order val="4"/>
          <c:tx>
            <c:strRef>
              <c:f>'Atac-I50-SECOeS-Nom'!$AG$1</c:f>
              <c:strCache>
                <c:ptCount val="1"/>
                <c:pt idx="0">
                  <c:v>Break even - Bandeira Vermelha I</c:v>
                </c:pt>
              </c:strCache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'Atac-I50-SECOeS-Nom'!$AG$2:$AG$151</c:f>
              <c:numCache>
                <c:formatCode>_(* #,##0.00_);_(* \(#,##0.00\);_(* "-"??_);_(@_)</c:formatCode>
                <c:ptCount val="150"/>
                <c:pt idx="84">
                  <c:v>371</c:v>
                </c:pt>
                <c:pt idx="85">
                  <c:v>371</c:v>
                </c:pt>
                <c:pt idx="86">
                  <c:v>371</c:v>
                </c:pt>
                <c:pt idx="87">
                  <c:v>371</c:v>
                </c:pt>
                <c:pt idx="88">
                  <c:v>371</c:v>
                </c:pt>
                <c:pt idx="89">
                  <c:v>371</c:v>
                </c:pt>
                <c:pt idx="90">
                  <c:v>371</c:v>
                </c:pt>
                <c:pt idx="91">
                  <c:v>371</c:v>
                </c:pt>
                <c:pt idx="92">
                  <c:v>371</c:v>
                </c:pt>
                <c:pt idx="93">
                  <c:v>371</c:v>
                </c:pt>
                <c:pt idx="94">
                  <c:v>371</c:v>
                </c:pt>
                <c:pt idx="95">
                  <c:v>371</c:v>
                </c:pt>
                <c:pt idx="96">
                  <c:v>381.8</c:v>
                </c:pt>
                <c:pt idx="97">
                  <c:v>381.8</c:v>
                </c:pt>
                <c:pt idx="98">
                  <c:v>381.8</c:v>
                </c:pt>
                <c:pt idx="99">
                  <c:v>381.8</c:v>
                </c:pt>
                <c:pt idx="100">
                  <c:v>381.8</c:v>
                </c:pt>
                <c:pt idx="101">
                  <c:v>381.8</c:v>
                </c:pt>
                <c:pt idx="102">
                  <c:v>381.8</c:v>
                </c:pt>
                <c:pt idx="103">
                  <c:v>381.8</c:v>
                </c:pt>
                <c:pt idx="104">
                  <c:v>381.8</c:v>
                </c:pt>
                <c:pt idx="105">
                  <c:v>381.8</c:v>
                </c:pt>
                <c:pt idx="106">
                  <c:v>381.8</c:v>
                </c:pt>
                <c:pt idx="107">
                  <c:v>381.8</c:v>
                </c:pt>
                <c:pt idx="108">
                  <c:v>391.13</c:v>
                </c:pt>
                <c:pt idx="109">
                  <c:v>391.13</c:v>
                </c:pt>
                <c:pt idx="110">
                  <c:v>391.13</c:v>
                </c:pt>
                <c:pt idx="111">
                  <c:v>391.13</c:v>
                </c:pt>
                <c:pt idx="112">
                  <c:v>391.13</c:v>
                </c:pt>
                <c:pt idx="113">
                  <c:v>391.13</c:v>
                </c:pt>
                <c:pt idx="114">
                  <c:v>391.13</c:v>
                </c:pt>
                <c:pt idx="115">
                  <c:v>391.13</c:v>
                </c:pt>
                <c:pt idx="116">
                  <c:v>391.13</c:v>
                </c:pt>
                <c:pt idx="117">
                  <c:v>391.13</c:v>
                </c:pt>
                <c:pt idx="118">
                  <c:v>391.13</c:v>
                </c:pt>
                <c:pt idx="119">
                  <c:v>391.13</c:v>
                </c:pt>
                <c:pt idx="120">
                  <c:v>422.93</c:v>
                </c:pt>
                <c:pt idx="121">
                  <c:v>422.93</c:v>
                </c:pt>
                <c:pt idx="122">
                  <c:v>422.93</c:v>
                </c:pt>
                <c:pt idx="123">
                  <c:v>422.93</c:v>
                </c:pt>
                <c:pt idx="124">
                  <c:v>422.93</c:v>
                </c:pt>
                <c:pt idx="125">
                  <c:v>422.93</c:v>
                </c:pt>
                <c:pt idx="126">
                  <c:v>422.93</c:v>
                </c:pt>
                <c:pt idx="127">
                  <c:v>422.93</c:v>
                </c:pt>
                <c:pt idx="128">
                  <c:v>422.93</c:v>
                </c:pt>
                <c:pt idx="129">
                  <c:v>422.93</c:v>
                </c:pt>
                <c:pt idx="130">
                  <c:v>422.93</c:v>
                </c:pt>
                <c:pt idx="131">
                  <c:v>422.93</c:v>
                </c:pt>
                <c:pt idx="132">
                  <c:v>434.63</c:v>
                </c:pt>
                <c:pt idx="133">
                  <c:v>434.63</c:v>
                </c:pt>
                <c:pt idx="134">
                  <c:v>434.63</c:v>
                </c:pt>
                <c:pt idx="135">
                  <c:v>434.63</c:v>
                </c:pt>
                <c:pt idx="136">
                  <c:v>434.63</c:v>
                </c:pt>
                <c:pt idx="137">
                  <c:v>434.63</c:v>
                </c:pt>
                <c:pt idx="138">
                  <c:v>434.63</c:v>
                </c:pt>
                <c:pt idx="139">
                  <c:v>434.63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55D-481E-8E82-F6F7A02DEC1C}"/>
            </c:ext>
          </c:extLst>
        </c:ser>
        <c:ser>
          <c:idx val="4"/>
          <c:order val="5"/>
          <c:tx>
            <c:strRef>
              <c:f>'Atac-I50-SECOeS-Nom'!$AH$1</c:f>
              <c:strCache>
                <c:ptCount val="1"/>
                <c:pt idx="0">
                  <c:v>Break even - Bandeira Vermelha II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'Atac-I50-SECOeS-Nom'!$AH$2:$AH$151</c:f>
              <c:numCache>
                <c:formatCode>_(* #,##0.00_);_(* \(#,##0.00\);_(* "-"??_);_(@_)</c:formatCode>
                <c:ptCount val="150"/>
                <c:pt idx="84">
                  <c:v>403.95</c:v>
                </c:pt>
                <c:pt idx="85">
                  <c:v>403.95</c:v>
                </c:pt>
                <c:pt idx="86">
                  <c:v>403.95</c:v>
                </c:pt>
                <c:pt idx="87">
                  <c:v>403.95</c:v>
                </c:pt>
                <c:pt idx="88">
                  <c:v>403.95</c:v>
                </c:pt>
                <c:pt idx="89">
                  <c:v>403.95</c:v>
                </c:pt>
                <c:pt idx="90">
                  <c:v>403.95</c:v>
                </c:pt>
                <c:pt idx="91">
                  <c:v>403.95</c:v>
                </c:pt>
                <c:pt idx="92">
                  <c:v>403.95</c:v>
                </c:pt>
                <c:pt idx="93">
                  <c:v>403.95</c:v>
                </c:pt>
                <c:pt idx="94">
                  <c:v>403.95</c:v>
                </c:pt>
                <c:pt idx="95">
                  <c:v>403.95</c:v>
                </c:pt>
                <c:pt idx="96">
                  <c:v>414.75</c:v>
                </c:pt>
                <c:pt idx="97">
                  <c:v>414.75</c:v>
                </c:pt>
                <c:pt idx="98">
                  <c:v>414.75</c:v>
                </c:pt>
                <c:pt idx="99">
                  <c:v>414.75</c:v>
                </c:pt>
                <c:pt idx="100">
                  <c:v>414.75</c:v>
                </c:pt>
                <c:pt idx="101">
                  <c:v>414.75</c:v>
                </c:pt>
                <c:pt idx="102">
                  <c:v>414.75</c:v>
                </c:pt>
                <c:pt idx="103">
                  <c:v>414.75</c:v>
                </c:pt>
                <c:pt idx="104">
                  <c:v>414.75</c:v>
                </c:pt>
                <c:pt idx="105">
                  <c:v>414.75</c:v>
                </c:pt>
                <c:pt idx="106">
                  <c:v>414.75</c:v>
                </c:pt>
                <c:pt idx="107">
                  <c:v>414.75</c:v>
                </c:pt>
                <c:pt idx="108">
                  <c:v>425.27</c:v>
                </c:pt>
                <c:pt idx="109">
                  <c:v>425.27</c:v>
                </c:pt>
                <c:pt idx="110">
                  <c:v>425.27</c:v>
                </c:pt>
                <c:pt idx="111">
                  <c:v>425.27</c:v>
                </c:pt>
                <c:pt idx="112">
                  <c:v>425.27</c:v>
                </c:pt>
                <c:pt idx="113">
                  <c:v>425.27</c:v>
                </c:pt>
                <c:pt idx="114">
                  <c:v>425.27</c:v>
                </c:pt>
                <c:pt idx="115">
                  <c:v>425.27</c:v>
                </c:pt>
                <c:pt idx="116">
                  <c:v>425.27</c:v>
                </c:pt>
                <c:pt idx="117">
                  <c:v>425.27</c:v>
                </c:pt>
                <c:pt idx="118">
                  <c:v>425.27</c:v>
                </c:pt>
                <c:pt idx="119">
                  <c:v>425.27</c:v>
                </c:pt>
                <c:pt idx="120">
                  <c:v>457.07</c:v>
                </c:pt>
                <c:pt idx="121">
                  <c:v>457.07</c:v>
                </c:pt>
                <c:pt idx="122">
                  <c:v>457.07</c:v>
                </c:pt>
                <c:pt idx="123">
                  <c:v>457.07</c:v>
                </c:pt>
                <c:pt idx="124">
                  <c:v>457.07</c:v>
                </c:pt>
                <c:pt idx="125">
                  <c:v>457.07</c:v>
                </c:pt>
                <c:pt idx="126">
                  <c:v>457.07</c:v>
                </c:pt>
                <c:pt idx="127">
                  <c:v>457.07</c:v>
                </c:pt>
                <c:pt idx="128">
                  <c:v>457.07</c:v>
                </c:pt>
                <c:pt idx="129">
                  <c:v>457.07</c:v>
                </c:pt>
                <c:pt idx="130">
                  <c:v>457.07</c:v>
                </c:pt>
                <c:pt idx="131">
                  <c:v>457.07</c:v>
                </c:pt>
                <c:pt idx="132">
                  <c:v>468.77</c:v>
                </c:pt>
                <c:pt idx="133">
                  <c:v>468.77</c:v>
                </c:pt>
                <c:pt idx="134">
                  <c:v>468.77</c:v>
                </c:pt>
                <c:pt idx="135">
                  <c:v>468.77</c:v>
                </c:pt>
                <c:pt idx="136">
                  <c:v>468.77</c:v>
                </c:pt>
                <c:pt idx="137">
                  <c:v>468.77</c:v>
                </c:pt>
                <c:pt idx="138">
                  <c:v>468.77</c:v>
                </c:pt>
                <c:pt idx="139">
                  <c:v>468.77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55D-481E-8E82-F6F7A02DE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'Atac-I50-SECOeS-Nom'!$AK$2:$AK$151</c:f>
              <c:numCache>
                <c:formatCode>0%</c:formatCode>
                <c:ptCount val="150"/>
                <c:pt idx="84">
                  <c:v>0.24945533769063183</c:v>
                </c:pt>
                <c:pt idx="85">
                  <c:v>0.3155410312273057</c:v>
                </c:pt>
                <c:pt idx="86">
                  <c:v>0.26325344952795932</c:v>
                </c:pt>
                <c:pt idx="87">
                  <c:v>0.26960784313725489</c:v>
                </c:pt>
                <c:pt idx="88">
                  <c:v>0.29665940450254175</c:v>
                </c:pt>
                <c:pt idx="89">
                  <c:v>0.30846042120551925</c:v>
                </c:pt>
                <c:pt idx="90">
                  <c:v>0.36383442265795213</c:v>
                </c:pt>
                <c:pt idx="91">
                  <c:v>0.38153594771241828</c:v>
                </c:pt>
                <c:pt idx="92">
                  <c:v>0.37472766884531589</c:v>
                </c:pt>
                <c:pt idx="93">
                  <c:v>0.44172113289760345</c:v>
                </c:pt>
                <c:pt idx="94">
                  <c:v>0.51724763979665933</c:v>
                </c:pt>
                <c:pt idx="95">
                  <c:v>0.52133260711692087</c:v>
                </c:pt>
                <c:pt idx="96">
                  <c:v>0.59701178451178449</c:v>
                </c:pt>
                <c:pt idx="97">
                  <c:v>0.61577581369248036</c:v>
                </c:pt>
                <c:pt idx="98">
                  <c:v>0.62682379349046013</c:v>
                </c:pt>
                <c:pt idx="99">
                  <c:v>0.65724957912457915</c:v>
                </c:pt>
                <c:pt idx="100">
                  <c:v>0.64400953984287324</c:v>
                </c:pt>
                <c:pt idx="101">
                  <c:v>0.63822250280583614</c:v>
                </c:pt>
                <c:pt idx="102">
                  <c:v>0.62962962962962965</c:v>
                </c:pt>
                <c:pt idx="103">
                  <c:v>0.63059413580246915</c:v>
                </c:pt>
                <c:pt idx="104">
                  <c:v>0.64400953984287324</c:v>
                </c:pt>
                <c:pt idx="105">
                  <c:v>0.6327861952861954</c:v>
                </c:pt>
                <c:pt idx="106">
                  <c:v>0.59999298540965207</c:v>
                </c:pt>
                <c:pt idx="107">
                  <c:v>0.56816428170594846</c:v>
                </c:pt>
                <c:pt idx="108">
                  <c:v>0.61327561327561331</c:v>
                </c:pt>
                <c:pt idx="109">
                  <c:v>0.43674843674843677</c:v>
                </c:pt>
                <c:pt idx="110">
                  <c:v>0.46127946127946129</c:v>
                </c:pt>
                <c:pt idx="111">
                  <c:v>0.49110149110149109</c:v>
                </c:pt>
                <c:pt idx="112">
                  <c:v>0.54561487894821226</c:v>
                </c:pt>
                <c:pt idx="113">
                  <c:v>0.47057880391213719</c:v>
                </c:pt>
                <c:pt idx="114">
                  <c:v>0.4088504088504088</c:v>
                </c:pt>
                <c:pt idx="115">
                  <c:v>0.44580727914061247</c:v>
                </c:pt>
                <c:pt idx="116">
                  <c:v>0.40933140933140938</c:v>
                </c:pt>
                <c:pt idx="117">
                  <c:v>0.36531986531986532</c:v>
                </c:pt>
                <c:pt idx="118">
                  <c:v>0.46095879429212766</c:v>
                </c:pt>
                <c:pt idx="119">
                  <c:v>0.46969696969696972</c:v>
                </c:pt>
                <c:pt idx="120">
                  <c:v>0.51185126442858409</c:v>
                </c:pt>
                <c:pt idx="121">
                  <c:v>0.43577995124386876</c:v>
                </c:pt>
                <c:pt idx="122">
                  <c:v>0.3407642376714542</c:v>
                </c:pt>
                <c:pt idx="123">
                  <c:v>0.27901136664023263</c:v>
                </c:pt>
                <c:pt idx="124">
                  <c:v>0.29832290657032923</c:v>
                </c:pt>
                <c:pt idx="125">
                  <c:v>0.29729491585161694</c:v>
                </c:pt>
                <c:pt idx="126">
                  <c:v>0.33033747466737157</c:v>
                </c:pt>
                <c:pt idx="127">
                  <c:v>0.35177842394337239</c:v>
                </c:pt>
                <c:pt idx="128">
                  <c:v>0.3059594090521926</c:v>
                </c:pt>
                <c:pt idx="129">
                  <c:v>0.31623931623931623</c:v>
                </c:pt>
                <c:pt idx="130">
                  <c:v>0.34032367022057747</c:v>
                </c:pt>
                <c:pt idx="131">
                  <c:v>0.25514729638440981</c:v>
                </c:pt>
                <c:pt idx="132">
                  <c:v>0.20256410256410257</c:v>
                </c:pt>
                <c:pt idx="133">
                  <c:v>0.11609686609686608</c:v>
                </c:pt>
                <c:pt idx="134">
                  <c:v>0.18219373219373217</c:v>
                </c:pt>
                <c:pt idx="135">
                  <c:v>0.2446581196581197</c:v>
                </c:pt>
                <c:pt idx="136">
                  <c:v>0.21054131054131048</c:v>
                </c:pt>
                <c:pt idx="137">
                  <c:v>0.22763532763532762</c:v>
                </c:pt>
                <c:pt idx="138">
                  <c:v>0.25811965811965815</c:v>
                </c:pt>
                <c:pt idx="139">
                  <c:v>0.23247863247863254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95A-400A-AC1F-BE2908AEB4B0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A-400A-AC1F-BE2908AEB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'Atac-I50-SECOeS-Nom'!$AG$1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'Atac-I50-SECOeS-Nom'!$AG$2:$AG$151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371</c:v>
                      </c:pt>
                      <c:pt idx="85">
                        <c:v>371</c:v>
                      </c:pt>
                      <c:pt idx="86">
                        <c:v>371</c:v>
                      </c:pt>
                      <c:pt idx="87">
                        <c:v>371</c:v>
                      </c:pt>
                      <c:pt idx="88">
                        <c:v>371</c:v>
                      </c:pt>
                      <c:pt idx="89">
                        <c:v>371</c:v>
                      </c:pt>
                      <c:pt idx="90">
                        <c:v>371</c:v>
                      </c:pt>
                      <c:pt idx="91">
                        <c:v>371</c:v>
                      </c:pt>
                      <c:pt idx="92">
                        <c:v>371</c:v>
                      </c:pt>
                      <c:pt idx="93">
                        <c:v>371</c:v>
                      </c:pt>
                      <c:pt idx="94">
                        <c:v>371</c:v>
                      </c:pt>
                      <c:pt idx="95">
                        <c:v>371</c:v>
                      </c:pt>
                      <c:pt idx="96">
                        <c:v>381.8</c:v>
                      </c:pt>
                      <c:pt idx="97">
                        <c:v>381.8</c:v>
                      </c:pt>
                      <c:pt idx="98">
                        <c:v>381.8</c:v>
                      </c:pt>
                      <c:pt idx="99">
                        <c:v>381.8</c:v>
                      </c:pt>
                      <c:pt idx="100">
                        <c:v>381.8</c:v>
                      </c:pt>
                      <c:pt idx="101">
                        <c:v>381.8</c:v>
                      </c:pt>
                      <c:pt idx="102">
                        <c:v>381.8</c:v>
                      </c:pt>
                      <c:pt idx="103">
                        <c:v>381.8</c:v>
                      </c:pt>
                      <c:pt idx="104">
                        <c:v>381.8</c:v>
                      </c:pt>
                      <c:pt idx="105">
                        <c:v>381.8</c:v>
                      </c:pt>
                      <c:pt idx="106">
                        <c:v>381.8</c:v>
                      </c:pt>
                      <c:pt idx="107">
                        <c:v>381.8</c:v>
                      </c:pt>
                      <c:pt idx="108">
                        <c:v>391.13</c:v>
                      </c:pt>
                      <c:pt idx="109">
                        <c:v>391.13</c:v>
                      </c:pt>
                      <c:pt idx="110">
                        <c:v>391.13</c:v>
                      </c:pt>
                      <c:pt idx="111">
                        <c:v>391.13</c:v>
                      </c:pt>
                      <c:pt idx="112">
                        <c:v>391.13</c:v>
                      </c:pt>
                      <c:pt idx="113">
                        <c:v>391.13</c:v>
                      </c:pt>
                      <c:pt idx="114">
                        <c:v>391.13</c:v>
                      </c:pt>
                      <c:pt idx="115">
                        <c:v>391.13</c:v>
                      </c:pt>
                      <c:pt idx="116">
                        <c:v>391.13</c:v>
                      </c:pt>
                      <c:pt idx="117">
                        <c:v>391.13</c:v>
                      </c:pt>
                      <c:pt idx="118">
                        <c:v>391.13</c:v>
                      </c:pt>
                      <c:pt idx="119">
                        <c:v>391.13</c:v>
                      </c:pt>
                      <c:pt idx="120">
                        <c:v>422.93</c:v>
                      </c:pt>
                      <c:pt idx="121">
                        <c:v>422.93</c:v>
                      </c:pt>
                      <c:pt idx="122">
                        <c:v>422.93</c:v>
                      </c:pt>
                      <c:pt idx="123">
                        <c:v>422.93</c:v>
                      </c:pt>
                      <c:pt idx="124">
                        <c:v>422.93</c:v>
                      </c:pt>
                      <c:pt idx="125">
                        <c:v>422.93</c:v>
                      </c:pt>
                      <c:pt idx="126">
                        <c:v>422.93</c:v>
                      </c:pt>
                      <c:pt idx="127">
                        <c:v>422.93</c:v>
                      </c:pt>
                      <c:pt idx="128">
                        <c:v>422.93</c:v>
                      </c:pt>
                      <c:pt idx="129">
                        <c:v>422.93</c:v>
                      </c:pt>
                      <c:pt idx="130">
                        <c:v>422.93</c:v>
                      </c:pt>
                      <c:pt idx="131">
                        <c:v>422.93</c:v>
                      </c:pt>
                      <c:pt idx="132">
                        <c:v>434.63</c:v>
                      </c:pt>
                      <c:pt idx="133">
                        <c:v>434.63</c:v>
                      </c:pt>
                      <c:pt idx="134">
                        <c:v>434.63</c:v>
                      </c:pt>
                      <c:pt idx="135">
                        <c:v>434.63</c:v>
                      </c:pt>
                      <c:pt idx="136">
                        <c:v>434.63</c:v>
                      </c:pt>
                      <c:pt idx="137">
                        <c:v>434.63</c:v>
                      </c:pt>
                      <c:pt idx="138">
                        <c:v>434.63</c:v>
                      </c:pt>
                      <c:pt idx="139">
                        <c:v>434.63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95A-400A-AC1F-BE2908AEB4B0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'Atac-I50-SECOeS-Nom'!$AH$1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'Atac-I50-SECOeS-Nom'!$AH$2:$AH$151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403.95</c:v>
                      </c:pt>
                      <c:pt idx="85">
                        <c:v>403.95</c:v>
                      </c:pt>
                      <c:pt idx="86">
                        <c:v>403.95</c:v>
                      </c:pt>
                      <c:pt idx="87">
                        <c:v>403.95</c:v>
                      </c:pt>
                      <c:pt idx="88">
                        <c:v>403.95</c:v>
                      </c:pt>
                      <c:pt idx="89">
                        <c:v>403.95</c:v>
                      </c:pt>
                      <c:pt idx="90">
                        <c:v>403.95</c:v>
                      </c:pt>
                      <c:pt idx="91">
                        <c:v>403.95</c:v>
                      </c:pt>
                      <c:pt idx="92">
                        <c:v>403.95</c:v>
                      </c:pt>
                      <c:pt idx="93">
                        <c:v>403.95</c:v>
                      </c:pt>
                      <c:pt idx="94">
                        <c:v>403.95</c:v>
                      </c:pt>
                      <c:pt idx="95">
                        <c:v>403.95</c:v>
                      </c:pt>
                      <c:pt idx="96">
                        <c:v>414.75</c:v>
                      </c:pt>
                      <c:pt idx="97">
                        <c:v>414.75</c:v>
                      </c:pt>
                      <c:pt idx="98">
                        <c:v>414.75</c:v>
                      </c:pt>
                      <c:pt idx="99">
                        <c:v>414.75</c:v>
                      </c:pt>
                      <c:pt idx="100">
                        <c:v>414.75</c:v>
                      </c:pt>
                      <c:pt idx="101">
                        <c:v>414.75</c:v>
                      </c:pt>
                      <c:pt idx="102">
                        <c:v>414.75</c:v>
                      </c:pt>
                      <c:pt idx="103">
                        <c:v>414.75</c:v>
                      </c:pt>
                      <c:pt idx="104">
                        <c:v>414.75</c:v>
                      </c:pt>
                      <c:pt idx="105">
                        <c:v>414.75</c:v>
                      </c:pt>
                      <c:pt idx="106">
                        <c:v>414.75</c:v>
                      </c:pt>
                      <c:pt idx="107">
                        <c:v>414.75</c:v>
                      </c:pt>
                      <c:pt idx="108">
                        <c:v>425.27</c:v>
                      </c:pt>
                      <c:pt idx="109">
                        <c:v>425.27</c:v>
                      </c:pt>
                      <c:pt idx="110">
                        <c:v>425.27</c:v>
                      </c:pt>
                      <c:pt idx="111">
                        <c:v>425.27</c:v>
                      </c:pt>
                      <c:pt idx="112">
                        <c:v>425.27</c:v>
                      </c:pt>
                      <c:pt idx="113">
                        <c:v>425.27</c:v>
                      </c:pt>
                      <c:pt idx="114">
                        <c:v>425.27</c:v>
                      </c:pt>
                      <c:pt idx="115">
                        <c:v>425.27</c:v>
                      </c:pt>
                      <c:pt idx="116">
                        <c:v>425.27</c:v>
                      </c:pt>
                      <c:pt idx="117">
                        <c:v>425.27</c:v>
                      </c:pt>
                      <c:pt idx="118">
                        <c:v>425.27</c:v>
                      </c:pt>
                      <c:pt idx="119">
                        <c:v>425.27</c:v>
                      </c:pt>
                      <c:pt idx="120">
                        <c:v>457.07</c:v>
                      </c:pt>
                      <c:pt idx="121">
                        <c:v>457.07</c:v>
                      </c:pt>
                      <c:pt idx="122">
                        <c:v>457.07</c:v>
                      </c:pt>
                      <c:pt idx="123">
                        <c:v>457.07</c:v>
                      </c:pt>
                      <c:pt idx="124">
                        <c:v>457.07</c:v>
                      </c:pt>
                      <c:pt idx="125">
                        <c:v>457.07</c:v>
                      </c:pt>
                      <c:pt idx="126">
                        <c:v>457.07</c:v>
                      </c:pt>
                      <c:pt idx="127">
                        <c:v>457.07</c:v>
                      </c:pt>
                      <c:pt idx="128">
                        <c:v>457.07</c:v>
                      </c:pt>
                      <c:pt idx="129">
                        <c:v>457.07</c:v>
                      </c:pt>
                      <c:pt idx="130">
                        <c:v>457.07</c:v>
                      </c:pt>
                      <c:pt idx="131">
                        <c:v>457.07</c:v>
                      </c:pt>
                      <c:pt idx="132">
                        <c:v>468.77</c:v>
                      </c:pt>
                      <c:pt idx="133">
                        <c:v>468.77</c:v>
                      </c:pt>
                      <c:pt idx="134">
                        <c:v>468.77</c:v>
                      </c:pt>
                      <c:pt idx="135">
                        <c:v>468.77</c:v>
                      </c:pt>
                      <c:pt idx="136">
                        <c:v>468.77</c:v>
                      </c:pt>
                      <c:pt idx="137">
                        <c:v>468.77</c:v>
                      </c:pt>
                      <c:pt idx="138">
                        <c:v>468.77</c:v>
                      </c:pt>
                      <c:pt idx="139">
                        <c:v>468.77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5A-400A-AC1F-BE2908AEB4B0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'Atac-I50-SECOeS-Nom'!$X$1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'Atac-I50-SECOeS-Nom'!$X$2:$X$151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205.00793650793653</c:v>
                      </c:pt>
                      <c:pt idx="85">
                        <c:v>205.00793650793653</c:v>
                      </c:pt>
                      <c:pt idx="86">
                        <c:v>205.00793650793653</c:v>
                      </c:pt>
                      <c:pt idx="87">
                        <c:v>205.00793650793653</c:v>
                      </c:pt>
                      <c:pt idx="88">
                        <c:v>205.00793650793653</c:v>
                      </c:pt>
                      <c:pt idx="89">
                        <c:v>205.00793650793653</c:v>
                      </c:pt>
                      <c:pt idx="90">
                        <c:v>205.00793650793653</c:v>
                      </c:pt>
                      <c:pt idx="91">
                        <c:v>205.00793650793653</c:v>
                      </c:pt>
                      <c:pt idx="92">
                        <c:v>205.00793650793653</c:v>
                      </c:pt>
                      <c:pt idx="93">
                        <c:v>205.00793650793653</c:v>
                      </c:pt>
                      <c:pt idx="94">
                        <c:v>205.00793650793653</c:v>
                      </c:pt>
                      <c:pt idx="95">
                        <c:v>205.00793650793653</c:v>
                      </c:pt>
                      <c:pt idx="96">
                        <c:v>205.00793650793653</c:v>
                      </c:pt>
                      <c:pt idx="97">
                        <c:v>205.00793650793653</c:v>
                      </c:pt>
                      <c:pt idx="98">
                        <c:v>205.00793650793653</c:v>
                      </c:pt>
                      <c:pt idx="99">
                        <c:v>205.00793650793653</c:v>
                      </c:pt>
                      <c:pt idx="100">
                        <c:v>205.00793650793653</c:v>
                      </c:pt>
                      <c:pt idx="101">
                        <c:v>205.00793650793653</c:v>
                      </c:pt>
                      <c:pt idx="102">
                        <c:v>205.00793650793653</c:v>
                      </c:pt>
                      <c:pt idx="103">
                        <c:v>205.00793650793653</c:v>
                      </c:pt>
                      <c:pt idx="104">
                        <c:v>205.00793650793653</c:v>
                      </c:pt>
                      <c:pt idx="105">
                        <c:v>205.00793650793653</c:v>
                      </c:pt>
                      <c:pt idx="106">
                        <c:v>205.00793650793653</c:v>
                      </c:pt>
                      <c:pt idx="107">
                        <c:v>205.00793650793653</c:v>
                      </c:pt>
                      <c:pt idx="108">
                        <c:v>205.00793650793653</c:v>
                      </c:pt>
                      <c:pt idx="109">
                        <c:v>205.00793650793653</c:v>
                      </c:pt>
                      <c:pt idx="110">
                        <c:v>205.00793650793653</c:v>
                      </c:pt>
                      <c:pt idx="111">
                        <c:v>205.00793650793653</c:v>
                      </c:pt>
                      <c:pt idx="112">
                        <c:v>205.00793650793653</c:v>
                      </c:pt>
                      <c:pt idx="113">
                        <c:v>205.00793650793653</c:v>
                      </c:pt>
                      <c:pt idx="114">
                        <c:v>205.00793650793653</c:v>
                      </c:pt>
                      <c:pt idx="115">
                        <c:v>205.00793650793653</c:v>
                      </c:pt>
                      <c:pt idx="116">
                        <c:v>205.00793650793653</c:v>
                      </c:pt>
                      <c:pt idx="117">
                        <c:v>205.00793650793653</c:v>
                      </c:pt>
                      <c:pt idx="118">
                        <c:v>205.00793650793653</c:v>
                      </c:pt>
                      <c:pt idx="119">
                        <c:v>205.00793650793653</c:v>
                      </c:pt>
                      <c:pt idx="120">
                        <c:v>205.00793650793653</c:v>
                      </c:pt>
                      <c:pt idx="121">
                        <c:v>205.00793650793653</c:v>
                      </c:pt>
                      <c:pt idx="122">
                        <c:v>205.00793650793653</c:v>
                      </c:pt>
                      <c:pt idx="123">
                        <c:v>205.00793650793653</c:v>
                      </c:pt>
                      <c:pt idx="124">
                        <c:v>205.00793650793653</c:v>
                      </c:pt>
                      <c:pt idx="125">
                        <c:v>205.00793650793653</c:v>
                      </c:pt>
                      <c:pt idx="126">
                        <c:v>205.00793650793653</c:v>
                      </c:pt>
                      <c:pt idx="127">
                        <c:v>205.00793650793653</c:v>
                      </c:pt>
                      <c:pt idx="128">
                        <c:v>205.00793650793653</c:v>
                      </c:pt>
                      <c:pt idx="129">
                        <c:v>205.00793650793653</c:v>
                      </c:pt>
                      <c:pt idx="130">
                        <c:v>205.00793650793653</c:v>
                      </c:pt>
                      <c:pt idx="131">
                        <c:v>205.00793650793653</c:v>
                      </c:pt>
                      <c:pt idx="132">
                        <c:v>205.00793650793653</c:v>
                      </c:pt>
                      <c:pt idx="133">
                        <c:v>205.00793650793653</c:v>
                      </c:pt>
                      <c:pt idx="134">
                        <c:v>205.00793650793653</c:v>
                      </c:pt>
                      <c:pt idx="135">
                        <c:v>205.00793650793653</c:v>
                      </c:pt>
                      <c:pt idx="136">
                        <c:v>205.00793650793653</c:v>
                      </c:pt>
                      <c:pt idx="137">
                        <c:v>205.00793650793653</c:v>
                      </c:pt>
                      <c:pt idx="138">
                        <c:v>205.00793650793653</c:v>
                      </c:pt>
                      <c:pt idx="139">
                        <c:v>205.00793650793653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5A-400A-AC1F-BE2908AEB4B0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9-408F-A82E-3F5F8E815288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'Atac-I50-SECOeS-Nom'!$AM$2:$AM$151</c:f>
              <c:numCache>
                <c:formatCode>_(* #,##0.00_);_(* \(#,##0.00\);_(* "-"??_);_(@_)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9-408F-A82E-3F5F8E815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A-497D-A0A7-DC54E4177199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'Atac-I50-SECOeS-Nom'!$AN$2:$AN$151</c:f>
              <c:numCache>
                <c:formatCode>_(* #,##0.00_);_(* \(#,##0.00\);_(* "-"??_);_(@_)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AA-497D-A0A7-DC54E4177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E-4EB4-9D2A-F1D0B4893D65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'Atac-I50-SECOeS-Nom'!$AO$2:$AO$151</c:f>
              <c:numCache>
                <c:formatCode>_(* #,##0.00_);_(* \(#,##0.00\);_(* "-"??_);_(@_)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E-4EB4-9D2A-F1D0B4893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4-4F10-88D7-2338CAEA150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'Atac-I50-SECOeS-Nom'!$AP$2:$AP$151</c:f>
              <c:numCache>
                <c:formatCode>_(* #,##0.00_);_(* \(#,##0.00\);_(* "-"??_);_(@_)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4-4F10-88D7-2338CAEA1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6-4DDD-B64D-B617B535BAD1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'Atac-I50-SECOeS-Nom'!$AQ$2:$AQ$151</c:f>
              <c:numCache>
                <c:formatCode>_(* #,##0.00_);_(* \(#,##0.00\);_(* "-"??_);_(@_)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6-4DDD-B64D-B617B535B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0"/>
          <c:order val="0"/>
          <c:tx>
            <c:strRef>
              <c:f>'Atac-I50-SECOeS'!$I$1</c:f>
              <c:strCache>
                <c:ptCount val="1"/>
                <c:pt idx="0">
                  <c:v>2020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'Atac-I50-SECOeS'!$I$2:$I$151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234-4627-9E93-44BBC736792B}"/>
            </c:ext>
          </c:extLst>
        </c:ser>
        <c:ser>
          <c:idx val="9"/>
          <c:order val="1"/>
          <c:tx>
            <c:strRef>
              <c:f>'Atac-I50-SECOeS'!$J$1</c:f>
              <c:strCache>
                <c:ptCount val="1"/>
                <c:pt idx="0">
                  <c:v>2021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'Atac-I50-SECOeS'!$J$2:$J$151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F234-4627-9E93-44BBC736792B}"/>
            </c:ext>
          </c:extLst>
        </c:ser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'Atac-I50-SECOeS-Nom'!$K$2:$K$151</c:f>
              <c:numCache>
                <c:formatCode>_(* #,##0.00_);_(* \(#,##0.00\);_(* "-"??_);_(@_)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34-4627-9E93-44BBC736792B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'Atac-I50-SECOeS-Nom'!$L$2:$L$151</c:f>
              <c:numCache>
                <c:formatCode>_(* #,##0.00_);_(* \(#,##0.00\);_(* "-"??_);_(@_)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34-4627-9E93-44BBC736792B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'Atac-I50-SECOeS-Nom'!$M$2:$M$151</c:f>
              <c:numCache>
                <c:formatCode>_(* #,##0.00_);_(* \(#,##0.00\);_(* "-"??_);_(@_)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34-4627-9E93-44BBC736792B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'Atac-I50-SECOeS-Nom'!$N$2:$N$151</c:f>
              <c:numCache>
                <c:formatCode>_(* #,##0.00_);_(* \(#,##0.00\);_(* "-"??_);_(@_)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34-4627-9E93-44BBC736792B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'Atac-I50-SECOeS-Nom'!$O$2:$O$151</c:f>
              <c:numCache>
                <c:formatCode>_(* #,##0.00_);_(* \(#,##0.00\);_(* "-"??_);_(@_)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34-4627-9E93-44BBC736792B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'Atac-I50-SECOeS-Nom'!$Q$2:$Q$151</c:f>
              <c:numCache>
                <c:formatCode>_(* #,##0.00_);_(* \(#,##0.00\);_(* "-"??_);_(@_)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34-4627-9E93-44BBC736792B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'Atac-I50-SECOeS-Nom'!$R$2:$R$151</c:f>
              <c:numCache>
                <c:formatCode>_(* #,##0.00_);_(* \(#,##0.00\);_(* "-"??_);_(@_)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>
                  <c:v>185</c:v>
                </c:pt>
                <c:pt idx="110">
                  <c:v>186</c:v>
                </c:pt>
                <c:pt idx="111">
                  <c:v>172</c:v>
                </c:pt>
                <c:pt idx="112">
                  <c:v>162</c:v>
                </c:pt>
                <c:pt idx="113">
                  <c:v>170</c:v>
                </c:pt>
                <c:pt idx="114">
                  <c:v>171</c:v>
                </c:pt>
                <c:pt idx="115">
                  <c:v>170</c:v>
                </c:pt>
                <c:pt idx="116">
                  <c:v>173</c:v>
                </c:pt>
                <c:pt idx="117">
                  <c:v>171</c:v>
                </c:pt>
                <c:pt idx="118">
                  <c:v>168</c:v>
                </c:pt>
                <c:pt idx="119">
                  <c:v>176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34-4627-9E93-44BBC736792B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'Atac-I50-SECOeS-Nom'!$S$2:$S$151</c:f>
              <c:numCache>
                <c:formatCode>General</c:formatCode>
                <c:ptCount val="150"/>
                <c:pt idx="84" formatCode="_(* #,##0.00_);_(* \(#,##0.00\);_(* &quot;-&quot;??_);_(@_)">
                  <c:v>168</c:v>
                </c:pt>
                <c:pt idx="85" formatCode="_(* #,##0.00_);_(* \(#,##0.00\);_(* &quot;-&quot;??_);_(@_)">
                  <c:v>170</c:v>
                </c:pt>
                <c:pt idx="86" formatCode="_(* #,##0.00_);_(* \(#,##0.00\);_(* &quot;-&quot;??_);_(@_)">
                  <c:v>169</c:v>
                </c:pt>
                <c:pt idx="87" formatCode="_(* #,##0.00_);_(* \(#,##0.00\);_(* &quot;-&quot;??_);_(@_)">
                  <c:v>171</c:v>
                </c:pt>
                <c:pt idx="88" formatCode="_(* #,##0.00_);_(* \(#,##0.00\);_(* &quot;-&quot;??_);_(@_)">
                  <c:v>177</c:v>
                </c:pt>
                <c:pt idx="89" formatCode="_(* #,##0.00_);_(* \(#,##0.00\);_(* &quot;-&quot;??_);_(@_)">
                  <c:v>171</c:v>
                </c:pt>
                <c:pt idx="90" formatCode="_(* #,##0.00_);_(* \(#,##0.00\);_(* &quot;-&quot;??_);_(@_)">
                  <c:v>172</c:v>
                </c:pt>
                <c:pt idx="91" formatCode="_(* #,##0.00_);_(* \(#,##0.00\);_(* &quot;-&quot;??_);_(@_)">
                  <c:v>167</c:v>
                </c:pt>
                <c:pt idx="92" formatCode="_(* #,##0.00_);_(* \(#,##0.00\);_(* &quot;-&quot;??_);_(@_)">
                  <c:v>169</c:v>
                </c:pt>
                <c:pt idx="93" formatCode="_(* #,##0.00_);_(* \(#,##0.00\);_(* &quot;-&quot;??_);_(@_)">
                  <c:v>160</c:v>
                </c:pt>
                <c:pt idx="94" formatCode="_(* #,##0.00_);_(* \(#,##0.00\);_(* &quot;-&quot;??_);_(@_)">
                  <c:v>160</c:v>
                </c:pt>
                <c:pt idx="95" formatCode="_(* #,##0.00_);_(* \(#,##0.00\);_(* &quot;-&quot;??_);_(@_)">
                  <c:v>160</c:v>
                </c:pt>
                <c:pt idx="96" formatCode="_(* #,##0.00_);_(* \(#,##0.00\);_(* &quot;-&quot;??_);_(@_)">
                  <c:v>164</c:v>
                </c:pt>
                <c:pt idx="97" formatCode="_(* #,##0.00_);_(* \(#,##0.00\);_(* &quot;-&quot;??_);_(@_)">
                  <c:v>168</c:v>
                </c:pt>
                <c:pt idx="98" formatCode="_(* #,##0.00_);_(* \(#,##0.00\);_(* &quot;-&quot;??_);_(@_)">
                  <c:v>161</c:v>
                </c:pt>
                <c:pt idx="99" formatCode="_(* #,##0.00_);_(* \(#,##0.00\);_(* &quot;-&quot;??_);_(@_)">
                  <c:v>161</c:v>
                </c:pt>
                <c:pt idx="100" formatCode="_(* #,##0.00_);_(* \(#,##0.00\);_(* &quot;-&quot;??_);_(@_)">
                  <c:v>156</c:v>
                </c:pt>
                <c:pt idx="101" formatCode="_(* #,##0.00_);_(* \(#,##0.00\);_(* &quot;-&quot;??_);_(@_)">
                  <c:v>152</c:v>
                </c:pt>
                <c:pt idx="102" formatCode="_(* #,##0.00_);_(* \(#,##0.00\);_(* &quot;-&quot;??_);_(@_)">
                  <c:v>148</c:v>
                </c:pt>
                <c:pt idx="103" formatCode="_(* #,##0.00_);_(* \(#,##0.00\);_(* &quot;-&quot;??_);_(@_)">
                  <c:v>148</c:v>
                </c:pt>
                <c:pt idx="104" formatCode="_(* #,##0.00_);_(* \(#,##0.00\);_(* &quot;-&quot;??_);_(@_)">
                  <c:v>148</c:v>
                </c:pt>
                <c:pt idx="105" formatCode="_(* #,##0.00_);_(* \(#,##0.00\);_(* &quot;-&quot;??_);_(@_)">
                  <c:v>146</c:v>
                </c:pt>
                <c:pt idx="106" formatCode="_(* #,##0.00_);_(* \(#,##0.00\);_(* &quot;-&quot;??_);_(@_)">
                  <c:v>146</c:v>
                </c:pt>
                <c:pt idx="107" formatCode="_(* #,##0.00_);_(* \(#,##0.00\);_(* &quot;-&quot;??_);_(@_)">
                  <c:v>157</c:v>
                </c:pt>
                <c:pt idx="108" formatCode="_(* #,##0.00_);_(* \(#,##0.00\);_(* &quot;-&quot;??_);_(@_)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34-4627-9E93-44BBC736792B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'Atac-I50-SECOeS-Nom'!$T$2:$T$151</c:f>
              <c:numCache>
                <c:formatCode>General</c:formatCode>
                <c:ptCount val="150"/>
                <c:pt idx="84" formatCode="_(* #,##0.00_);_(* \(#,##0.00\);_(* &quot;-&quot;??_);_(@_)">
                  <c:v>163</c:v>
                </c:pt>
                <c:pt idx="85" formatCode="_(* #,##0.00_);_(* \(#,##0.00\);_(* &quot;-&quot;??_);_(@_)">
                  <c:v>165</c:v>
                </c:pt>
                <c:pt idx="86" formatCode="_(* #,##0.00_);_(* \(#,##0.00\);_(* &quot;-&quot;??_);_(@_)">
                  <c:v>164</c:v>
                </c:pt>
                <c:pt idx="87" formatCode="_(* #,##0.00_);_(* \(#,##0.00\);_(* &quot;-&quot;??_);_(@_)">
                  <c:v>166</c:v>
                </c:pt>
                <c:pt idx="88" formatCode="_(* #,##0.00_);_(* \(#,##0.00\);_(* &quot;-&quot;??_);_(@_)">
                  <c:v>172</c:v>
                </c:pt>
                <c:pt idx="89" formatCode="_(* #,##0.00_);_(* \(#,##0.00\);_(* &quot;-&quot;??_);_(@_)">
                  <c:v>166</c:v>
                </c:pt>
                <c:pt idx="90" formatCode="_(* #,##0.00_);_(* \(#,##0.00\);_(* &quot;-&quot;??_);_(@_)">
                  <c:v>167</c:v>
                </c:pt>
                <c:pt idx="91" formatCode="_(* #,##0.00_);_(* \(#,##0.00\);_(* &quot;-&quot;??_);_(@_)">
                  <c:v>162</c:v>
                </c:pt>
                <c:pt idx="92" formatCode="_(* #,##0.00_);_(* \(#,##0.00\);_(* &quot;-&quot;??_);_(@_)">
                  <c:v>164</c:v>
                </c:pt>
                <c:pt idx="93" formatCode="_(* #,##0.00_);_(* \(#,##0.00\);_(* &quot;-&quot;??_);_(@_)">
                  <c:v>155</c:v>
                </c:pt>
                <c:pt idx="94" formatCode="_(* #,##0.00_);_(* \(#,##0.00\);_(* &quot;-&quot;??_);_(@_)">
                  <c:v>155</c:v>
                </c:pt>
                <c:pt idx="95" formatCode="_(* #,##0.00_);_(* \(#,##0.00\);_(* &quot;-&quot;??_);_(@_)">
                  <c:v>155</c:v>
                </c:pt>
                <c:pt idx="96" formatCode="_(* #,##0.00_);_(* \(#,##0.00\);_(* &quot;-&quot;??_);_(@_)">
                  <c:v>159</c:v>
                </c:pt>
                <c:pt idx="97" formatCode="_(* #,##0.00_);_(* \(#,##0.00\);_(* &quot;-&quot;??_);_(@_)">
                  <c:v>163</c:v>
                </c:pt>
                <c:pt idx="98" formatCode="_(* #,##0.00_);_(* \(#,##0.00\);_(* &quot;-&quot;??_);_(@_)">
                  <c:v>156</c:v>
                </c:pt>
                <c:pt idx="99" formatCode="_(* #,##0.00_);_(* \(#,##0.00\);_(* &quot;-&quot;??_);_(@_)">
                  <c:v>159</c:v>
                </c:pt>
                <c:pt idx="100" formatCode="_(* #,##0.00_);_(* \(#,##0.00\);_(* &quot;-&quot;??_);_(@_)">
                  <c:v>154</c:v>
                </c:pt>
                <c:pt idx="101" formatCode="_(* #,##0.00_);_(* \(#,##0.00\);_(* &quot;-&quot;??_);_(@_)">
                  <c:v>150</c:v>
                </c:pt>
                <c:pt idx="102" formatCode="_(* #,##0.00_);_(* \(#,##0.00\);_(* &quot;-&quot;??_);_(@_)">
                  <c:v>146</c:v>
                </c:pt>
                <c:pt idx="103" formatCode="_(* #,##0.00_);_(* \(#,##0.00\);_(* &quot;-&quot;??_);_(@_)">
                  <c:v>146</c:v>
                </c:pt>
                <c:pt idx="104" formatCode="_(* #,##0.00_);_(* \(#,##0.00\);_(* &quot;-&quot;??_);_(@_)">
                  <c:v>146</c:v>
                </c:pt>
                <c:pt idx="105" formatCode="_(* #,##0.00_);_(* \(#,##0.00\);_(* &quot;-&quot;??_);_(@_)">
                  <c:v>144</c:v>
                </c:pt>
                <c:pt idx="106" formatCode="_(* #,##0.00_);_(* \(#,##0.00\);_(* &quot;-&quot;??_);_(@_)">
                  <c:v>144</c:v>
                </c:pt>
                <c:pt idx="107" formatCode="_(* #,##0.00_);_(* \(#,##0.00\);_(* &quot;-&quot;??_);_(@_)">
                  <c:v>155</c:v>
                </c:pt>
                <c:pt idx="108" formatCode="_(* #,##0.00_);_(* \(#,##0.00\);_(* &quot;-&quot;??_);_(@_)">
                  <c:v>161</c:v>
                </c:pt>
                <c:pt idx="109" formatCode="_(* #,##0.00_);_(* \(#,##0.00\);_(* &quot;-&quot;??_);_(@_)">
                  <c:v>175</c:v>
                </c:pt>
                <c:pt idx="110" formatCode="_(* #,##0.00_);_(* \(#,##0.00\);_(* &quot;-&quot;??_);_(@_)">
                  <c:v>176</c:v>
                </c:pt>
                <c:pt idx="111" formatCode="_(* #,##0.00_);_(* \(#,##0.00\);_(* &quot;-&quot;??_);_(@_)">
                  <c:v>162</c:v>
                </c:pt>
                <c:pt idx="112" formatCode="_(* #,##0.00_);_(* \(#,##0.00\);_(* &quot;-&quot;??_);_(@_)">
                  <c:v>152</c:v>
                </c:pt>
                <c:pt idx="113" formatCode="_(* #,##0.00_);_(* \(#,##0.00\);_(* &quot;-&quot;??_);_(@_)">
                  <c:v>160</c:v>
                </c:pt>
                <c:pt idx="114" formatCode="_(* #,##0.00_);_(* \(#,##0.00\);_(* &quot;-&quot;??_);_(@_)">
                  <c:v>161</c:v>
                </c:pt>
                <c:pt idx="115" formatCode="_(* #,##0.00_);_(* \(#,##0.00\);_(* &quot;-&quot;??_);_(@_)">
                  <c:v>160</c:v>
                </c:pt>
                <c:pt idx="116" formatCode="_(* #,##0.00_);_(* \(#,##0.00\);_(* &quot;-&quot;??_);_(@_)">
                  <c:v>163</c:v>
                </c:pt>
                <c:pt idx="117" formatCode="_(* #,##0.00_);_(* \(#,##0.00\);_(* &quot;-&quot;??_);_(@_)">
                  <c:v>161</c:v>
                </c:pt>
                <c:pt idx="118" formatCode="_(* #,##0.00_);_(* \(#,##0.00\);_(* &quot;-&quot;??_);_(@_)">
                  <c:v>158</c:v>
                </c:pt>
                <c:pt idx="119" formatCode="_(* #,##0.00_);_(* \(#,##0.00\);_(* &quot;-&quot;??_);_(@_)">
                  <c:v>166</c:v>
                </c:pt>
                <c:pt idx="120" formatCode="_(* #,##0.00_);_(* \(#,##0.00\);_(* &quot;-&quot;??_);_(@_)">
                  <c:v>160</c:v>
                </c:pt>
                <c:pt idx="121" formatCode="_(* #,##0.00_);_(* \(#,##0.00\);_(* &quot;-&quot;??_);_(@_)">
                  <c:v>163</c:v>
                </c:pt>
                <c:pt idx="122" formatCode="_(* #,##0.00_);_(* \(#,##0.00\);_(* &quot;-&quot;??_);_(@_)">
                  <c:v>171</c:v>
                </c:pt>
                <c:pt idx="123" formatCode="_(* #,##0.00_);_(* \(#,##0.00\);_(* &quot;-&quot;??_);_(@_)">
                  <c:v>179</c:v>
                </c:pt>
                <c:pt idx="124" formatCode="_(* #,##0.00_);_(* \(#,##0.00\);_(* &quot;-&quot;??_);_(@_)">
                  <c:v>181</c:v>
                </c:pt>
                <c:pt idx="125" formatCode="_(* #,##0.00_);_(* \(#,##0.00\);_(* &quot;-&quot;??_);_(@_)">
                  <c:v>182</c:v>
                </c:pt>
                <c:pt idx="126" formatCode="_(* #,##0.00_);_(* \(#,##0.00\);_(* &quot;-&quot;??_);_(@_)">
                  <c:v>184</c:v>
                </c:pt>
                <c:pt idx="127" formatCode="_(* #,##0.00_);_(* \(#,##0.00\);_(* &quot;-&quot;??_);_(@_)">
                  <c:v>185</c:v>
                </c:pt>
                <c:pt idx="128" formatCode="_(* #,##0.00_);_(* \(#,##0.00\);_(* &quot;-&quot;??_);_(@_)">
                  <c:v>200</c:v>
                </c:pt>
                <c:pt idx="129" formatCode="_(* #,##0.00_);_(* \(#,##0.00\);_(* &quot;-&quot;??_);_(@_)">
                  <c:v>210</c:v>
                </c:pt>
                <c:pt idx="130" formatCode="_(* #,##0.00_);_(* \(#,##0.00\);_(* &quot;-&quot;??_);_(@_)">
                  <c:v>205</c:v>
                </c:pt>
                <c:pt idx="131" formatCode="_(* #,##0.00_);_(* \(#,##0.00\);_(* &quot;-&quot;??_);_(@_)">
                  <c:v>195</c:v>
                </c:pt>
                <c:pt idx="132" formatCode="_(* #,##0.00_);_(* \(#,##0.00\);_(* &quot;-&quot;??_);_(@_)">
                  <c:v>203</c:v>
                </c:pt>
                <c:pt idx="133" formatCode="_(* #,##0.00_);_(* \(#,##0.00\);_(* &quot;-&quot;??_);_(@_)">
                  <c:v>209</c:v>
                </c:pt>
                <c:pt idx="134" formatCode="_(* #,##0.00_);_(* \(#,##0.00\);_(* &quot;-&quot;??_);_(@_)">
                  <c:v>218</c:v>
                </c:pt>
                <c:pt idx="135" formatCode="_(* #,##0.00_);_(* \(#,##0.00\);_(* &quot;-&quot;??_);_(@_)">
                  <c:v>214</c:v>
                </c:pt>
                <c:pt idx="136" formatCode="_(* #,##0.00_);_(* \(#,##0.00\);_(* &quot;-&quot;??_);_(@_)">
                  <c:v>220</c:v>
                </c:pt>
                <c:pt idx="137" formatCode="_(* #,##0.00_);_(* \(#,##0.00\);_(* &quot;-&quot;??_);_(@_)">
                  <c:v>222</c:v>
                </c:pt>
                <c:pt idx="138" formatCode="_(* #,##0.00_);_(* \(#,##0.00\);_(* &quot;-&quot;??_);_(@_)">
                  <c:v>220</c:v>
                </c:pt>
                <c:pt idx="139" formatCode="_(* #,##0.00_);_(* \(#,##0.00\);_(* &quot;-&quot;??_);_(@_)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34-4627-9E93-44BBC7367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'Atac-I50-SECOeS-Nom'!$P$2:$P$151</c:f>
              <c:numCache>
                <c:formatCode>_(* #,##0.00_);_(* \(#,##0.00\);_(* "-"??_);_(@_)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234-4627-9E93-44BBC7367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4-461C-8171-B0E267AB2644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'Atac-I50-SECOeS-Nom'!$O$2:$O$151</c:f>
              <c:numCache>
                <c:formatCode>_(* #,##0.00_);_(* \(#,##0.00\);_(* "-"??_);_(@_)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4-461C-8171-B0E267AB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E-4077-A173-2907297BFE8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'Atac-I50-SECOeS-Nom'!$P$2:$P$151</c:f>
              <c:numCache>
                <c:formatCode>_(* #,##0.00_);_(* \(#,##0.00\);_(* "-"??_);_(@_)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1E-4077-A173-2907297B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0-4AFF-B4D3-4A301CB91948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'Atac-I50-SECOeS-Nom'!$Q$2:$Q$151</c:f>
              <c:numCache>
                <c:formatCode>_(* #,##0.00_);_(* \(#,##0.00\);_(* "-"??_);_(@_)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0-4AFF-B4D3-4A301CB9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2-4EC6-B620-F63424886369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'Atac-I50-SECOeS-Nom'!$R$2:$R$151</c:f>
              <c:numCache>
                <c:formatCode>_(* #,##0.00_);_(* \(#,##0.00\);_(* "-"??_);_(@_)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>
                  <c:v>185</c:v>
                </c:pt>
                <c:pt idx="110">
                  <c:v>186</c:v>
                </c:pt>
                <c:pt idx="111">
                  <c:v>172</c:v>
                </c:pt>
                <c:pt idx="112">
                  <c:v>162</c:v>
                </c:pt>
                <c:pt idx="113">
                  <c:v>170</c:v>
                </c:pt>
                <c:pt idx="114">
                  <c:v>171</c:v>
                </c:pt>
                <c:pt idx="115">
                  <c:v>170</c:v>
                </c:pt>
                <c:pt idx="116">
                  <c:v>173</c:v>
                </c:pt>
                <c:pt idx="117">
                  <c:v>171</c:v>
                </c:pt>
                <c:pt idx="118">
                  <c:v>168</c:v>
                </c:pt>
                <c:pt idx="119">
                  <c:v>176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2-4EC6-B620-F63424886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3-46A7-9C6D-DF45202A01F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'Atac-I50-SECOeS-Nom'!$S$2:$S$151</c:f>
              <c:numCache>
                <c:formatCode>General</c:formatCode>
                <c:ptCount val="150"/>
                <c:pt idx="84" formatCode="_(* #,##0.00_);_(* \(#,##0.00\);_(* &quot;-&quot;??_);_(@_)">
                  <c:v>168</c:v>
                </c:pt>
                <c:pt idx="85" formatCode="_(* #,##0.00_);_(* \(#,##0.00\);_(* &quot;-&quot;??_);_(@_)">
                  <c:v>170</c:v>
                </c:pt>
                <c:pt idx="86" formatCode="_(* #,##0.00_);_(* \(#,##0.00\);_(* &quot;-&quot;??_);_(@_)">
                  <c:v>169</c:v>
                </c:pt>
                <c:pt idx="87" formatCode="_(* #,##0.00_);_(* \(#,##0.00\);_(* &quot;-&quot;??_);_(@_)">
                  <c:v>171</c:v>
                </c:pt>
                <c:pt idx="88" formatCode="_(* #,##0.00_);_(* \(#,##0.00\);_(* &quot;-&quot;??_);_(@_)">
                  <c:v>177</c:v>
                </c:pt>
                <c:pt idx="89" formatCode="_(* #,##0.00_);_(* \(#,##0.00\);_(* &quot;-&quot;??_);_(@_)">
                  <c:v>171</c:v>
                </c:pt>
                <c:pt idx="90" formatCode="_(* #,##0.00_);_(* \(#,##0.00\);_(* &quot;-&quot;??_);_(@_)">
                  <c:v>172</c:v>
                </c:pt>
                <c:pt idx="91" formatCode="_(* #,##0.00_);_(* \(#,##0.00\);_(* &quot;-&quot;??_);_(@_)">
                  <c:v>167</c:v>
                </c:pt>
                <c:pt idx="92" formatCode="_(* #,##0.00_);_(* \(#,##0.00\);_(* &quot;-&quot;??_);_(@_)">
                  <c:v>169</c:v>
                </c:pt>
                <c:pt idx="93" formatCode="_(* #,##0.00_);_(* \(#,##0.00\);_(* &quot;-&quot;??_);_(@_)">
                  <c:v>160</c:v>
                </c:pt>
                <c:pt idx="94" formatCode="_(* #,##0.00_);_(* \(#,##0.00\);_(* &quot;-&quot;??_);_(@_)">
                  <c:v>160</c:v>
                </c:pt>
                <c:pt idx="95" formatCode="_(* #,##0.00_);_(* \(#,##0.00\);_(* &quot;-&quot;??_);_(@_)">
                  <c:v>160</c:v>
                </c:pt>
                <c:pt idx="96" formatCode="_(* #,##0.00_);_(* \(#,##0.00\);_(* &quot;-&quot;??_);_(@_)">
                  <c:v>164</c:v>
                </c:pt>
                <c:pt idx="97" formatCode="_(* #,##0.00_);_(* \(#,##0.00\);_(* &quot;-&quot;??_);_(@_)">
                  <c:v>168</c:v>
                </c:pt>
                <c:pt idx="98" formatCode="_(* #,##0.00_);_(* \(#,##0.00\);_(* &quot;-&quot;??_);_(@_)">
                  <c:v>161</c:v>
                </c:pt>
                <c:pt idx="99" formatCode="_(* #,##0.00_);_(* \(#,##0.00\);_(* &quot;-&quot;??_);_(@_)">
                  <c:v>161</c:v>
                </c:pt>
                <c:pt idx="100" formatCode="_(* #,##0.00_);_(* \(#,##0.00\);_(* &quot;-&quot;??_);_(@_)">
                  <c:v>156</c:v>
                </c:pt>
                <c:pt idx="101" formatCode="_(* #,##0.00_);_(* \(#,##0.00\);_(* &quot;-&quot;??_);_(@_)">
                  <c:v>152</c:v>
                </c:pt>
                <c:pt idx="102" formatCode="_(* #,##0.00_);_(* \(#,##0.00\);_(* &quot;-&quot;??_);_(@_)">
                  <c:v>148</c:v>
                </c:pt>
                <c:pt idx="103" formatCode="_(* #,##0.00_);_(* \(#,##0.00\);_(* &quot;-&quot;??_);_(@_)">
                  <c:v>148</c:v>
                </c:pt>
                <c:pt idx="104" formatCode="_(* #,##0.00_);_(* \(#,##0.00\);_(* &quot;-&quot;??_);_(@_)">
                  <c:v>148</c:v>
                </c:pt>
                <c:pt idx="105" formatCode="_(* #,##0.00_);_(* \(#,##0.00\);_(* &quot;-&quot;??_);_(@_)">
                  <c:v>146</c:v>
                </c:pt>
                <c:pt idx="106" formatCode="_(* #,##0.00_);_(* \(#,##0.00\);_(* &quot;-&quot;??_);_(@_)">
                  <c:v>146</c:v>
                </c:pt>
                <c:pt idx="107" formatCode="_(* #,##0.00_);_(* \(#,##0.00\);_(* &quot;-&quot;??_);_(@_)">
                  <c:v>157</c:v>
                </c:pt>
                <c:pt idx="108" formatCode="_(* #,##0.00_);_(* \(#,##0.00\);_(* &quot;-&quot;??_);_(@_)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83-46A7-9C6D-DF45202A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0.24945533769063172</c:v>
                      </c:pt>
                      <c:pt idx="85">
                        <c:v>0.31856787459097174</c:v>
                      </c:pt>
                      <c:pt idx="86">
                        <c:v>0.27260532204644011</c:v>
                      </c:pt>
                      <c:pt idx="87">
                        <c:v>0.28856896947625166</c:v>
                      </c:pt>
                      <c:pt idx="88">
                        <c:v>0.32102375401490146</c:v>
                      </c:pt>
                      <c:pt idx="89">
                        <c:v>0.33507770087412997</c:v>
                      </c:pt>
                      <c:pt idx="90">
                        <c:v>0.39181091230111648</c:v>
                      </c:pt>
                      <c:pt idx="91">
                        <c:v>0.40528991057564634</c:v>
                      </c:pt>
                      <c:pt idx="92">
                        <c:v>0.39689972022439868</c:v>
                      </c:pt>
                      <c:pt idx="93">
                        <c:v>0.4601917464681029</c:v>
                      </c:pt>
                      <c:pt idx="94">
                        <c:v>0.53555198364844436</c:v>
                      </c:pt>
                      <c:pt idx="95">
                        <c:v>0.54108924998098373</c:v>
                      </c:pt>
                      <c:pt idx="96">
                        <c:v>0.59701178451178449</c:v>
                      </c:pt>
                      <c:pt idx="97">
                        <c:v>0.61752453691053955</c:v>
                      </c:pt>
                      <c:pt idx="98">
                        <c:v>0.63121410180233717</c:v>
                      </c:pt>
                      <c:pt idx="99">
                        <c:v>0.66337169913678073</c:v>
                      </c:pt>
                      <c:pt idx="100">
                        <c:v>0.65211065379234845</c:v>
                      </c:pt>
                      <c:pt idx="101">
                        <c:v>0.64716985524825088</c:v>
                      </c:pt>
                      <c:pt idx="102">
                        <c:v>0.6385350571696643</c:v>
                      </c:pt>
                      <c:pt idx="103">
                        <c:v>0.63985703939591521</c:v>
                      </c:pt>
                      <c:pt idx="104">
                        <c:v>0.6538225873061998</c:v>
                      </c:pt>
                      <c:pt idx="105">
                        <c:v>0.64372850445199092</c:v>
                      </c:pt>
                      <c:pt idx="106">
                        <c:v>0.61273687569844726</c:v>
                      </c:pt>
                      <c:pt idx="107">
                        <c:v>0.58296054204079828</c:v>
                      </c:pt>
                      <c:pt idx="108">
                        <c:v>0.61327561327561331</c:v>
                      </c:pt>
                      <c:pt idx="109">
                        <c:v>0.43885724096100281</c:v>
                      </c:pt>
                      <c:pt idx="110">
                        <c:v>0.46728231984070817</c:v>
                      </c:pt>
                      <c:pt idx="111">
                        <c:v>0.49749787991898892</c:v>
                      </c:pt>
                      <c:pt idx="112">
                        <c:v>0.55286527444369016</c:v>
                      </c:pt>
                      <c:pt idx="113">
                        <c:v>0.48119743193137143</c:v>
                      </c:pt>
                      <c:pt idx="114">
                        <c:v>0.42181375342366612</c:v>
                      </c:pt>
                      <c:pt idx="115">
                        <c:v>0.45983747460540714</c:v>
                      </c:pt>
                      <c:pt idx="116">
                        <c:v>0.42528546379500198</c:v>
                      </c:pt>
                      <c:pt idx="117">
                        <c:v>0.38495206417295924</c:v>
                      </c:pt>
                      <c:pt idx="118">
                        <c:v>0.4802274271579553</c:v>
                      </c:pt>
                      <c:pt idx="119">
                        <c:v>0.49049687461169</c:v>
                      </c:pt>
                      <c:pt idx="120">
                        <c:v>0.51185126442858409</c:v>
                      </c:pt>
                      <c:pt idx="121">
                        <c:v>0.43662159964775632</c:v>
                      </c:pt>
                      <c:pt idx="122">
                        <c:v>0.34979907424261747</c:v>
                      </c:pt>
                      <c:pt idx="123">
                        <c:v>0.29319452920213013</c:v>
                      </c:pt>
                      <c:pt idx="124">
                        <c:v>0.3149391644233161</c:v>
                      </c:pt>
                      <c:pt idx="125">
                        <c:v>0.31563888597669121</c:v>
                      </c:pt>
                      <c:pt idx="126">
                        <c:v>0.349317281464045</c:v>
                      </c:pt>
                      <c:pt idx="127">
                        <c:v>0.37172184368033739</c:v>
                      </c:pt>
                      <c:pt idx="128">
                        <c:v>0.32660074305483583</c:v>
                      </c:pt>
                      <c:pt idx="129">
                        <c:v>0.33963481977653148</c:v>
                      </c:pt>
                      <c:pt idx="130">
                        <c:v>0.36344862826617358</c:v>
                      </c:pt>
                      <c:pt idx="131">
                        <c:v>0.28250809866154419</c:v>
                      </c:pt>
                      <c:pt idx="132">
                        <c:v>0.20256410256410257</c:v>
                      </c:pt>
                      <c:pt idx="133">
                        <c:v>0.12141796467944636</c:v>
                      </c:pt>
                      <c:pt idx="134">
                        <c:v>0.19140487182530114</c:v>
                      </c:pt>
                      <c:pt idx="135">
                        <c:v>0.25807957456661229</c:v>
                      </c:pt>
                      <c:pt idx="136">
                        <c:v>0.22970478974945438</c:v>
                      </c:pt>
                      <c:pt idx="137">
                        <c:v>0.25073352348815997</c:v>
                      </c:pt>
                      <c:pt idx="138">
                        <c:v>0.28145874257147191</c:v>
                      </c:pt>
                      <c:pt idx="139">
                        <c:v>0.25714603442538203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099-469E-ABE8-33697C4F48D1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'Atac-I50-SECOeS'!$Y$2:$Y$151</c:f>
              <c:numCache>
                <c:formatCode>_(* #,##0.00_);_(* \(#,##0.00\);_(* "-"??_);_(@_)</c:formatCode>
                <c:ptCount val="150"/>
                <c:pt idx="84">
                  <c:v>263.51338000000004</c:v>
                </c:pt>
                <c:pt idx="85">
                  <c:v>248.24594000000005</c:v>
                </c:pt>
                <c:pt idx="86">
                  <c:v>256.95354666666668</c:v>
                </c:pt>
                <c:pt idx="87">
                  <c:v>252.74750000000003</c:v>
                </c:pt>
                <c:pt idx="88">
                  <c:v>247.1550666666667</c:v>
                </c:pt>
                <c:pt idx="89">
                  <c:v>240.49481666666671</c:v>
                </c:pt>
                <c:pt idx="90">
                  <c:v>227.40952000000001</c:v>
                </c:pt>
                <c:pt idx="91">
                  <c:v>222.25648999999996</c:v>
                </c:pt>
                <c:pt idx="92">
                  <c:v>225.03832000000003</c:v>
                </c:pt>
                <c:pt idx="93">
                  <c:v>204.73338000000004</c:v>
                </c:pt>
                <c:pt idx="94">
                  <c:v>183.93451999999999</c:v>
                </c:pt>
                <c:pt idx="95">
                  <c:v>181.69264000000001</c:v>
                </c:pt>
                <c:pt idx="96">
                  <c:v>167.68800000000002</c:v>
                </c:pt>
                <c:pt idx="97">
                  <c:v>160.41396</c:v>
                </c:pt>
                <c:pt idx="98">
                  <c:v>151.06168</c:v>
                </c:pt>
                <c:pt idx="99">
                  <c:v>139.98887999999999</c:v>
                </c:pt>
                <c:pt idx="100">
                  <c:v>141.87066666666666</c:v>
                </c:pt>
                <c:pt idx="101">
                  <c:v>141.792145</c:v>
                </c:pt>
                <c:pt idx="102">
                  <c:v>143.65360000000001</c:v>
                </c:pt>
                <c:pt idx="103">
                  <c:v>143.71005833333331</c:v>
                </c:pt>
                <c:pt idx="104">
                  <c:v>140.49309333333335</c:v>
                </c:pt>
                <c:pt idx="105">
                  <c:v>142.58075999999997</c:v>
                </c:pt>
                <c:pt idx="106">
                  <c:v>150.01935999999998</c:v>
                </c:pt>
                <c:pt idx="107">
                  <c:v>162.80459333333334</c:v>
                </c:pt>
                <c:pt idx="108">
                  <c:v>165.35332</c:v>
                </c:pt>
                <c:pt idx="109">
                  <c:v>218.19277333333329</c:v>
                </c:pt>
                <c:pt idx="110">
                  <c:v>208.21561000000003</c:v>
                </c:pt>
                <c:pt idx="111">
                  <c:v>196.17366999999999</c:v>
                </c:pt>
                <c:pt idx="112">
                  <c:v>178.39023999999998</c:v>
                </c:pt>
                <c:pt idx="113">
                  <c:v>198.13050333333331</c:v>
                </c:pt>
                <c:pt idx="114">
                  <c:v>212.08875999999998</c:v>
                </c:pt>
                <c:pt idx="115">
                  <c:v>202.33366999999998</c:v>
                </c:pt>
                <c:pt idx="116">
                  <c:v>211.38716666666667</c:v>
                </c:pt>
                <c:pt idx="117">
                  <c:v>219.43113499999995</c:v>
                </c:pt>
                <c:pt idx="118">
                  <c:v>195.35502000000002</c:v>
                </c:pt>
                <c:pt idx="119">
                  <c:v>195.9620033333334</c:v>
                </c:pt>
                <c:pt idx="120">
                  <c:v>192.85348000000002</c:v>
                </c:pt>
                <c:pt idx="121">
                  <c:v>214.30709999999999</c:v>
                </c:pt>
                <c:pt idx="122">
                  <c:v>237.71012999999999</c:v>
                </c:pt>
                <c:pt idx="123">
                  <c:v>254.20012499999999</c:v>
                </c:pt>
                <c:pt idx="124">
                  <c:v>249.2336</c:v>
                </c:pt>
                <c:pt idx="125">
                  <c:v>249.10228000000001</c:v>
                </c:pt>
                <c:pt idx="126">
                  <c:v>241.37352000000001</c:v>
                </c:pt>
                <c:pt idx="127">
                  <c:v>235.95454666666672</c:v>
                </c:pt>
                <c:pt idx="128">
                  <c:v>253.09823999999998</c:v>
                </c:pt>
                <c:pt idx="129">
                  <c:v>253.48473000000001</c:v>
                </c:pt>
                <c:pt idx="130">
                  <c:v>245.36399999999998</c:v>
                </c:pt>
                <c:pt idx="131">
                  <c:v>265.72181999999998</c:v>
                </c:pt>
                <c:pt idx="132">
                  <c:v>288.98994000000005</c:v>
                </c:pt>
                <c:pt idx="133">
                  <c:v>316.54510166666671</c:v>
                </c:pt>
                <c:pt idx="134">
                  <c:v>295.44277333333332</c:v>
                </c:pt>
                <c:pt idx="135">
                  <c:v>275.20578</c:v>
                </c:pt>
                <c:pt idx="136">
                  <c:v>286.19551999999999</c:v>
                </c:pt>
                <c:pt idx="137">
                  <c:v>280.68049333333329</c:v>
                </c:pt>
                <c:pt idx="138">
                  <c:v>270.12300000000005</c:v>
                </c:pt>
                <c:pt idx="139">
                  <c:v>277.16023999999999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9-469E-ABE8-33697C4F48D1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'Atac-I50-SECOeS'!$Z$2:$Z$151</c:f>
              <c:numCache>
                <c:formatCode>_(* #,##0.00_);_(* \(#,##0.00\);_(* "-"??_);_(@_)</c:formatCode>
                <c:ptCount val="150"/>
                <c:pt idx="84">
                  <c:v>216.50021800595232</c:v>
                </c:pt>
                <c:pt idx="85">
                  <c:v>216.50021800595232</c:v>
                </c:pt>
                <c:pt idx="86">
                  <c:v>216.50021800595232</c:v>
                </c:pt>
                <c:pt idx="87">
                  <c:v>216.50021800595232</c:v>
                </c:pt>
                <c:pt idx="88">
                  <c:v>216.50021800595232</c:v>
                </c:pt>
                <c:pt idx="89">
                  <c:v>216.50021800595232</c:v>
                </c:pt>
                <c:pt idx="90">
                  <c:v>216.50021800595232</c:v>
                </c:pt>
                <c:pt idx="91">
                  <c:v>216.50021800595232</c:v>
                </c:pt>
                <c:pt idx="92">
                  <c:v>216.50021800595232</c:v>
                </c:pt>
                <c:pt idx="93">
                  <c:v>216.50021800595232</c:v>
                </c:pt>
                <c:pt idx="94">
                  <c:v>216.50021800595232</c:v>
                </c:pt>
                <c:pt idx="95">
                  <c:v>216.50021800595232</c:v>
                </c:pt>
                <c:pt idx="96">
                  <c:v>216.50021800595232</c:v>
                </c:pt>
                <c:pt idx="97">
                  <c:v>216.50021800595232</c:v>
                </c:pt>
                <c:pt idx="98">
                  <c:v>216.50021800595232</c:v>
                </c:pt>
                <c:pt idx="99">
                  <c:v>216.50021800595232</c:v>
                </c:pt>
                <c:pt idx="100">
                  <c:v>216.50021800595232</c:v>
                </c:pt>
                <c:pt idx="101">
                  <c:v>216.50021800595232</c:v>
                </c:pt>
                <c:pt idx="102">
                  <c:v>216.50021800595232</c:v>
                </c:pt>
                <c:pt idx="103">
                  <c:v>216.50021800595232</c:v>
                </c:pt>
                <c:pt idx="104">
                  <c:v>216.50021800595232</c:v>
                </c:pt>
                <c:pt idx="105">
                  <c:v>216.50021800595232</c:v>
                </c:pt>
                <c:pt idx="106">
                  <c:v>216.50021800595232</c:v>
                </c:pt>
                <c:pt idx="107">
                  <c:v>216.50021800595232</c:v>
                </c:pt>
                <c:pt idx="108">
                  <c:v>216.50021800595232</c:v>
                </c:pt>
                <c:pt idx="109">
                  <c:v>216.50021800595232</c:v>
                </c:pt>
                <c:pt idx="110">
                  <c:v>216.50021800595232</c:v>
                </c:pt>
                <c:pt idx="111">
                  <c:v>216.50021800595232</c:v>
                </c:pt>
                <c:pt idx="112">
                  <c:v>216.50021800595232</c:v>
                </c:pt>
                <c:pt idx="113">
                  <c:v>216.50021800595232</c:v>
                </c:pt>
                <c:pt idx="114">
                  <c:v>216.50021800595232</c:v>
                </c:pt>
                <c:pt idx="115">
                  <c:v>216.50021800595232</c:v>
                </c:pt>
                <c:pt idx="116">
                  <c:v>216.50021800595232</c:v>
                </c:pt>
                <c:pt idx="117">
                  <c:v>216.50021800595232</c:v>
                </c:pt>
                <c:pt idx="118">
                  <c:v>216.50021800595232</c:v>
                </c:pt>
                <c:pt idx="119">
                  <c:v>216.50021800595232</c:v>
                </c:pt>
                <c:pt idx="120">
                  <c:v>216.50021800595232</c:v>
                </c:pt>
                <c:pt idx="121">
                  <c:v>216.50021800595232</c:v>
                </c:pt>
                <c:pt idx="122">
                  <c:v>216.50021800595232</c:v>
                </c:pt>
                <c:pt idx="123">
                  <c:v>216.50021800595232</c:v>
                </c:pt>
                <c:pt idx="124">
                  <c:v>216.50021800595232</c:v>
                </c:pt>
                <c:pt idx="125">
                  <c:v>216.50021800595232</c:v>
                </c:pt>
                <c:pt idx="126">
                  <c:v>216.50021800595232</c:v>
                </c:pt>
                <c:pt idx="127">
                  <c:v>216.50021800595232</c:v>
                </c:pt>
                <c:pt idx="128">
                  <c:v>216.50021800595232</c:v>
                </c:pt>
                <c:pt idx="129">
                  <c:v>216.50021800595232</c:v>
                </c:pt>
                <c:pt idx="130">
                  <c:v>216.50021800595232</c:v>
                </c:pt>
                <c:pt idx="131">
                  <c:v>216.50021800595232</c:v>
                </c:pt>
                <c:pt idx="132">
                  <c:v>216.50021800595232</c:v>
                </c:pt>
                <c:pt idx="133">
                  <c:v>216.50021800595232</c:v>
                </c:pt>
                <c:pt idx="134">
                  <c:v>216.50021800595232</c:v>
                </c:pt>
                <c:pt idx="135">
                  <c:v>216.50021800595232</c:v>
                </c:pt>
                <c:pt idx="136">
                  <c:v>216.50021800595232</c:v>
                </c:pt>
                <c:pt idx="137">
                  <c:v>216.50021800595232</c:v>
                </c:pt>
                <c:pt idx="138">
                  <c:v>216.50021800595232</c:v>
                </c:pt>
                <c:pt idx="139">
                  <c:v>216.50021800595232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099-469E-ABE8-33697C4F48D1}"/>
            </c:ext>
          </c:extLst>
        </c:ser>
        <c:ser>
          <c:idx val="1"/>
          <c:order val="2"/>
          <c:tx>
            <c:strRef>
              <c:f>'Atac-I50-SECOeS'!$AE$1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'Atac-I50-SECOeS'!$AE$2:$AE$151</c:f>
              <c:numCache>
                <c:formatCode>_(* #,##0.00_);_(* \(#,##0.00\);_(* "-"??_);_(@_)</c:formatCode>
                <c:ptCount val="150"/>
                <c:pt idx="84">
                  <c:v>373.65660000000003</c:v>
                </c:pt>
                <c:pt idx="85">
                  <c:v>373.65660000000003</c:v>
                </c:pt>
                <c:pt idx="86">
                  <c:v>373.65660000000003</c:v>
                </c:pt>
                <c:pt idx="87">
                  <c:v>373.65660000000003</c:v>
                </c:pt>
                <c:pt idx="88">
                  <c:v>373.65660000000003</c:v>
                </c:pt>
                <c:pt idx="89">
                  <c:v>373.65660000000003</c:v>
                </c:pt>
                <c:pt idx="90">
                  <c:v>373.65660000000003</c:v>
                </c:pt>
                <c:pt idx="91">
                  <c:v>373.65660000000003</c:v>
                </c:pt>
                <c:pt idx="92">
                  <c:v>373.65660000000003</c:v>
                </c:pt>
                <c:pt idx="93">
                  <c:v>373.65660000000003</c:v>
                </c:pt>
                <c:pt idx="94">
                  <c:v>373.65660000000003</c:v>
                </c:pt>
                <c:pt idx="95">
                  <c:v>373.65660000000003</c:v>
                </c:pt>
                <c:pt idx="96">
                  <c:v>368.91360000000003</c:v>
                </c:pt>
                <c:pt idx="97">
                  <c:v>368.91360000000003</c:v>
                </c:pt>
                <c:pt idx="98">
                  <c:v>368.91360000000003</c:v>
                </c:pt>
                <c:pt idx="99">
                  <c:v>368.91360000000003</c:v>
                </c:pt>
                <c:pt idx="100">
                  <c:v>368.91360000000003</c:v>
                </c:pt>
                <c:pt idx="101">
                  <c:v>368.91360000000003</c:v>
                </c:pt>
                <c:pt idx="102">
                  <c:v>368.91360000000003</c:v>
                </c:pt>
                <c:pt idx="103">
                  <c:v>368.91360000000003</c:v>
                </c:pt>
                <c:pt idx="104">
                  <c:v>368.91360000000003</c:v>
                </c:pt>
                <c:pt idx="105">
                  <c:v>368.91360000000003</c:v>
                </c:pt>
                <c:pt idx="106">
                  <c:v>368.91360000000003</c:v>
                </c:pt>
                <c:pt idx="107">
                  <c:v>368.91360000000003</c:v>
                </c:pt>
                <c:pt idx="108">
                  <c:v>388.70369999999997</c:v>
                </c:pt>
                <c:pt idx="109">
                  <c:v>388.70369999999997</c:v>
                </c:pt>
                <c:pt idx="110">
                  <c:v>388.70369999999997</c:v>
                </c:pt>
                <c:pt idx="111">
                  <c:v>388.70369999999997</c:v>
                </c:pt>
                <c:pt idx="112">
                  <c:v>388.70369999999997</c:v>
                </c:pt>
                <c:pt idx="113">
                  <c:v>388.70369999999997</c:v>
                </c:pt>
                <c:pt idx="114">
                  <c:v>388.70369999999997</c:v>
                </c:pt>
                <c:pt idx="115">
                  <c:v>388.70369999999997</c:v>
                </c:pt>
                <c:pt idx="116">
                  <c:v>388.70369999999997</c:v>
                </c:pt>
                <c:pt idx="117">
                  <c:v>388.70369999999997</c:v>
                </c:pt>
                <c:pt idx="118">
                  <c:v>388.70369999999997</c:v>
                </c:pt>
                <c:pt idx="119">
                  <c:v>388.70369999999997</c:v>
                </c:pt>
                <c:pt idx="120">
                  <c:v>405.76458000000002</c:v>
                </c:pt>
                <c:pt idx="121">
                  <c:v>405.76458000000002</c:v>
                </c:pt>
                <c:pt idx="122">
                  <c:v>405.76458000000002</c:v>
                </c:pt>
                <c:pt idx="123">
                  <c:v>405.76458000000002</c:v>
                </c:pt>
                <c:pt idx="124">
                  <c:v>405.76458000000002</c:v>
                </c:pt>
                <c:pt idx="125">
                  <c:v>405.76458000000002</c:v>
                </c:pt>
                <c:pt idx="126">
                  <c:v>405.76458000000002</c:v>
                </c:pt>
                <c:pt idx="127">
                  <c:v>405.76458000000002</c:v>
                </c:pt>
                <c:pt idx="128">
                  <c:v>405.76458000000002</c:v>
                </c:pt>
                <c:pt idx="129">
                  <c:v>405.76458000000002</c:v>
                </c:pt>
                <c:pt idx="130">
                  <c:v>405.76458000000002</c:v>
                </c:pt>
                <c:pt idx="131">
                  <c:v>405.76458000000002</c:v>
                </c:pt>
                <c:pt idx="132">
                  <c:v>401.661</c:v>
                </c:pt>
                <c:pt idx="133">
                  <c:v>401.661</c:v>
                </c:pt>
                <c:pt idx="134">
                  <c:v>401.661</c:v>
                </c:pt>
                <c:pt idx="135">
                  <c:v>401.661</c:v>
                </c:pt>
                <c:pt idx="136">
                  <c:v>401.661</c:v>
                </c:pt>
                <c:pt idx="137">
                  <c:v>401.661</c:v>
                </c:pt>
                <c:pt idx="138">
                  <c:v>401.661</c:v>
                </c:pt>
                <c:pt idx="139">
                  <c:v>401.661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99-469E-ABE8-33697C4F48D1}"/>
            </c:ext>
          </c:extLst>
        </c:ser>
        <c:ser>
          <c:idx val="2"/>
          <c:order val="3"/>
          <c:tx>
            <c:strRef>
              <c:f>'Atac-I50-SECOeS'!$AF$1</c:f>
              <c:strCache>
                <c:ptCount val="1"/>
                <c:pt idx="0">
                  <c:v>Break even - Bandeira Amarela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'Atac-I50-SECOeS'!$AF$2:$AF$151</c:f>
              <c:numCache>
                <c:formatCode>_(* #,##0.00_);_(* \(#,##0.00\);_(* "-"??_);_(@_)</c:formatCode>
                <c:ptCount val="150"/>
                <c:pt idx="84">
                  <c:v>410.15527900000001</c:v>
                </c:pt>
                <c:pt idx="85">
                  <c:v>410.15527900000001</c:v>
                </c:pt>
                <c:pt idx="86">
                  <c:v>410.15527900000001</c:v>
                </c:pt>
                <c:pt idx="87">
                  <c:v>410.15527900000001</c:v>
                </c:pt>
                <c:pt idx="88">
                  <c:v>410.15527900000001</c:v>
                </c:pt>
                <c:pt idx="89">
                  <c:v>410.15527900000001</c:v>
                </c:pt>
                <c:pt idx="90">
                  <c:v>410.15527900000001</c:v>
                </c:pt>
                <c:pt idx="91">
                  <c:v>410.15527900000001</c:v>
                </c:pt>
                <c:pt idx="92">
                  <c:v>410.15527900000001</c:v>
                </c:pt>
                <c:pt idx="93">
                  <c:v>410.15527900000001</c:v>
                </c:pt>
                <c:pt idx="94">
                  <c:v>410.15527900000001</c:v>
                </c:pt>
                <c:pt idx="95">
                  <c:v>410.15527900000001</c:v>
                </c:pt>
                <c:pt idx="96">
                  <c:v>403.720505</c:v>
                </c:pt>
                <c:pt idx="97">
                  <c:v>403.720505</c:v>
                </c:pt>
                <c:pt idx="98">
                  <c:v>403.720505</c:v>
                </c:pt>
                <c:pt idx="99">
                  <c:v>403.720505</c:v>
                </c:pt>
                <c:pt idx="100">
                  <c:v>403.720505</c:v>
                </c:pt>
                <c:pt idx="101">
                  <c:v>403.720505</c:v>
                </c:pt>
                <c:pt idx="102">
                  <c:v>403.720505</c:v>
                </c:pt>
                <c:pt idx="103">
                  <c:v>403.720505</c:v>
                </c:pt>
                <c:pt idx="104">
                  <c:v>403.720505</c:v>
                </c:pt>
                <c:pt idx="105">
                  <c:v>403.720505</c:v>
                </c:pt>
                <c:pt idx="106">
                  <c:v>403.720505</c:v>
                </c:pt>
                <c:pt idx="107">
                  <c:v>403.720505</c:v>
                </c:pt>
                <c:pt idx="108">
                  <c:v>409.84962999999999</c:v>
                </c:pt>
                <c:pt idx="109">
                  <c:v>409.84962999999999</c:v>
                </c:pt>
                <c:pt idx="110">
                  <c:v>409.84962999999999</c:v>
                </c:pt>
                <c:pt idx="111">
                  <c:v>409.84962999999999</c:v>
                </c:pt>
                <c:pt idx="112">
                  <c:v>409.84962999999999</c:v>
                </c:pt>
                <c:pt idx="113">
                  <c:v>409.84962999999999</c:v>
                </c:pt>
                <c:pt idx="114">
                  <c:v>409.84962999999999</c:v>
                </c:pt>
                <c:pt idx="115">
                  <c:v>409.84962999999999</c:v>
                </c:pt>
                <c:pt idx="116">
                  <c:v>409.84962999999999</c:v>
                </c:pt>
                <c:pt idx="117">
                  <c:v>409.84962999999999</c:v>
                </c:pt>
                <c:pt idx="118">
                  <c:v>409.84962999999999</c:v>
                </c:pt>
                <c:pt idx="119">
                  <c:v>409.84962999999999</c:v>
                </c:pt>
                <c:pt idx="120">
                  <c:v>425.98309</c:v>
                </c:pt>
                <c:pt idx="121">
                  <c:v>425.98309</c:v>
                </c:pt>
                <c:pt idx="122">
                  <c:v>425.98309</c:v>
                </c:pt>
                <c:pt idx="123">
                  <c:v>425.98309</c:v>
                </c:pt>
                <c:pt idx="124">
                  <c:v>425.98309</c:v>
                </c:pt>
                <c:pt idx="125">
                  <c:v>425.98309</c:v>
                </c:pt>
                <c:pt idx="126">
                  <c:v>425.98309</c:v>
                </c:pt>
                <c:pt idx="127">
                  <c:v>425.98309</c:v>
                </c:pt>
                <c:pt idx="128">
                  <c:v>425.98309</c:v>
                </c:pt>
                <c:pt idx="129">
                  <c:v>425.98309</c:v>
                </c:pt>
                <c:pt idx="130">
                  <c:v>425.98309</c:v>
                </c:pt>
                <c:pt idx="131">
                  <c:v>425.98309</c:v>
                </c:pt>
                <c:pt idx="132">
                  <c:v>421.07461499999999</c:v>
                </c:pt>
                <c:pt idx="133">
                  <c:v>421.07461499999999</c:v>
                </c:pt>
                <c:pt idx="134">
                  <c:v>421.07461499999999</c:v>
                </c:pt>
                <c:pt idx="135">
                  <c:v>421.07461499999999</c:v>
                </c:pt>
                <c:pt idx="136">
                  <c:v>421.07461499999999</c:v>
                </c:pt>
                <c:pt idx="137">
                  <c:v>421.07461499999999</c:v>
                </c:pt>
                <c:pt idx="138">
                  <c:v>421.07461499999999</c:v>
                </c:pt>
                <c:pt idx="139">
                  <c:v>421.07461499999999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099-469E-ABE8-33697C4F48D1}"/>
            </c:ext>
          </c:extLst>
        </c:ser>
        <c:ser>
          <c:idx val="3"/>
          <c:order val="4"/>
          <c:tx>
            <c:strRef>
              <c:f>'Atac-I50-SECOeS'!$AG$1</c:f>
              <c:strCache>
                <c:ptCount val="1"/>
                <c:pt idx="0">
                  <c:v>Break even - Bandeira Vermelha 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'Atac-I50-SECOeS'!$AG$2:$AG$151</c:f>
              <c:numCache>
                <c:formatCode>_(* #,##0.00_);_(* \(#,##0.00\);_(* "-"??_);_(@_)</c:formatCode>
                <c:ptCount val="150"/>
                <c:pt idx="84">
                  <c:v>453.02810000000005</c:v>
                </c:pt>
                <c:pt idx="85">
                  <c:v>453.02810000000005</c:v>
                </c:pt>
                <c:pt idx="86">
                  <c:v>453.02810000000005</c:v>
                </c:pt>
                <c:pt idx="87">
                  <c:v>453.02810000000005</c:v>
                </c:pt>
                <c:pt idx="88">
                  <c:v>453.02810000000005</c:v>
                </c:pt>
                <c:pt idx="89">
                  <c:v>453.02810000000005</c:v>
                </c:pt>
                <c:pt idx="90">
                  <c:v>453.02810000000005</c:v>
                </c:pt>
                <c:pt idx="91">
                  <c:v>453.02810000000005</c:v>
                </c:pt>
                <c:pt idx="92">
                  <c:v>453.02810000000005</c:v>
                </c:pt>
                <c:pt idx="93">
                  <c:v>453.02810000000005</c:v>
                </c:pt>
                <c:pt idx="94">
                  <c:v>453.02810000000005</c:v>
                </c:pt>
                <c:pt idx="95">
                  <c:v>453.02810000000005</c:v>
                </c:pt>
                <c:pt idx="96">
                  <c:v>444.60610000000003</c:v>
                </c:pt>
                <c:pt idx="97">
                  <c:v>444.60610000000003</c:v>
                </c:pt>
                <c:pt idx="98">
                  <c:v>444.60610000000003</c:v>
                </c:pt>
                <c:pt idx="99">
                  <c:v>444.60610000000003</c:v>
                </c:pt>
                <c:pt idx="100">
                  <c:v>444.60610000000003</c:v>
                </c:pt>
                <c:pt idx="101">
                  <c:v>444.60610000000003</c:v>
                </c:pt>
                <c:pt idx="102">
                  <c:v>444.60610000000003</c:v>
                </c:pt>
                <c:pt idx="103">
                  <c:v>444.60610000000003</c:v>
                </c:pt>
                <c:pt idx="104">
                  <c:v>444.60610000000003</c:v>
                </c:pt>
                <c:pt idx="105">
                  <c:v>444.60610000000003</c:v>
                </c:pt>
                <c:pt idx="106">
                  <c:v>444.60610000000003</c:v>
                </c:pt>
                <c:pt idx="107">
                  <c:v>444.60610000000003</c:v>
                </c:pt>
                <c:pt idx="108">
                  <c:v>438.769634</c:v>
                </c:pt>
                <c:pt idx="109">
                  <c:v>438.769634</c:v>
                </c:pt>
                <c:pt idx="110">
                  <c:v>438.769634</c:v>
                </c:pt>
                <c:pt idx="111">
                  <c:v>438.769634</c:v>
                </c:pt>
                <c:pt idx="112">
                  <c:v>438.769634</c:v>
                </c:pt>
                <c:pt idx="113">
                  <c:v>438.769634</c:v>
                </c:pt>
                <c:pt idx="114">
                  <c:v>438.769634</c:v>
                </c:pt>
                <c:pt idx="115">
                  <c:v>438.769634</c:v>
                </c:pt>
                <c:pt idx="116">
                  <c:v>438.769634</c:v>
                </c:pt>
                <c:pt idx="117">
                  <c:v>438.769634</c:v>
                </c:pt>
                <c:pt idx="118">
                  <c:v>438.769634</c:v>
                </c:pt>
                <c:pt idx="119">
                  <c:v>438.769634</c:v>
                </c:pt>
                <c:pt idx="120">
                  <c:v>453.63471800000002</c:v>
                </c:pt>
                <c:pt idx="121">
                  <c:v>453.63471800000002</c:v>
                </c:pt>
                <c:pt idx="122">
                  <c:v>453.63471800000002</c:v>
                </c:pt>
                <c:pt idx="123">
                  <c:v>453.63471800000002</c:v>
                </c:pt>
                <c:pt idx="124">
                  <c:v>453.63471800000002</c:v>
                </c:pt>
                <c:pt idx="125">
                  <c:v>453.63471800000002</c:v>
                </c:pt>
                <c:pt idx="126">
                  <c:v>453.63471800000002</c:v>
                </c:pt>
                <c:pt idx="127">
                  <c:v>453.63471800000002</c:v>
                </c:pt>
                <c:pt idx="128">
                  <c:v>453.63471800000002</c:v>
                </c:pt>
                <c:pt idx="129">
                  <c:v>453.63471800000002</c:v>
                </c:pt>
                <c:pt idx="130">
                  <c:v>453.63471800000002</c:v>
                </c:pt>
                <c:pt idx="131">
                  <c:v>453.63471800000002</c:v>
                </c:pt>
                <c:pt idx="132">
                  <c:v>447.62543700000003</c:v>
                </c:pt>
                <c:pt idx="133">
                  <c:v>447.62543700000003</c:v>
                </c:pt>
                <c:pt idx="134">
                  <c:v>447.62543700000003</c:v>
                </c:pt>
                <c:pt idx="135">
                  <c:v>447.62543700000003</c:v>
                </c:pt>
                <c:pt idx="136">
                  <c:v>447.62543700000003</c:v>
                </c:pt>
                <c:pt idx="137">
                  <c:v>447.62543700000003</c:v>
                </c:pt>
                <c:pt idx="138">
                  <c:v>447.62543700000003</c:v>
                </c:pt>
                <c:pt idx="139">
                  <c:v>447.62543700000003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099-469E-ABE8-33697C4F48D1}"/>
            </c:ext>
          </c:extLst>
        </c:ser>
        <c:ser>
          <c:idx val="4"/>
          <c:order val="5"/>
          <c:tx>
            <c:strRef>
              <c:f>'Atac-I50-SECOeS'!$AH$1</c:f>
              <c:strCache>
                <c:ptCount val="1"/>
                <c:pt idx="0">
                  <c:v>Break even - Bandeira Vermelha II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'Atac-I50-SECOeS'!$AH$2:$AH$151</c:f>
              <c:numCache>
                <c:formatCode>_(* #,##0.00_);_(* \(#,##0.00\);_(* "-"??_);_(@_)</c:formatCode>
                <c:ptCount val="150"/>
                <c:pt idx="84">
                  <c:v>493.26334500000002</c:v>
                </c:pt>
                <c:pt idx="85">
                  <c:v>493.26334500000002</c:v>
                </c:pt>
                <c:pt idx="86">
                  <c:v>493.26334500000002</c:v>
                </c:pt>
                <c:pt idx="87">
                  <c:v>493.26334500000002</c:v>
                </c:pt>
                <c:pt idx="88">
                  <c:v>493.26334500000002</c:v>
                </c:pt>
                <c:pt idx="89">
                  <c:v>493.26334500000002</c:v>
                </c:pt>
                <c:pt idx="90">
                  <c:v>493.26334500000002</c:v>
                </c:pt>
                <c:pt idx="91">
                  <c:v>493.26334500000002</c:v>
                </c:pt>
                <c:pt idx="92">
                  <c:v>493.26334500000002</c:v>
                </c:pt>
                <c:pt idx="93">
                  <c:v>493.26334500000002</c:v>
                </c:pt>
                <c:pt idx="94">
                  <c:v>493.26334500000002</c:v>
                </c:pt>
                <c:pt idx="95">
                  <c:v>493.26334500000002</c:v>
                </c:pt>
                <c:pt idx="96">
                  <c:v>482.97637500000008</c:v>
                </c:pt>
                <c:pt idx="97">
                  <c:v>482.97637500000008</c:v>
                </c:pt>
                <c:pt idx="98">
                  <c:v>482.97637500000008</c:v>
                </c:pt>
                <c:pt idx="99">
                  <c:v>482.97637500000008</c:v>
                </c:pt>
                <c:pt idx="100">
                  <c:v>482.97637500000008</c:v>
                </c:pt>
                <c:pt idx="101">
                  <c:v>482.97637500000008</c:v>
                </c:pt>
                <c:pt idx="102">
                  <c:v>482.97637500000008</c:v>
                </c:pt>
                <c:pt idx="103">
                  <c:v>482.97637500000008</c:v>
                </c:pt>
                <c:pt idx="104">
                  <c:v>482.97637500000008</c:v>
                </c:pt>
                <c:pt idx="105">
                  <c:v>482.97637500000008</c:v>
                </c:pt>
                <c:pt idx="106">
                  <c:v>482.97637500000008</c:v>
                </c:pt>
                <c:pt idx="107">
                  <c:v>482.97637500000008</c:v>
                </c:pt>
                <c:pt idx="108">
                  <c:v>477.06788599999993</c:v>
                </c:pt>
                <c:pt idx="109">
                  <c:v>477.06788599999993</c:v>
                </c:pt>
                <c:pt idx="110">
                  <c:v>477.06788599999993</c:v>
                </c:pt>
                <c:pt idx="111">
                  <c:v>477.06788599999993</c:v>
                </c:pt>
                <c:pt idx="112">
                  <c:v>477.06788599999993</c:v>
                </c:pt>
                <c:pt idx="113">
                  <c:v>477.06788599999993</c:v>
                </c:pt>
                <c:pt idx="114">
                  <c:v>477.06788599999993</c:v>
                </c:pt>
                <c:pt idx="115">
                  <c:v>477.06788599999993</c:v>
                </c:pt>
                <c:pt idx="116">
                  <c:v>477.06788599999993</c:v>
                </c:pt>
                <c:pt idx="117">
                  <c:v>477.06788599999993</c:v>
                </c:pt>
                <c:pt idx="118">
                  <c:v>477.06788599999993</c:v>
                </c:pt>
                <c:pt idx="119">
                  <c:v>477.06788599999993</c:v>
                </c:pt>
                <c:pt idx="120">
                  <c:v>490.25328200000001</c:v>
                </c:pt>
                <c:pt idx="121">
                  <c:v>490.25328200000001</c:v>
                </c:pt>
                <c:pt idx="122">
                  <c:v>490.25328200000001</c:v>
                </c:pt>
                <c:pt idx="123">
                  <c:v>490.25328200000001</c:v>
                </c:pt>
                <c:pt idx="124">
                  <c:v>490.25328200000001</c:v>
                </c:pt>
                <c:pt idx="125">
                  <c:v>490.25328200000001</c:v>
                </c:pt>
                <c:pt idx="126">
                  <c:v>490.25328200000001</c:v>
                </c:pt>
                <c:pt idx="127">
                  <c:v>490.25328200000001</c:v>
                </c:pt>
                <c:pt idx="128">
                  <c:v>490.25328200000001</c:v>
                </c:pt>
                <c:pt idx="129">
                  <c:v>490.25328200000001</c:v>
                </c:pt>
                <c:pt idx="130">
                  <c:v>490.25328200000001</c:v>
                </c:pt>
                <c:pt idx="131">
                  <c:v>490.25328200000001</c:v>
                </c:pt>
                <c:pt idx="132">
                  <c:v>482.78622300000001</c:v>
                </c:pt>
                <c:pt idx="133">
                  <c:v>482.78622300000001</c:v>
                </c:pt>
                <c:pt idx="134">
                  <c:v>482.78622300000001</c:v>
                </c:pt>
                <c:pt idx="135">
                  <c:v>482.78622300000001</c:v>
                </c:pt>
                <c:pt idx="136">
                  <c:v>482.78622300000001</c:v>
                </c:pt>
                <c:pt idx="137">
                  <c:v>482.78622300000001</c:v>
                </c:pt>
                <c:pt idx="138">
                  <c:v>482.78622300000001</c:v>
                </c:pt>
                <c:pt idx="139">
                  <c:v>482.78622300000001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099-469E-ABE8-33697C4F4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'Atac-I50-SECOeS'!$AK$2:$AK$151</c:f>
              <c:numCache>
                <c:formatCode>0%</c:formatCode>
                <c:ptCount val="150"/>
                <c:pt idx="84">
                  <c:v>0.24945533769063172</c:v>
                </c:pt>
                <c:pt idx="85">
                  <c:v>0.31856787459097174</c:v>
                </c:pt>
                <c:pt idx="86">
                  <c:v>0.27260532204644011</c:v>
                </c:pt>
                <c:pt idx="87">
                  <c:v>0.28856896947625166</c:v>
                </c:pt>
                <c:pt idx="88">
                  <c:v>0.32102375401490146</c:v>
                </c:pt>
                <c:pt idx="89">
                  <c:v>0.33507770087412997</c:v>
                </c:pt>
                <c:pt idx="90">
                  <c:v>0.39181091230111648</c:v>
                </c:pt>
                <c:pt idx="91">
                  <c:v>0.40528991057564634</c:v>
                </c:pt>
                <c:pt idx="92">
                  <c:v>0.39689972022439868</c:v>
                </c:pt>
                <c:pt idx="93">
                  <c:v>0.4601917464681029</c:v>
                </c:pt>
                <c:pt idx="94">
                  <c:v>0.53555198364844436</c:v>
                </c:pt>
                <c:pt idx="95">
                  <c:v>0.54108924998098373</c:v>
                </c:pt>
                <c:pt idx="96">
                  <c:v>0.59701178451178449</c:v>
                </c:pt>
                <c:pt idx="97">
                  <c:v>0.61752453691053955</c:v>
                </c:pt>
                <c:pt idx="98">
                  <c:v>0.63121410180233717</c:v>
                </c:pt>
                <c:pt idx="99">
                  <c:v>0.66337169913678073</c:v>
                </c:pt>
                <c:pt idx="100">
                  <c:v>0.65211065379234845</c:v>
                </c:pt>
                <c:pt idx="101">
                  <c:v>0.64716985524825088</c:v>
                </c:pt>
                <c:pt idx="102">
                  <c:v>0.6385350571696643</c:v>
                </c:pt>
                <c:pt idx="103">
                  <c:v>0.63985703939591521</c:v>
                </c:pt>
                <c:pt idx="104">
                  <c:v>0.6538225873061998</c:v>
                </c:pt>
                <c:pt idx="105">
                  <c:v>0.64372850445199092</c:v>
                </c:pt>
                <c:pt idx="106">
                  <c:v>0.61273687569844726</c:v>
                </c:pt>
                <c:pt idx="107">
                  <c:v>0.58296054204079828</c:v>
                </c:pt>
                <c:pt idx="108">
                  <c:v>0.61327561327561331</c:v>
                </c:pt>
                <c:pt idx="109">
                  <c:v>0.43885724096100281</c:v>
                </c:pt>
                <c:pt idx="110">
                  <c:v>0.46728231984070817</c:v>
                </c:pt>
                <c:pt idx="111">
                  <c:v>0.49749787991898892</c:v>
                </c:pt>
                <c:pt idx="112">
                  <c:v>0.55286527444369016</c:v>
                </c:pt>
                <c:pt idx="113">
                  <c:v>0.48119743193137143</c:v>
                </c:pt>
                <c:pt idx="114">
                  <c:v>0.42181375342366612</c:v>
                </c:pt>
                <c:pt idx="115">
                  <c:v>0.45983747460540714</c:v>
                </c:pt>
                <c:pt idx="116">
                  <c:v>0.42528546379500198</c:v>
                </c:pt>
                <c:pt idx="117">
                  <c:v>0.38495206417295924</c:v>
                </c:pt>
                <c:pt idx="118">
                  <c:v>0.4802274271579553</c:v>
                </c:pt>
                <c:pt idx="119">
                  <c:v>0.49049687461169</c:v>
                </c:pt>
                <c:pt idx="120">
                  <c:v>0.51185126442858409</c:v>
                </c:pt>
                <c:pt idx="121">
                  <c:v>0.43662159964775632</c:v>
                </c:pt>
                <c:pt idx="122">
                  <c:v>0.34979907424261747</c:v>
                </c:pt>
                <c:pt idx="123">
                  <c:v>0.29319452920213013</c:v>
                </c:pt>
                <c:pt idx="124">
                  <c:v>0.3149391644233161</c:v>
                </c:pt>
                <c:pt idx="125">
                  <c:v>0.31563888597669121</c:v>
                </c:pt>
                <c:pt idx="126">
                  <c:v>0.349317281464045</c:v>
                </c:pt>
                <c:pt idx="127">
                  <c:v>0.37172184368033739</c:v>
                </c:pt>
                <c:pt idx="128">
                  <c:v>0.32660074305483583</c:v>
                </c:pt>
                <c:pt idx="129">
                  <c:v>0.33963481977653148</c:v>
                </c:pt>
                <c:pt idx="130">
                  <c:v>0.36344862826617358</c:v>
                </c:pt>
                <c:pt idx="131">
                  <c:v>0.28250809866154419</c:v>
                </c:pt>
                <c:pt idx="132">
                  <c:v>0.20256410256410257</c:v>
                </c:pt>
                <c:pt idx="133">
                  <c:v>0.12141796467944636</c:v>
                </c:pt>
                <c:pt idx="134">
                  <c:v>0.19140487182530114</c:v>
                </c:pt>
                <c:pt idx="135">
                  <c:v>0.25807957456661229</c:v>
                </c:pt>
                <c:pt idx="136">
                  <c:v>0.22970478974945438</c:v>
                </c:pt>
                <c:pt idx="137">
                  <c:v>0.25073352348815997</c:v>
                </c:pt>
                <c:pt idx="138">
                  <c:v>0.28145874257147191</c:v>
                </c:pt>
                <c:pt idx="139">
                  <c:v>0.25714603442538203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06E-4C00-AD78-DCD528E51832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E-4C00-AD78-DCD528E5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453.02810000000005</c:v>
                      </c:pt>
                      <c:pt idx="85">
                        <c:v>453.02810000000005</c:v>
                      </c:pt>
                      <c:pt idx="86">
                        <c:v>453.02810000000005</c:v>
                      </c:pt>
                      <c:pt idx="87">
                        <c:v>453.02810000000005</c:v>
                      </c:pt>
                      <c:pt idx="88">
                        <c:v>453.02810000000005</c:v>
                      </c:pt>
                      <c:pt idx="89">
                        <c:v>453.02810000000005</c:v>
                      </c:pt>
                      <c:pt idx="90">
                        <c:v>453.02810000000005</c:v>
                      </c:pt>
                      <c:pt idx="91">
                        <c:v>453.02810000000005</c:v>
                      </c:pt>
                      <c:pt idx="92">
                        <c:v>453.02810000000005</c:v>
                      </c:pt>
                      <c:pt idx="93">
                        <c:v>453.02810000000005</c:v>
                      </c:pt>
                      <c:pt idx="94">
                        <c:v>453.02810000000005</c:v>
                      </c:pt>
                      <c:pt idx="95">
                        <c:v>453.02810000000005</c:v>
                      </c:pt>
                      <c:pt idx="96">
                        <c:v>444.60610000000003</c:v>
                      </c:pt>
                      <c:pt idx="97">
                        <c:v>444.60610000000003</c:v>
                      </c:pt>
                      <c:pt idx="98">
                        <c:v>444.60610000000003</c:v>
                      </c:pt>
                      <c:pt idx="99">
                        <c:v>444.60610000000003</c:v>
                      </c:pt>
                      <c:pt idx="100">
                        <c:v>444.60610000000003</c:v>
                      </c:pt>
                      <c:pt idx="101">
                        <c:v>444.60610000000003</c:v>
                      </c:pt>
                      <c:pt idx="102">
                        <c:v>444.60610000000003</c:v>
                      </c:pt>
                      <c:pt idx="103">
                        <c:v>444.60610000000003</c:v>
                      </c:pt>
                      <c:pt idx="104">
                        <c:v>444.60610000000003</c:v>
                      </c:pt>
                      <c:pt idx="105">
                        <c:v>444.60610000000003</c:v>
                      </c:pt>
                      <c:pt idx="106">
                        <c:v>444.60610000000003</c:v>
                      </c:pt>
                      <c:pt idx="107">
                        <c:v>444.60610000000003</c:v>
                      </c:pt>
                      <c:pt idx="108">
                        <c:v>438.769634</c:v>
                      </c:pt>
                      <c:pt idx="109">
                        <c:v>438.769634</c:v>
                      </c:pt>
                      <c:pt idx="110">
                        <c:v>438.769634</c:v>
                      </c:pt>
                      <c:pt idx="111">
                        <c:v>438.769634</c:v>
                      </c:pt>
                      <c:pt idx="112">
                        <c:v>438.769634</c:v>
                      </c:pt>
                      <c:pt idx="113">
                        <c:v>438.769634</c:v>
                      </c:pt>
                      <c:pt idx="114">
                        <c:v>438.769634</c:v>
                      </c:pt>
                      <c:pt idx="115">
                        <c:v>438.769634</c:v>
                      </c:pt>
                      <c:pt idx="116">
                        <c:v>438.769634</c:v>
                      </c:pt>
                      <c:pt idx="117">
                        <c:v>438.769634</c:v>
                      </c:pt>
                      <c:pt idx="118">
                        <c:v>438.769634</c:v>
                      </c:pt>
                      <c:pt idx="119">
                        <c:v>438.769634</c:v>
                      </c:pt>
                      <c:pt idx="120">
                        <c:v>453.63471800000002</c:v>
                      </c:pt>
                      <c:pt idx="121">
                        <c:v>453.63471800000002</c:v>
                      </c:pt>
                      <c:pt idx="122">
                        <c:v>453.63471800000002</c:v>
                      </c:pt>
                      <c:pt idx="123">
                        <c:v>453.63471800000002</c:v>
                      </c:pt>
                      <c:pt idx="124">
                        <c:v>453.63471800000002</c:v>
                      </c:pt>
                      <c:pt idx="125">
                        <c:v>453.63471800000002</c:v>
                      </c:pt>
                      <c:pt idx="126">
                        <c:v>453.63471800000002</c:v>
                      </c:pt>
                      <c:pt idx="127">
                        <c:v>453.63471800000002</c:v>
                      </c:pt>
                      <c:pt idx="128">
                        <c:v>453.63471800000002</c:v>
                      </c:pt>
                      <c:pt idx="129">
                        <c:v>453.63471800000002</c:v>
                      </c:pt>
                      <c:pt idx="130">
                        <c:v>453.63471800000002</c:v>
                      </c:pt>
                      <c:pt idx="131">
                        <c:v>453.63471800000002</c:v>
                      </c:pt>
                      <c:pt idx="132">
                        <c:v>447.62543700000003</c:v>
                      </c:pt>
                      <c:pt idx="133">
                        <c:v>447.62543700000003</c:v>
                      </c:pt>
                      <c:pt idx="134">
                        <c:v>447.62543700000003</c:v>
                      </c:pt>
                      <c:pt idx="135">
                        <c:v>447.62543700000003</c:v>
                      </c:pt>
                      <c:pt idx="136">
                        <c:v>447.62543700000003</c:v>
                      </c:pt>
                      <c:pt idx="137">
                        <c:v>447.62543700000003</c:v>
                      </c:pt>
                      <c:pt idx="138">
                        <c:v>447.62543700000003</c:v>
                      </c:pt>
                      <c:pt idx="139">
                        <c:v>447.62543700000003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06E-4C00-AD78-DCD528E51832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493.26334500000002</c:v>
                      </c:pt>
                      <c:pt idx="85">
                        <c:v>493.26334500000002</c:v>
                      </c:pt>
                      <c:pt idx="86">
                        <c:v>493.26334500000002</c:v>
                      </c:pt>
                      <c:pt idx="87">
                        <c:v>493.26334500000002</c:v>
                      </c:pt>
                      <c:pt idx="88">
                        <c:v>493.26334500000002</c:v>
                      </c:pt>
                      <c:pt idx="89">
                        <c:v>493.26334500000002</c:v>
                      </c:pt>
                      <c:pt idx="90">
                        <c:v>493.26334500000002</c:v>
                      </c:pt>
                      <c:pt idx="91">
                        <c:v>493.26334500000002</c:v>
                      </c:pt>
                      <c:pt idx="92">
                        <c:v>493.26334500000002</c:v>
                      </c:pt>
                      <c:pt idx="93">
                        <c:v>493.26334500000002</c:v>
                      </c:pt>
                      <c:pt idx="94">
                        <c:v>493.26334500000002</c:v>
                      </c:pt>
                      <c:pt idx="95">
                        <c:v>493.26334500000002</c:v>
                      </c:pt>
                      <c:pt idx="96">
                        <c:v>482.97637500000008</c:v>
                      </c:pt>
                      <c:pt idx="97">
                        <c:v>482.97637500000008</c:v>
                      </c:pt>
                      <c:pt idx="98">
                        <c:v>482.97637500000008</c:v>
                      </c:pt>
                      <c:pt idx="99">
                        <c:v>482.97637500000008</c:v>
                      </c:pt>
                      <c:pt idx="100">
                        <c:v>482.97637500000008</c:v>
                      </c:pt>
                      <c:pt idx="101">
                        <c:v>482.97637500000008</c:v>
                      </c:pt>
                      <c:pt idx="102">
                        <c:v>482.97637500000008</c:v>
                      </c:pt>
                      <c:pt idx="103">
                        <c:v>482.97637500000008</c:v>
                      </c:pt>
                      <c:pt idx="104">
                        <c:v>482.97637500000008</c:v>
                      </c:pt>
                      <c:pt idx="105">
                        <c:v>482.97637500000008</c:v>
                      </c:pt>
                      <c:pt idx="106">
                        <c:v>482.97637500000008</c:v>
                      </c:pt>
                      <c:pt idx="107">
                        <c:v>482.97637500000008</c:v>
                      </c:pt>
                      <c:pt idx="108">
                        <c:v>477.06788599999993</c:v>
                      </c:pt>
                      <c:pt idx="109">
                        <c:v>477.06788599999993</c:v>
                      </c:pt>
                      <c:pt idx="110">
                        <c:v>477.06788599999993</c:v>
                      </c:pt>
                      <c:pt idx="111">
                        <c:v>477.06788599999993</c:v>
                      </c:pt>
                      <c:pt idx="112">
                        <c:v>477.06788599999993</c:v>
                      </c:pt>
                      <c:pt idx="113">
                        <c:v>477.06788599999993</c:v>
                      </c:pt>
                      <c:pt idx="114">
                        <c:v>477.06788599999993</c:v>
                      </c:pt>
                      <c:pt idx="115">
                        <c:v>477.06788599999993</c:v>
                      </c:pt>
                      <c:pt idx="116">
                        <c:v>477.06788599999993</c:v>
                      </c:pt>
                      <c:pt idx="117">
                        <c:v>477.06788599999993</c:v>
                      </c:pt>
                      <c:pt idx="118">
                        <c:v>477.06788599999993</c:v>
                      </c:pt>
                      <c:pt idx="119">
                        <c:v>477.06788599999993</c:v>
                      </c:pt>
                      <c:pt idx="120">
                        <c:v>490.25328200000001</c:v>
                      </c:pt>
                      <c:pt idx="121">
                        <c:v>490.25328200000001</c:v>
                      </c:pt>
                      <c:pt idx="122">
                        <c:v>490.25328200000001</c:v>
                      </c:pt>
                      <c:pt idx="123">
                        <c:v>490.25328200000001</c:v>
                      </c:pt>
                      <c:pt idx="124">
                        <c:v>490.25328200000001</c:v>
                      </c:pt>
                      <c:pt idx="125">
                        <c:v>490.25328200000001</c:v>
                      </c:pt>
                      <c:pt idx="126">
                        <c:v>490.25328200000001</c:v>
                      </c:pt>
                      <c:pt idx="127">
                        <c:v>490.25328200000001</c:v>
                      </c:pt>
                      <c:pt idx="128">
                        <c:v>490.25328200000001</c:v>
                      </c:pt>
                      <c:pt idx="129">
                        <c:v>490.25328200000001</c:v>
                      </c:pt>
                      <c:pt idx="130">
                        <c:v>490.25328200000001</c:v>
                      </c:pt>
                      <c:pt idx="131">
                        <c:v>490.25328200000001</c:v>
                      </c:pt>
                      <c:pt idx="132">
                        <c:v>482.78622300000001</c:v>
                      </c:pt>
                      <c:pt idx="133">
                        <c:v>482.78622300000001</c:v>
                      </c:pt>
                      <c:pt idx="134">
                        <c:v>482.78622300000001</c:v>
                      </c:pt>
                      <c:pt idx="135">
                        <c:v>482.78622300000001</c:v>
                      </c:pt>
                      <c:pt idx="136">
                        <c:v>482.78622300000001</c:v>
                      </c:pt>
                      <c:pt idx="137">
                        <c:v>482.78622300000001</c:v>
                      </c:pt>
                      <c:pt idx="138">
                        <c:v>482.78622300000001</c:v>
                      </c:pt>
                      <c:pt idx="139">
                        <c:v>482.78622300000001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06E-4C00-AD78-DCD528E51832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223.32806155753968</c:v>
                      </c:pt>
                      <c:pt idx="85">
                        <c:v>223.32806155753968</c:v>
                      </c:pt>
                      <c:pt idx="86">
                        <c:v>223.32806155753968</c:v>
                      </c:pt>
                      <c:pt idx="87">
                        <c:v>223.32806155753968</c:v>
                      </c:pt>
                      <c:pt idx="88">
                        <c:v>223.32806155753968</c:v>
                      </c:pt>
                      <c:pt idx="89">
                        <c:v>223.32806155753968</c:v>
                      </c:pt>
                      <c:pt idx="90">
                        <c:v>223.32806155753968</c:v>
                      </c:pt>
                      <c:pt idx="91">
                        <c:v>223.32806155753968</c:v>
                      </c:pt>
                      <c:pt idx="92">
                        <c:v>223.32806155753968</c:v>
                      </c:pt>
                      <c:pt idx="93">
                        <c:v>223.32806155753968</c:v>
                      </c:pt>
                      <c:pt idx="94">
                        <c:v>223.32806155753968</c:v>
                      </c:pt>
                      <c:pt idx="95">
                        <c:v>223.32806155753968</c:v>
                      </c:pt>
                      <c:pt idx="96">
                        <c:v>223.32806155753968</c:v>
                      </c:pt>
                      <c:pt idx="97">
                        <c:v>223.32806155753968</c:v>
                      </c:pt>
                      <c:pt idx="98">
                        <c:v>223.32806155753968</c:v>
                      </c:pt>
                      <c:pt idx="99">
                        <c:v>223.32806155753968</c:v>
                      </c:pt>
                      <c:pt idx="100">
                        <c:v>223.32806155753968</c:v>
                      </c:pt>
                      <c:pt idx="101">
                        <c:v>223.32806155753968</c:v>
                      </c:pt>
                      <c:pt idx="102">
                        <c:v>223.32806155753968</c:v>
                      </c:pt>
                      <c:pt idx="103">
                        <c:v>223.32806155753968</c:v>
                      </c:pt>
                      <c:pt idx="104">
                        <c:v>223.32806155753968</c:v>
                      </c:pt>
                      <c:pt idx="105">
                        <c:v>223.32806155753968</c:v>
                      </c:pt>
                      <c:pt idx="106">
                        <c:v>223.32806155753968</c:v>
                      </c:pt>
                      <c:pt idx="107">
                        <c:v>223.32806155753968</c:v>
                      </c:pt>
                      <c:pt idx="108">
                        <c:v>223.32806155753968</c:v>
                      </c:pt>
                      <c:pt idx="109">
                        <c:v>223.32806155753968</c:v>
                      </c:pt>
                      <c:pt idx="110">
                        <c:v>223.32806155753968</c:v>
                      </c:pt>
                      <c:pt idx="111">
                        <c:v>223.32806155753968</c:v>
                      </c:pt>
                      <c:pt idx="112">
                        <c:v>223.32806155753968</c:v>
                      </c:pt>
                      <c:pt idx="113">
                        <c:v>223.32806155753968</c:v>
                      </c:pt>
                      <c:pt idx="114">
                        <c:v>223.32806155753968</c:v>
                      </c:pt>
                      <c:pt idx="115">
                        <c:v>223.32806155753968</c:v>
                      </c:pt>
                      <c:pt idx="116">
                        <c:v>223.32806155753968</c:v>
                      </c:pt>
                      <c:pt idx="117">
                        <c:v>223.32806155753968</c:v>
                      </c:pt>
                      <c:pt idx="118">
                        <c:v>223.32806155753968</c:v>
                      </c:pt>
                      <c:pt idx="119">
                        <c:v>223.32806155753968</c:v>
                      </c:pt>
                      <c:pt idx="120">
                        <c:v>223.32806155753968</c:v>
                      </c:pt>
                      <c:pt idx="121">
                        <c:v>223.32806155753968</c:v>
                      </c:pt>
                      <c:pt idx="122">
                        <c:v>223.32806155753968</c:v>
                      </c:pt>
                      <c:pt idx="123">
                        <c:v>223.32806155753968</c:v>
                      </c:pt>
                      <c:pt idx="124">
                        <c:v>223.32806155753968</c:v>
                      </c:pt>
                      <c:pt idx="125">
                        <c:v>223.32806155753968</c:v>
                      </c:pt>
                      <c:pt idx="126">
                        <c:v>223.32806155753968</c:v>
                      </c:pt>
                      <c:pt idx="127">
                        <c:v>223.32806155753968</c:v>
                      </c:pt>
                      <c:pt idx="128">
                        <c:v>223.32806155753968</c:v>
                      </c:pt>
                      <c:pt idx="129">
                        <c:v>223.32806155753968</c:v>
                      </c:pt>
                      <c:pt idx="130">
                        <c:v>223.32806155753968</c:v>
                      </c:pt>
                      <c:pt idx="131">
                        <c:v>223.32806155753968</c:v>
                      </c:pt>
                      <c:pt idx="132">
                        <c:v>223.32806155753968</c:v>
                      </c:pt>
                      <c:pt idx="133">
                        <c:v>223.32806155753968</c:v>
                      </c:pt>
                      <c:pt idx="134">
                        <c:v>223.32806155753968</c:v>
                      </c:pt>
                      <c:pt idx="135">
                        <c:v>223.32806155753968</c:v>
                      </c:pt>
                      <c:pt idx="136">
                        <c:v>223.32806155753968</c:v>
                      </c:pt>
                      <c:pt idx="137">
                        <c:v>223.32806155753968</c:v>
                      </c:pt>
                      <c:pt idx="138">
                        <c:v>223.32806155753968</c:v>
                      </c:pt>
                      <c:pt idx="139">
                        <c:v>223.32806155753968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06E-4C00-AD78-DCD528E51832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8-4E33-8FF9-B46D3586AADF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'Atac-I50-SECOeS'!$AM$2:$AM$151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8-4E33-8FF9-B46D3586A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9-471A-9D92-6DACC6E59FF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'Atac-I50-SECOeS'!$AN$2:$AN$151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9-471A-9D92-6DACC6E59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E-4207-BC29-505306255121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'Atac-I50-SECOeS'!$AO$2:$AO$151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7E-4207-BC29-505306255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1-4687-9292-265A1D86753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'Atac-I50-SECOeS'!$AP$2:$AP$151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1-4687-9292-265A1D867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7-4AE0-9100-757BA155D301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'Atac-I50-SECOeS'!$AQ$2:$AQ$151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221.42850000000001</c:v>
                </c:pt>
                <c:pt idx="133">
                  <c:v>252.85390000000001</c:v>
                </c:pt>
                <c:pt idx="134">
                  <c:v>244.392</c:v>
                </c:pt>
                <c:pt idx="135">
                  <c:v>233.67960000000002</c:v>
                </c:pt>
                <c:pt idx="136">
                  <c:v>250.22009999999997</c:v>
                </c:pt>
                <c:pt idx="137">
                  <c:v>250.7741</c:v>
                </c:pt>
                <c:pt idx="138">
                  <c:v>245.38500000000002</c:v>
                </c:pt>
                <c:pt idx="139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7-4AE0-9100-757BA155D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'Atac-I50-SECOeS'!$K$2:$K$151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4-4EB7-BA9F-742FC8FF9653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'Atac-I50-SECOeS'!$L$2:$L$151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4-4EB7-BA9F-742FC8FF9653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'Atac-I50-SECOeS'!$M$2:$M$151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4-4EB7-BA9F-742FC8FF9653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'Atac-I50-SECOeS'!$N$2:$N$151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4-4EB7-BA9F-742FC8FF9653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F4-4EB7-BA9F-742FC8FF9653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F4-4EB7-BA9F-742FC8FF9653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F4-4EB7-BA9F-742FC8FF9653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F4-4EB7-BA9F-742FC8FF9653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'Atac-I50-SECOeS'!$T$2:$T$151</c:f>
              <c:numCache>
                <c:formatCode>General</c:formatCode>
                <c:ptCount val="150"/>
                <c:pt idx="84" formatCode="_(* #,##0.00_);_(* \(#,##0.00\);_(* &quot;-&quot;??_);_(@_)">
                  <c:v>199.03930000000003</c:v>
                </c:pt>
                <c:pt idx="85" formatCode="_(* #,##0.00_);_(* \(#,##0.00\);_(* &quot;-&quot;??_);_(@_)">
                  <c:v>200.59049999999999</c:v>
                </c:pt>
                <c:pt idx="86" formatCode="_(* #,##0.00_);_(* \(#,##0.00\);_(* &quot;-&quot;??_);_(@_)">
                  <c:v>197.7184</c:v>
                </c:pt>
                <c:pt idx="87" formatCode="_(* #,##0.00_);_(* \(#,##0.00\);_(* &quot;-&quot;??_);_(@_)">
                  <c:v>197.44040000000001</c:v>
                </c:pt>
                <c:pt idx="88" formatCode="_(* #,##0.00_);_(* \(#,##0.00\);_(* &quot;-&quot;??_);_(@_)">
                  <c:v>202.75360000000001</c:v>
                </c:pt>
                <c:pt idx="89" formatCode="_(* #,##0.00_);_(* \(#,##0.00\);_(* &quot;-&quot;??_);_(@_)">
                  <c:v>194.90060000000003</c:v>
                </c:pt>
                <c:pt idx="90" formatCode="_(* #,##0.00_);_(* \(#,##0.00\);_(* &quot;-&quot;??_);_(@_)">
                  <c:v>194.95580000000001</c:v>
                </c:pt>
                <c:pt idx="91" formatCode="_(* #,##0.00_);_(* \(#,##0.00\);_(* &quot;-&quot;??_);_(@_)">
                  <c:v>190.22039999999998</c:v>
                </c:pt>
                <c:pt idx="92" formatCode="_(* #,##0.00_);_(* \(#,##0.00\);_(* &quot;-&quot;??_);_(@_)">
                  <c:v>193.1592</c:v>
                </c:pt>
                <c:pt idx="93" formatCode="_(* #,##0.00_);_(* \(#,##0.00\);_(* &quot;-&quot;??_);_(@_)">
                  <c:v>183.00850000000003</c:v>
                </c:pt>
                <c:pt idx="94" formatCode="_(* #,##0.00_);_(* \(#,##0.00\);_(* &quot;-&quot;??_);_(@_)">
                  <c:v>182.09400000000002</c:v>
                </c:pt>
                <c:pt idx="95" formatCode="_(* #,##0.00_);_(* \(#,##0.00\);_(* &quot;-&quot;??_);_(@_)">
                  <c:v>181.45850000000002</c:v>
                </c:pt>
                <c:pt idx="96" formatCode="_(* #,##0.00_);_(* \(#,##0.00\);_(* &quot;-&quot;??_);_(@_)">
                  <c:v>185.15550000000002</c:v>
                </c:pt>
                <c:pt idx="97" formatCode="_(* #,##0.00_);_(* \(#,##0.00\);_(* &quot;-&quot;??_);_(@_)">
                  <c:v>188.9496</c:v>
                </c:pt>
                <c:pt idx="98" formatCode="_(* #,##0.00_);_(* \(#,##0.00\);_(* &quot;-&quot;??_);_(@_)">
                  <c:v>179.5248</c:v>
                </c:pt>
                <c:pt idx="99" formatCode="_(* #,##0.00_);_(* \(#,##0.00\);_(* &quot;-&quot;??_);_(@_)">
                  <c:v>181.84829999999999</c:v>
                </c:pt>
                <c:pt idx="100" formatCode="_(* #,##0.00_);_(* \(#,##0.00\);_(* &quot;-&quot;??_);_(@_)">
                  <c:v>175.25199999999998</c:v>
                </c:pt>
                <c:pt idx="101" formatCode="_(* #,##0.00_);_(* \(#,##0.00\);_(* &quot;-&quot;??_);_(@_)">
                  <c:v>170.35499999999999</c:v>
                </c:pt>
                <c:pt idx="102" formatCode="_(* #,##0.00_);_(* \(#,##0.00\);_(* &quot;-&quot;??_);_(@_)">
                  <c:v>165.929</c:v>
                </c:pt>
                <c:pt idx="103" formatCode="_(* #,##0.00_);_(* \(#,##0.00\);_(* &quot;-&quot;??_);_(@_)">
                  <c:v>165.75379999999998</c:v>
                </c:pt>
                <c:pt idx="104" formatCode="_(* #,##0.00_);_(* \(#,##0.00\);_(* &quot;-&quot;??_);_(@_)">
                  <c:v>165.3304</c:v>
                </c:pt>
                <c:pt idx="105" formatCode="_(* #,##0.00_);_(* \(#,##0.00\);_(* &quot;-&quot;??_);_(@_)">
                  <c:v>162.69119999999998</c:v>
                </c:pt>
                <c:pt idx="106" formatCode="_(* #,##0.00_);_(* \(#,##0.00\);_(* &quot;-&quot;??_);_(@_)">
                  <c:v>162.34559999999999</c:v>
                </c:pt>
                <c:pt idx="107" formatCode="_(* #,##0.00_);_(* \(#,##0.00\);_(* &quot;-&quot;??_);_(@_)">
                  <c:v>174.31300000000002</c:v>
                </c:pt>
                <c:pt idx="108" formatCode="_(* #,##0.00_);_(* \(#,##0.00\);_(* &quot;-&quot;??_);_(@_)">
                  <c:v>180.60979999999998</c:v>
                </c:pt>
                <c:pt idx="109" formatCode="_(* #,##0.00_);_(* \(#,##0.00\);_(* &quot;-&quot;??_);_(@_)">
                  <c:v>195.57999999999998</c:v>
                </c:pt>
                <c:pt idx="110" formatCode="_(* #,##0.00_);_(* \(#,##0.00\);_(* &quot;-&quot;??_);_(@_)">
                  <c:v>195.23679999999999</c:v>
                </c:pt>
                <c:pt idx="111" formatCode="_(* #,##0.00_);_(* \(#,##0.00\);_(* &quot;-&quot;??_);_(@_)">
                  <c:v>179.44739999999999</c:v>
                </c:pt>
                <c:pt idx="112" formatCode="_(* #,##0.00_);_(* \(#,##0.00\);_(* &quot;-&quot;??_);_(@_)">
                  <c:v>167.79279999999997</c:v>
                </c:pt>
                <c:pt idx="113" formatCode="_(* #,##0.00_);_(* \(#,##0.00\);_(* &quot;-&quot;??_);_(@_)">
                  <c:v>175.88799999999998</c:v>
                </c:pt>
                <c:pt idx="114" formatCode="_(* #,##0.00_);_(* \(#,##0.00\);_(* &quot;-&quot;??_);_(@_)">
                  <c:v>176.64919999999998</c:v>
                </c:pt>
                <c:pt idx="115" formatCode="_(* #,##0.00_);_(* \(#,##0.00\);_(* &quot;-&quot;??_);_(@_)">
                  <c:v>174.94399999999999</c:v>
                </c:pt>
                <c:pt idx="116" formatCode="_(* #,##0.00_);_(* \(#,##0.00\);_(* &quot;-&quot;??_);_(@_)">
                  <c:v>177.91449999999998</c:v>
                </c:pt>
                <c:pt idx="117" formatCode="_(* #,##0.00_);_(* \(#,##0.00\);_(* &quot;-&quot;??_);_(@_)">
                  <c:v>175.0231</c:v>
                </c:pt>
                <c:pt idx="118" formatCode="_(* #,##0.00_);_(* \(#,##0.00\);_(* &quot;-&quot;??_);_(@_)">
                  <c:v>170.90860000000001</c:v>
                </c:pt>
                <c:pt idx="119" formatCode="_(* #,##0.00_);_(* \(#,##0.00\);_(* &quot;-&quot;??_);_(@_)">
                  <c:v>178.91480000000001</c:v>
                </c:pt>
                <c:pt idx="120" formatCode="_(* #,##0.00_);_(* \(#,##0.00\);_(* &quot;-&quot;??_);_(@_)">
                  <c:v>171.61599999999999</c:v>
                </c:pt>
                <c:pt idx="121" formatCode="_(* #,##0.00_);_(* \(#,##0.00\);_(* &quot;-&quot;??_);_(@_)">
                  <c:v>174.57299999999998</c:v>
                </c:pt>
                <c:pt idx="122" formatCode="_(* #,##0.00_);_(* \(#,##0.00\);_(* &quot;-&quot;??_);_(@_)">
                  <c:v>180.90090000000001</c:v>
                </c:pt>
                <c:pt idx="123" formatCode="_(* #,##0.00_);_(* \(#,##0.00\);_(* &quot;-&quot;??_);_(@_)">
                  <c:v>188.21849999999998</c:v>
                </c:pt>
                <c:pt idx="124" formatCode="_(* #,##0.00_);_(* \(#,##0.00\);_(* &quot;-&quot;??_);_(@_)">
                  <c:v>189.54319999999998</c:v>
                </c:pt>
                <c:pt idx="125" formatCode="_(* #,##0.00_);_(* \(#,##0.00\);_(* &quot;-&quot;??_);_(@_)">
                  <c:v>190.1172</c:v>
                </c:pt>
                <c:pt idx="126" formatCode="_(* #,##0.00_);_(* \(#,##0.00\);_(* &quot;-&quot;??_);_(@_)">
                  <c:v>191.76480000000001</c:v>
                </c:pt>
                <c:pt idx="127" formatCode="_(* #,##0.00_);_(* \(#,##0.00\);_(* &quot;-&quot;??_);_(@_)">
                  <c:v>192.32600000000002</c:v>
                </c:pt>
                <c:pt idx="128" formatCode="_(* #,##0.00_);_(* \(#,##0.00\);_(* &quot;-&quot;??_);_(@_)">
                  <c:v>208.14</c:v>
                </c:pt>
                <c:pt idx="129" formatCode="_(* #,##0.00_);_(* \(#,##0.00\);_(* &quot;-&quot;??_);_(@_)">
                  <c:v>217.53900000000002</c:v>
                </c:pt>
                <c:pt idx="130" formatCode="_(* #,##0.00_);_(* \(#,##0.00\);_(* &quot;-&quot;??_);_(@_)">
                  <c:v>212.17499999999998</c:v>
                </c:pt>
                <c:pt idx="131" formatCode="_(* #,##0.00_);_(* \(#,##0.00\);_(* &quot;-&quot;??_);_(@_)">
                  <c:v>201.47399999999999</c:v>
                </c:pt>
                <c:pt idx="132" formatCode="_(* #,##0.00_);_(* \(#,##0.00\);_(* &quot;-&quot;??_);_(@_)">
                  <c:v>209.06970000000001</c:v>
                </c:pt>
                <c:pt idx="133" formatCode="_(* #,##0.00_);_(* \(#,##0.00\);_(* &quot;-&quot;??_);_(@_)">
                  <c:v>213.95330000000001</c:v>
                </c:pt>
                <c:pt idx="134" formatCode="_(* #,##0.00_);_(* \(#,##0.00\);_(* &quot;-&quot;??_);_(@_)">
                  <c:v>221.98939999999999</c:v>
                </c:pt>
                <c:pt idx="135" formatCode="_(* #,##0.00_);_(* \(#,##0.00\);_(* &quot;-&quot;??_);_(@_)">
                  <c:v>216.48240000000001</c:v>
                </c:pt>
                <c:pt idx="136" formatCode="_(* #,##0.00_);_(* \(#,##0.00\);_(* &quot;-&quot;??_);_(@_)">
                  <c:v>221.07799999999997</c:v>
                </c:pt>
                <c:pt idx="137" formatCode="_(* #,##0.00_);_(* \(#,##0.00\);_(* &quot;-&quot;??_);_(@_)">
                  <c:v>221.80019999999999</c:v>
                </c:pt>
                <c:pt idx="138" formatCode="_(* #,##0.00_);_(* \(#,##0.00\);_(* &quot;-&quot;??_);_(@_)">
                  <c:v>219.45000000000002</c:v>
                </c:pt>
                <c:pt idx="139" formatCode="_(* #,##0.00_);_(* \(#,##0.00\);_(* &quot;-&quot;??_);_(@_)">
                  <c:v>217.30240000000001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F4-4EB7-BA9F-742FC8FF9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>
          <c:ext xmlns:c15="http://schemas.microsoft.com/office/drawing/2012/chart" uri="{02D57815-91ED-43cb-92C2-25804820EDAC}">
            <c15:filteredLineSeries>
              <c15:ser>
                <c:idx val="10"/>
                <c:order val="0"/>
                <c:tx>
                  <c:strRef>
                    <c:extLst>
                      <c:ext uri="{02D57815-91ED-43cb-92C2-25804820EDAC}">
                        <c15:formulaRef>
                          <c15:sqref>'Atac-I50-SECOeS'!$I$1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'Atac-I50-SECOeS'!$I$2:$I$151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9DF4-4EB7-BA9F-742FC8FF9653}"/>
                  </c:ext>
                </c:extLst>
              </c15:ser>
            </c15:filteredLineSeries>
            <c15:filteredLineSeries>
              <c15:ser>
                <c:idx val="9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prstDash val="dash"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41"/>
                  <c:marker>
                    <c:symbol val="none"/>
                  </c:marker>
                  <c:bubble3D val="0"/>
                  <c:spPr>
                    <a:ln w="31750" cap="rnd">
                      <a:solidFill>
                        <a:sysClr val="windowText" lastClr="000000"/>
                      </a:solidFill>
                      <a:prstDash val="dash"/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9DF4-4EB7-BA9F-742FC8FF9653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'Atac-I50-SECOeS'!$J$2:$J$151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DF4-4EB7-BA9F-742FC8FF965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F4-4EB7-BA9F-742FC8FF9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7-4996-8498-574D57C2B221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B7-4996-8498-574D57C2B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A-437C-84B0-9FB5978F1938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A-437C-84B0-9FB5978F1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6-4AB4-A643-7A234A464307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6-4AB4-A643-7A234A464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F-4997-B5CA-CCCEA86ED743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F-4997-B5CA-CCCEA86ED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C-4F69-838C-F2488FB31668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C-4F69-838C-F2488FB31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0.24945533769063172</c:v>
                      </c:pt>
                      <c:pt idx="85">
                        <c:v>0.31856787459097174</c:v>
                      </c:pt>
                      <c:pt idx="86">
                        <c:v>0.27260532204644011</c:v>
                      </c:pt>
                      <c:pt idx="87">
                        <c:v>0.28856896947625166</c:v>
                      </c:pt>
                      <c:pt idx="88">
                        <c:v>0.32102375401490146</c:v>
                      </c:pt>
                      <c:pt idx="89">
                        <c:v>0.33507770087412997</c:v>
                      </c:pt>
                      <c:pt idx="90">
                        <c:v>0.39181091230111648</c:v>
                      </c:pt>
                      <c:pt idx="91">
                        <c:v>0.40528991057564634</c:v>
                      </c:pt>
                      <c:pt idx="92">
                        <c:v>0.39689972022439868</c:v>
                      </c:pt>
                      <c:pt idx="93">
                        <c:v>0.4601917464681029</c:v>
                      </c:pt>
                      <c:pt idx="94">
                        <c:v>0.53555198364844436</c:v>
                      </c:pt>
                      <c:pt idx="95">
                        <c:v>0.54108924998098373</c:v>
                      </c:pt>
                      <c:pt idx="96">
                        <c:v>0.59701178451178449</c:v>
                      </c:pt>
                      <c:pt idx="97">
                        <c:v>0.61752453691053955</c:v>
                      </c:pt>
                      <c:pt idx="98">
                        <c:v>0.63121410180233717</c:v>
                      </c:pt>
                      <c:pt idx="99">
                        <c:v>0.66337169913678073</c:v>
                      </c:pt>
                      <c:pt idx="100">
                        <c:v>0.65211065379234845</c:v>
                      </c:pt>
                      <c:pt idx="101">
                        <c:v>0.64716985524825088</c:v>
                      </c:pt>
                      <c:pt idx="102">
                        <c:v>0.6385350571696643</c:v>
                      </c:pt>
                      <c:pt idx="103">
                        <c:v>0.63985703939591521</c:v>
                      </c:pt>
                      <c:pt idx="104">
                        <c:v>0.6538225873061998</c:v>
                      </c:pt>
                      <c:pt idx="105">
                        <c:v>0.64372850445199092</c:v>
                      </c:pt>
                      <c:pt idx="106">
                        <c:v>0.61273687569844726</c:v>
                      </c:pt>
                      <c:pt idx="107">
                        <c:v>0.58296054204079828</c:v>
                      </c:pt>
                      <c:pt idx="108">
                        <c:v>0.61327561327561331</c:v>
                      </c:pt>
                      <c:pt idx="109">
                        <c:v>0.43885724096100281</c:v>
                      </c:pt>
                      <c:pt idx="110">
                        <c:v>0.46728231984070817</c:v>
                      </c:pt>
                      <c:pt idx="111">
                        <c:v>0.49749787991898892</c:v>
                      </c:pt>
                      <c:pt idx="112">
                        <c:v>0.55286527444369016</c:v>
                      </c:pt>
                      <c:pt idx="113">
                        <c:v>0.48119743193137143</c:v>
                      </c:pt>
                      <c:pt idx="114">
                        <c:v>0.42181375342366612</c:v>
                      </c:pt>
                      <c:pt idx="115">
                        <c:v>0.45983747460540714</c:v>
                      </c:pt>
                      <c:pt idx="116">
                        <c:v>0.42528546379500198</c:v>
                      </c:pt>
                      <c:pt idx="117">
                        <c:v>0.38495206417295924</c:v>
                      </c:pt>
                      <c:pt idx="118">
                        <c:v>0.4802274271579553</c:v>
                      </c:pt>
                      <c:pt idx="119">
                        <c:v>0.49049687461169</c:v>
                      </c:pt>
                      <c:pt idx="120">
                        <c:v>0.51185126442858409</c:v>
                      </c:pt>
                      <c:pt idx="121">
                        <c:v>0.43662159964775632</c:v>
                      </c:pt>
                      <c:pt idx="122">
                        <c:v>0.34979907424261747</c:v>
                      </c:pt>
                      <c:pt idx="123">
                        <c:v>0.29319452920213013</c:v>
                      </c:pt>
                      <c:pt idx="124">
                        <c:v>0.3149391644233161</c:v>
                      </c:pt>
                      <c:pt idx="125">
                        <c:v>0.31563888597669121</c:v>
                      </c:pt>
                      <c:pt idx="126">
                        <c:v>0.349317281464045</c:v>
                      </c:pt>
                      <c:pt idx="127">
                        <c:v>0.37172184368033739</c:v>
                      </c:pt>
                      <c:pt idx="128">
                        <c:v>0.32660074305483583</c:v>
                      </c:pt>
                      <c:pt idx="129">
                        <c:v>0.33963481977653148</c:v>
                      </c:pt>
                      <c:pt idx="130">
                        <c:v>0.36344862826617358</c:v>
                      </c:pt>
                      <c:pt idx="131">
                        <c:v>0.28250809866154419</c:v>
                      </c:pt>
                      <c:pt idx="132">
                        <c:v>0.20256410256410257</c:v>
                      </c:pt>
                      <c:pt idx="133">
                        <c:v>0.12141796467944636</c:v>
                      </c:pt>
                      <c:pt idx="134">
                        <c:v>0.19140487182530114</c:v>
                      </c:pt>
                      <c:pt idx="135">
                        <c:v>0.25807957456661229</c:v>
                      </c:pt>
                      <c:pt idx="136">
                        <c:v>0.22970478974945438</c:v>
                      </c:pt>
                      <c:pt idx="137">
                        <c:v>0.25073352348815997</c:v>
                      </c:pt>
                      <c:pt idx="138">
                        <c:v>0.28145874257147191</c:v>
                      </c:pt>
                      <c:pt idx="139">
                        <c:v>0.25714603442538203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C70-46D3-BAFA-63041C398174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'Atac-I50-SECOeS'!$Y$2:$Y$151</c:f>
              <c:numCache>
                <c:formatCode>_(* #,##0.00_);_(* \(#,##0.00\);_(* "-"??_);_(@_)</c:formatCode>
                <c:ptCount val="150"/>
                <c:pt idx="84">
                  <c:v>263.51338000000004</c:v>
                </c:pt>
                <c:pt idx="85">
                  <c:v>248.24594000000005</c:v>
                </c:pt>
                <c:pt idx="86">
                  <c:v>256.95354666666668</c:v>
                </c:pt>
                <c:pt idx="87">
                  <c:v>252.74750000000003</c:v>
                </c:pt>
                <c:pt idx="88">
                  <c:v>247.1550666666667</c:v>
                </c:pt>
                <c:pt idx="89">
                  <c:v>240.49481666666671</c:v>
                </c:pt>
                <c:pt idx="90">
                  <c:v>227.40952000000001</c:v>
                </c:pt>
                <c:pt idx="91">
                  <c:v>222.25648999999996</c:v>
                </c:pt>
                <c:pt idx="92">
                  <c:v>225.03832000000003</c:v>
                </c:pt>
                <c:pt idx="93">
                  <c:v>204.73338000000004</c:v>
                </c:pt>
                <c:pt idx="94">
                  <c:v>183.93451999999999</c:v>
                </c:pt>
                <c:pt idx="95">
                  <c:v>181.69264000000001</c:v>
                </c:pt>
                <c:pt idx="96">
                  <c:v>167.68800000000002</c:v>
                </c:pt>
                <c:pt idx="97">
                  <c:v>160.41396</c:v>
                </c:pt>
                <c:pt idx="98">
                  <c:v>151.06168</c:v>
                </c:pt>
                <c:pt idx="99">
                  <c:v>139.98887999999999</c:v>
                </c:pt>
                <c:pt idx="100">
                  <c:v>141.87066666666666</c:v>
                </c:pt>
                <c:pt idx="101">
                  <c:v>141.792145</c:v>
                </c:pt>
                <c:pt idx="102">
                  <c:v>143.65360000000001</c:v>
                </c:pt>
                <c:pt idx="103">
                  <c:v>143.71005833333331</c:v>
                </c:pt>
                <c:pt idx="104">
                  <c:v>140.49309333333335</c:v>
                </c:pt>
                <c:pt idx="105">
                  <c:v>142.58075999999997</c:v>
                </c:pt>
                <c:pt idx="106">
                  <c:v>150.01935999999998</c:v>
                </c:pt>
                <c:pt idx="107">
                  <c:v>162.80459333333334</c:v>
                </c:pt>
                <c:pt idx="108">
                  <c:v>165.35332</c:v>
                </c:pt>
                <c:pt idx="109">
                  <c:v>218.19277333333329</c:v>
                </c:pt>
                <c:pt idx="110">
                  <c:v>208.21561000000003</c:v>
                </c:pt>
                <c:pt idx="111">
                  <c:v>196.17366999999999</c:v>
                </c:pt>
                <c:pt idx="112">
                  <c:v>178.39023999999998</c:v>
                </c:pt>
                <c:pt idx="113">
                  <c:v>198.13050333333331</c:v>
                </c:pt>
                <c:pt idx="114">
                  <c:v>212.08875999999998</c:v>
                </c:pt>
                <c:pt idx="115">
                  <c:v>202.33366999999998</c:v>
                </c:pt>
                <c:pt idx="116">
                  <c:v>211.38716666666667</c:v>
                </c:pt>
                <c:pt idx="117">
                  <c:v>219.43113499999995</c:v>
                </c:pt>
                <c:pt idx="118">
                  <c:v>195.35502000000002</c:v>
                </c:pt>
                <c:pt idx="119">
                  <c:v>195.9620033333334</c:v>
                </c:pt>
                <c:pt idx="120">
                  <c:v>192.85348000000002</c:v>
                </c:pt>
                <c:pt idx="121">
                  <c:v>214.30709999999999</c:v>
                </c:pt>
                <c:pt idx="122">
                  <c:v>237.71012999999999</c:v>
                </c:pt>
                <c:pt idx="123">
                  <c:v>254.20012499999999</c:v>
                </c:pt>
                <c:pt idx="124">
                  <c:v>249.2336</c:v>
                </c:pt>
                <c:pt idx="125">
                  <c:v>249.10228000000001</c:v>
                </c:pt>
                <c:pt idx="126">
                  <c:v>241.37352000000001</c:v>
                </c:pt>
                <c:pt idx="127">
                  <c:v>235.95454666666672</c:v>
                </c:pt>
                <c:pt idx="128">
                  <c:v>253.09823999999998</c:v>
                </c:pt>
                <c:pt idx="129">
                  <c:v>253.48473000000001</c:v>
                </c:pt>
                <c:pt idx="130">
                  <c:v>245.36399999999998</c:v>
                </c:pt>
                <c:pt idx="131">
                  <c:v>265.72181999999998</c:v>
                </c:pt>
                <c:pt idx="132">
                  <c:v>288.98994000000005</c:v>
                </c:pt>
                <c:pt idx="133">
                  <c:v>316.54510166666671</c:v>
                </c:pt>
                <c:pt idx="134">
                  <c:v>295.44277333333332</c:v>
                </c:pt>
                <c:pt idx="135">
                  <c:v>275.20578</c:v>
                </c:pt>
                <c:pt idx="136">
                  <c:v>286.19551999999999</c:v>
                </c:pt>
                <c:pt idx="137">
                  <c:v>280.68049333333329</c:v>
                </c:pt>
                <c:pt idx="138">
                  <c:v>270.12300000000005</c:v>
                </c:pt>
                <c:pt idx="139">
                  <c:v>277.16023999999999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0-46D3-BAFA-63041C398174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'Atac-I50-SECOeS'!$Z$2:$Z$151</c:f>
              <c:numCache>
                <c:formatCode>_(* #,##0.00_);_(* \(#,##0.00\);_(* "-"??_);_(@_)</c:formatCode>
                <c:ptCount val="150"/>
                <c:pt idx="84">
                  <c:v>216.50021800595232</c:v>
                </c:pt>
                <c:pt idx="85">
                  <c:v>216.50021800595232</c:v>
                </c:pt>
                <c:pt idx="86">
                  <c:v>216.50021800595232</c:v>
                </c:pt>
                <c:pt idx="87">
                  <c:v>216.50021800595232</c:v>
                </c:pt>
                <c:pt idx="88">
                  <c:v>216.50021800595232</c:v>
                </c:pt>
                <c:pt idx="89">
                  <c:v>216.50021800595232</c:v>
                </c:pt>
                <c:pt idx="90">
                  <c:v>216.50021800595232</c:v>
                </c:pt>
                <c:pt idx="91">
                  <c:v>216.50021800595232</c:v>
                </c:pt>
                <c:pt idx="92">
                  <c:v>216.50021800595232</c:v>
                </c:pt>
                <c:pt idx="93">
                  <c:v>216.50021800595232</c:v>
                </c:pt>
                <c:pt idx="94">
                  <c:v>216.50021800595232</c:v>
                </c:pt>
                <c:pt idx="95">
                  <c:v>216.50021800595232</c:v>
                </c:pt>
                <c:pt idx="96">
                  <c:v>216.50021800595232</c:v>
                </c:pt>
                <c:pt idx="97">
                  <c:v>216.50021800595232</c:v>
                </c:pt>
                <c:pt idx="98">
                  <c:v>216.50021800595232</c:v>
                </c:pt>
                <c:pt idx="99">
                  <c:v>216.50021800595232</c:v>
                </c:pt>
                <c:pt idx="100">
                  <c:v>216.50021800595232</c:v>
                </c:pt>
                <c:pt idx="101">
                  <c:v>216.50021800595232</c:v>
                </c:pt>
                <c:pt idx="102">
                  <c:v>216.50021800595232</c:v>
                </c:pt>
                <c:pt idx="103">
                  <c:v>216.50021800595232</c:v>
                </c:pt>
                <c:pt idx="104">
                  <c:v>216.50021800595232</c:v>
                </c:pt>
                <c:pt idx="105">
                  <c:v>216.50021800595232</c:v>
                </c:pt>
                <c:pt idx="106">
                  <c:v>216.50021800595232</c:v>
                </c:pt>
                <c:pt idx="107">
                  <c:v>216.50021800595232</c:v>
                </c:pt>
                <c:pt idx="108">
                  <c:v>216.50021800595232</c:v>
                </c:pt>
                <c:pt idx="109">
                  <c:v>216.50021800595232</c:v>
                </c:pt>
                <c:pt idx="110">
                  <c:v>216.50021800595232</c:v>
                </c:pt>
                <c:pt idx="111">
                  <c:v>216.50021800595232</c:v>
                </c:pt>
                <c:pt idx="112">
                  <c:v>216.50021800595232</c:v>
                </c:pt>
                <c:pt idx="113">
                  <c:v>216.50021800595232</c:v>
                </c:pt>
                <c:pt idx="114">
                  <c:v>216.50021800595232</c:v>
                </c:pt>
                <c:pt idx="115">
                  <c:v>216.50021800595232</c:v>
                </c:pt>
                <c:pt idx="116">
                  <c:v>216.50021800595232</c:v>
                </c:pt>
                <c:pt idx="117">
                  <c:v>216.50021800595232</c:v>
                </c:pt>
                <c:pt idx="118">
                  <c:v>216.50021800595232</c:v>
                </c:pt>
                <c:pt idx="119">
                  <c:v>216.50021800595232</c:v>
                </c:pt>
                <c:pt idx="120">
                  <c:v>216.50021800595232</c:v>
                </c:pt>
                <c:pt idx="121">
                  <c:v>216.50021800595232</c:v>
                </c:pt>
                <c:pt idx="122">
                  <c:v>216.50021800595232</c:v>
                </c:pt>
                <c:pt idx="123">
                  <c:v>216.50021800595232</c:v>
                </c:pt>
                <c:pt idx="124">
                  <c:v>216.50021800595232</c:v>
                </c:pt>
                <c:pt idx="125">
                  <c:v>216.50021800595232</c:v>
                </c:pt>
                <c:pt idx="126">
                  <c:v>216.50021800595232</c:v>
                </c:pt>
                <c:pt idx="127">
                  <c:v>216.50021800595232</c:v>
                </c:pt>
                <c:pt idx="128">
                  <c:v>216.50021800595232</c:v>
                </c:pt>
                <c:pt idx="129">
                  <c:v>216.50021800595232</c:v>
                </c:pt>
                <c:pt idx="130">
                  <c:v>216.50021800595232</c:v>
                </c:pt>
                <c:pt idx="131">
                  <c:v>216.50021800595232</c:v>
                </c:pt>
                <c:pt idx="132">
                  <c:v>216.50021800595232</c:v>
                </c:pt>
                <c:pt idx="133">
                  <c:v>216.50021800595232</c:v>
                </c:pt>
                <c:pt idx="134">
                  <c:v>216.50021800595232</c:v>
                </c:pt>
                <c:pt idx="135">
                  <c:v>216.50021800595232</c:v>
                </c:pt>
                <c:pt idx="136">
                  <c:v>216.50021800595232</c:v>
                </c:pt>
                <c:pt idx="137">
                  <c:v>216.50021800595232</c:v>
                </c:pt>
                <c:pt idx="138">
                  <c:v>216.50021800595232</c:v>
                </c:pt>
                <c:pt idx="139">
                  <c:v>216.50021800595232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C70-46D3-BAFA-63041C398174}"/>
            </c:ext>
          </c:extLst>
        </c:ser>
        <c:ser>
          <c:idx val="1"/>
          <c:order val="2"/>
          <c:tx>
            <c:strRef>
              <c:f>'Atac-I50-SECOeS'!$AE$1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'Atac-I50-SECOeS'!$AE$2:$AE$151</c:f>
              <c:numCache>
                <c:formatCode>_(* #,##0.00_);_(* \(#,##0.00\);_(* "-"??_);_(@_)</c:formatCode>
                <c:ptCount val="150"/>
                <c:pt idx="84">
                  <c:v>373.65660000000003</c:v>
                </c:pt>
                <c:pt idx="85">
                  <c:v>373.65660000000003</c:v>
                </c:pt>
                <c:pt idx="86">
                  <c:v>373.65660000000003</c:v>
                </c:pt>
                <c:pt idx="87">
                  <c:v>373.65660000000003</c:v>
                </c:pt>
                <c:pt idx="88">
                  <c:v>373.65660000000003</c:v>
                </c:pt>
                <c:pt idx="89">
                  <c:v>373.65660000000003</c:v>
                </c:pt>
                <c:pt idx="90">
                  <c:v>373.65660000000003</c:v>
                </c:pt>
                <c:pt idx="91">
                  <c:v>373.65660000000003</c:v>
                </c:pt>
                <c:pt idx="92">
                  <c:v>373.65660000000003</c:v>
                </c:pt>
                <c:pt idx="93">
                  <c:v>373.65660000000003</c:v>
                </c:pt>
                <c:pt idx="94">
                  <c:v>373.65660000000003</c:v>
                </c:pt>
                <c:pt idx="95">
                  <c:v>373.65660000000003</c:v>
                </c:pt>
                <c:pt idx="96">
                  <c:v>368.91360000000003</c:v>
                </c:pt>
                <c:pt idx="97">
                  <c:v>368.91360000000003</c:v>
                </c:pt>
                <c:pt idx="98">
                  <c:v>368.91360000000003</c:v>
                </c:pt>
                <c:pt idx="99">
                  <c:v>368.91360000000003</c:v>
                </c:pt>
                <c:pt idx="100">
                  <c:v>368.91360000000003</c:v>
                </c:pt>
                <c:pt idx="101">
                  <c:v>368.91360000000003</c:v>
                </c:pt>
                <c:pt idx="102">
                  <c:v>368.91360000000003</c:v>
                </c:pt>
                <c:pt idx="103">
                  <c:v>368.91360000000003</c:v>
                </c:pt>
                <c:pt idx="104">
                  <c:v>368.91360000000003</c:v>
                </c:pt>
                <c:pt idx="105">
                  <c:v>368.91360000000003</c:v>
                </c:pt>
                <c:pt idx="106">
                  <c:v>368.91360000000003</c:v>
                </c:pt>
                <c:pt idx="107">
                  <c:v>368.91360000000003</c:v>
                </c:pt>
                <c:pt idx="108">
                  <c:v>388.70369999999997</c:v>
                </c:pt>
                <c:pt idx="109">
                  <c:v>388.70369999999997</c:v>
                </c:pt>
                <c:pt idx="110">
                  <c:v>388.70369999999997</c:v>
                </c:pt>
                <c:pt idx="111">
                  <c:v>388.70369999999997</c:v>
                </c:pt>
                <c:pt idx="112">
                  <c:v>388.70369999999997</c:v>
                </c:pt>
                <c:pt idx="113">
                  <c:v>388.70369999999997</c:v>
                </c:pt>
                <c:pt idx="114">
                  <c:v>388.70369999999997</c:v>
                </c:pt>
                <c:pt idx="115">
                  <c:v>388.70369999999997</c:v>
                </c:pt>
                <c:pt idx="116">
                  <c:v>388.70369999999997</c:v>
                </c:pt>
                <c:pt idx="117">
                  <c:v>388.70369999999997</c:v>
                </c:pt>
                <c:pt idx="118">
                  <c:v>388.70369999999997</c:v>
                </c:pt>
                <c:pt idx="119">
                  <c:v>388.70369999999997</c:v>
                </c:pt>
                <c:pt idx="120">
                  <c:v>405.76458000000002</c:v>
                </c:pt>
                <c:pt idx="121">
                  <c:v>405.76458000000002</c:v>
                </c:pt>
                <c:pt idx="122">
                  <c:v>405.76458000000002</c:v>
                </c:pt>
                <c:pt idx="123">
                  <c:v>405.76458000000002</c:v>
                </c:pt>
                <c:pt idx="124">
                  <c:v>405.76458000000002</c:v>
                </c:pt>
                <c:pt idx="125">
                  <c:v>405.76458000000002</c:v>
                </c:pt>
                <c:pt idx="126">
                  <c:v>405.76458000000002</c:v>
                </c:pt>
                <c:pt idx="127">
                  <c:v>405.76458000000002</c:v>
                </c:pt>
                <c:pt idx="128">
                  <c:v>405.76458000000002</c:v>
                </c:pt>
                <c:pt idx="129">
                  <c:v>405.76458000000002</c:v>
                </c:pt>
                <c:pt idx="130">
                  <c:v>405.76458000000002</c:v>
                </c:pt>
                <c:pt idx="131">
                  <c:v>405.76458000000002</c:v>
                </c:pt>
                <c:pt idx="132">
                  <c:v>401.661</c:v>
                </c:pt>
                <c:pt idx="133">
                  <c:v>401.661</c:v>
                </c:pt>
                <c:pt idx="134">
                  <c:v>401.661</c:v>
                </c:pt>
                <c:pt idx="135">
                  <c:v>401.661</c:v>
                </c:pt>
                <c:pt idx="136">
                  <c:v>401.661</c:v>
                </c:pt>
                <c:pt idx="137">
                  <c:v>401.661</c:v>
                </c:pt>
                <c:pt idx="138">
                  <c:v>401.661</c:v>
                </c:pt>
                <c:pt idx="139">
                  <c:v>401.661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70-46D3-BAFA-63041C398174}"/>
            </c:ext>
          </c:extLst>
        </c:ser>
        <c:ser>
          <c:idx val="2"/>
          <c:order val="3"/>
          <c:tx>
            <c:strRef>
              <c:f>'Atac-I50-SECOeS'!$AF$1</c:f>
              <c:strCache>
                <c:ptCount val="1"/>
                <c:pt idx="0">
                  <c:v>Break even - Bandeira Amarela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'Atac-I50-SECOeS'!$AF$2:$AF$151</c:f>
              <c:numCache>
                <c:formatCode>_(* #,##0.00_);_(* \(#,##0.00\);_(* "-"??_);_(@_)</c:formatCode>
                <c:ptCount val="150"/>
                <c:pt idx="84">
                  <c:v>410.15527900000001</c:v>
                </c:pt>
                <c:pt idx="85">
                  <c:v>410.15527900000001</c:v>
                </c:pt>
                <c:pt idx="86">
                  <c:v>410.15527900000001</c:v>
                </c:pt>
                <c:pt idx="87">
                  <c:v>410.15527900000001</c:v>
                </c:pt>
                <c:pt idx="88">
                  <c:v>410.15527900000001</c:v>
                </c:pt>
                <c:pt idx="89">
                  <c:v>410.15527900000001</c:v>
                </c:pt>
                <c:pt idx="90">
                  <c:v>410.15527900000001</c:v>
                </c:pt>
                <c:pt idx="91">
                  <c:v>410.15527900000001</c:v>
                </c:pt>
                <c:pt idx="92">
                  <c:v>410.15527900000001</c:v>
                </c:pt>
                <c:pt idx="93">
                  <c:v>410.15527900000001</c:v>
                </c:pt>
                <c:pt idx="94">
                  <c:v>410.15527900000001</c:v>
                </c:pt>
                <c:pt idx="95">
                  <c:v>410.15527900000001</c:v>
                </c:pt>
                <c:pt idx="96">
                  <c:v>403.720505</c:v>
                </c:pt>
                <c:pt idx="97">
                  <c:v>403.720505</c:v>
                </c:pt>
                <c:pt idx="98">
                  <c:v>403.720505</c:v>
                </c:pt>
                <c:pt idx="99">
                  <c:v>403.720505</c:v>
                </c:pt>
                <c:pt idx="100">
                  <c:v>403.720505</c:v>
                </c:pt>
                <c:pt idx="101">
                  <c:v>403.720505</c:v>
                </c:pt>
                <c:pt idx="102">
                  <c:v>403.720505</c:v>
                </c:pt>
                <c:pt idx="103">
                  <c:v>403.720505</c:v>
                </c:pt>
                <c:pt idx="104">
                  <c:v>403.720505</c:v>
                </c:pt>
                <c:pt idx="105">
                  <c:v>403.720505</c:v>
                </c:pt>
                <c:pt idx="106">
                  <c:v>403.720505</c:v>
                </c:pt>
                <c:pt idx="107">
                  <c:v>403.720505</c:v>
                </c:pt>
                <c:pt idx="108">
                  <c:v>409.84962999999999</c:v>
                </c:pt>
                <c:pt idx="109">
                  <c:v>409.84962999999999</c:v>
                </c:pt>
                <c:pt idx="110">
                  <c:v>409.84962999999999</c:v>
                </c:pt>
                <c:pt idx="111">
                  <c:v>409.84962999999999</c:v>
                </c:pt>
                <c:pt idx="112">
                  <c:v>409.84962999999999</c:v>
                </c:pt>
                <c:pt idx="113">
                  <c:v>409.84962999999999</c:v>
                </c:pt>
                <c:pt idx="114">
                  <c:v>409.84962999999999</c:v>
                </c:pt>
                <c:pt idx="115">
                  <c:v>409.84962999999999</c:v>
                </c:pt>
                <c:pt idx="116">
                  <c:v>409.84962999999999</c:v>
                </c:pt>
                <c:pt idx="117">
                  <c:v>409.84962999999999</c:v>
                </c:pt>
                <c:pt idx="118">
                  <c:v>409.84962999999999</c:v>
                </c:pt>
                <c:pt idx="119">
                  <c:v>409.84962999999999</c:v>
                </c:pt>
                <c:pt idx="120">
                  <c:v>425.98309</c:v>
                </c:pt>
                <c:pt idx="121">
                  <c:v>425.98309</c:v>
                </c:pt>
                <c:pt idx="122">
                  <c:v>425.98309</c:v>
                </c:pt>
                <c:pt idx="123">
                  <c:v>425.98309</c:v>
                </c:pt>
                <c:pt idx="124">
                  <c:v>425.98309</c:v>
                </c:pt>
                <c:pt idx="125">
                  <c:v>425.98309</c:v>
                </c:pt>
                <c:pt idx="126">
                  <c:v>425.98309</c:v>
                </c:pt>
                <c:pt idx="127">
                  <c:v>425.98309</c:v>
                </c:pt>
                <c:pt idx="128">
                  <c:v>425.98309</c:v>
                </c:pt>
                <c:pt idx="129">
                  <c:v>425.98309</c:v>
                </c:pt>
                <c:pt idx="130">
                  <c:v>425.98309</c:v>
                </c:pt>
                <c:pt idx="131">
                  <c:v>425.98309</c:v>
                </c:pt>
                <c:pt idx="132">
                  <c:v>421.07461499999999</c:v>
                </c:pt>
                <c:pt idx="133">
                  <c:v>421.07461499999999</c:v>
                </c:pt>
                <c:pt idx="134">
                  <c:v>421.07461499999999</c:v>
                </c:pt>
                <c:pt idx="135">
                  <c:v>421.07461499999999</c:v>
                </c:pt>
                <c:pt idx="136">
                  <c:v>421.07461499999999</c:v>
                </c:pt>
                <c:pt idx="137">
                  <c:v>421.07461499999999</c:v>
                </c:pt>
                <c:pt idx="138">
                  <c:v>421.07461499999999</c:v>
                </c:pt>
                <c:pt idx="139">
                  <c:v>421.07461499999999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C70-46D3-BAFA-63041C398174}"/>
            </c:ext>
          </c:extLst>
        </c:ser>
        <c:ser>
          <c:idx val="3"/>
          <c:order val="4"/>
          <c:tx>
            <c:strRef>
              <c:f>'Atac-I50-SECOeS'!$AG$1</c:f>
              <c:strCache>
                <c:ptCount val="1"/>
                <c:pt idx="0">
                  <c:v>Break even - Bandeira Vermelha 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'Atac-I50-SECOeS'!$AG$2:$AG$151</c:f>
              <c:numCache>
                <c:formatCode>_(* #,##0.00_);_(* \(#,##0.00\);_(* "-"??_);_(@_)</c:formatCode>
                <c:ptCount val="150"/>
                <c:pt idx="84">
                  <c:v>453.02810000000005</c:v>
                </c:pt>
                <c:pt idx="85">
                  <c:v>453.02810000000005</c:v>
                </c:pt>
                <c:pt idx="86">
                  <c:v>453.02810000000005</c:v>
                </c:pt>
                <c:pt idx="87">
                  <c:v>453.02810000000005</c:v>
                </c:pt>
                <c:pt idx="88">
                  <c:v>453.02810000000005</c:v>
                </c:pt>
                <c:pt idx="89">
                  <c:v>453.02810000000005</c:v>
                </c:pt>
                <c:pt idx="90">
                  <c:v>453.02810000000005</c:v>
                </c:pt>
                <c:pt idx="91">
                  <c:v>453.02810000000005</c:v>
                </c:pt>
                <c:pt idx="92">
                  <c:v>453.02810000000005</c:v>
                </c:pt>
                <c:pt idx="93">
                  <c:v>453.02810000000005</c:v>
                </c:pt>
                <c:pt idx="94">
                  <c:v>453.02810000000005</c:v>
                </c:pt>
                <c:pt idx="95">
                  <c:v>453.02810000000005</c:v>
                </c:pt>
                <c:pt idx="96">
                  <c:v>444.60610000000003</c:v>
                </c:pt>
                <c:pt idx="97">
                  <c:v>444.60610000000003</c:v>
                </c:pt>
                <c:pt idx="98">
                  <c:v>444.60610000000003</c:v>
                </c:pt>
                <c:pt idx="99">
                  <c:v>444.60610000000003</c:v>
                </c:pt>
                <c:pt idx="100">
                  <c:v>444.60610000000003</c:v>
                </c:pt>
                <c:pt idx="101">
                  <c:v>444.60610000000003</c:v>
                </c:pt>
                <c:pt idx="102">
                  <c:v>444.60610000000003</c:v>
                </c:pt>
                <c:pt idx="103">
                  <c:v>444.60610000000003</c:v>
                </c:pt>
                <c:pt idx="104">
                  <c:v>444.60610000000003</c:v>
                </c:pt>
                <c:pt idx="105">
                  <c:v>444.60610000000003</c:v>
                </c:pt>
                <c:pt idx="106">
                  <c:v>444.60610000000003</c:v>
                </c:pt>
                <c:pt idx="107">
                  <c:v>444.60610000000003</c:v>
                </c:pt>
                <c:pt idx="108">
                  <c:v>438.769634</c:v>
                </c:pt>
                <c:pt idx="109">
                  <c:v>438.769634</c:v>
                </c:pt>
                <c:pt idx="110">
                  <c:v>438.769634</c:v>
                </c:pt>
                <c:pt idx="111">
                  <c:v>438.769634</c:v>
                </c:pt>
                <c:pt idx="112">
                  <c:v>438.769634</c:v>
                </c:pt>
                <c:pt idx="113">
                  <c:v>438.769634</c:v>
                </c:pt>
                <c:pt idx="114">
                  <c:v>438.769634</c:v>
                </c:pt>
                <c:pt idx="115">
                  <c:v>438.769634</c:v>
                </c:pt>
                <c:pt idx="116">
                  <c:v>438.769634</c:v>
                </c:pt>
                <c:pt idx="117">
                  <c:v>438.769634</c:v>
                </c:pt>
                <c:pt idx="118">
                  <c:v>438.769634</c:v>
                </c:pt>
                <c:pt idx="119">
                  <c:v>438.769634</c:v>
                </c:pt>
                <c:pt idx="120">
                  <c:v>453.63471800000002</c:v>
                </c:pt>
                <c:pt idx="121">
                  <c:v>453.63471800000002</c:v>
                </c:pt>
                <c:pt idx="122">
                  <c:v>453.63471800000002</c:v>
                </c:pt>
                <c:pt idx="123">
                  <c:v>453.63471800000002</c:v>
                </c:pt>
                <c:pt idx="124">
                  <c:v>453.63471800000002</c:v>
                </c:pt>
                <c:pt idx="125">
                  <c:v>453.63471800000002</c:v>
                </c:pt>
                <c:pt idx="126">
                  <c:v>453.63471800000002</c:v>
                </c:pt>
                <c:pt idx="127">
                  <c:v>453.63471800000002</c:v>
                </c:pt>
                <c:pt idx="128">
                  <c:v>453.63471800000002</c:v>
                </c:pt>
                <c:pt idx="129">
                  <c:v>453.63471800000002</c:v>
                </c:pt>
                <c:pt idx="130">
                  <c:v>453.63471800000002</c:v>
                </c:pt>
                <c:pt idx="131">
                  <c:v>453.63471800000002</c:v>
                </c:pt>
                <c:pt idx="132">
                  <c:v>447.62543700000003</c:v>
                </c:pt>
                <c:pt idx="133">
                  <c:v>447.62543700000003</c:v>
                </c:pt>
                <c:pt idx="134">
                  <c:v>447.62543700000003</c:v>
                </c:pt>
                <c:pt idx="135">
                  <c:v>447.62543700000003</c:v>
                </c:pt>
                <c:pt idx="136">
                  <c:v>447.62543700000003</c:v>
                </c:pt>
                <c:pt idx="137">
                  <c:v>447.62543700000003</c:v>
                </c:pt>
                <c:pt idx="138">
                  <c:v>447.62543700000003</c:v>
                </c:pt>
                <c:pt idx="139">
                  <c:v>447.62543700000003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7C70-46D3-BAFA-63041C398174}"/>
            </c:ext>
          </c:extLst>
        </c:ser>
        <c:ser>
          <c:idx val="4"/>
          <c:order val="5"/>
          <c:tx>
            <c:strRef>
              <c:f>'Atac-I50-SECOeS'!$AH$1</c:f>
              <c:strCache>
                <c:ptCount val="1"/>
                <c:pt idx="0">
                  <c:v>Break even - Bandeira Vermelha II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'Atac-I50-SECOeS'!$AH$2:$AH$151</c:f>
              <c:numCache>
                <c:formatCode>_(* #,##0.00_);_(* \(#,##0.00\);_(* "-"??_);_(@_)</c:formatCode>
                <c:ptCount val="150"/>
                <c:pt idx="84">
                  <c:v>493.26334500000002</c:v>
                </c:pt>
                <c:pt idx="85">
                  <c:v>493.26334500000002</c:v>
                </c:pt>
                <c:pt idx="86">
                  <c:v>493.26334500000002</c:v>
                </c:pt>
                <c:pt idx="87">
                  <c:v>493.26334500000002</c:v>
                </c:pt>
                <c:pt idx="88">
                  <c:v>493.26334500000002</c:v>
                </c:pt>
                <c:pt idx="89">
                  <c:v>493.26334500000002</c:v>
                </c:pt>
                <c:pt idx="90">
                  <c:v>493.26334500000002</c:v>
                </c:pt>
                <c:pt idx="91">
                  <c:v>493.26334500000002</c:v>
                </c:pt>
                <c:pt idx="92">
                  <c:v>493.26334500000002</c:v>
                </c:pt>
                <c:pt idx="93">
                  <c:v>493.26334500000002</c:v>
                </c:pt>
                <c:pt idx="94">
                  <c:v>493.26334500000002</c:v>
                </c:pt>
                <c:pt idx="95">
                  <c:v>493.26334500000002</c:v>
                </c:pt>
                <c:pt idx="96">
                  <c:v>482.97637500000008</c:v>
                </c:pt>
                <c:pt idx="97">
                  <c:v>482.97637500000008</c:v>
                </c:pt>
                <c:pt idx="98">
                  <c:v>482.97637500000008</c:v>
                </c:pt>
                <c:pt idx="99">
                  <c:v>482.97637500000008</c:v>
                </c:pt>
                <c:pt idx="100">
                  <c:v>482.97637500000008</c:v>
                </c:pt>
                <c:pt idx="101">
                  <c:v>482.97637500000008</c:v>
                </c:pt>
                <c:pt idx="102">
                  <c:v>482.97637500000008</c:v>
                </c:pt>
                <c:pt idx="103">
                  <c:v>482.97637500000008</c:v>
                </c:pt>
                <c:pt idx="104">
                  <c:v>482.97637500000008</c:v>
                </c:pt>
                <c:pt idx="105">
                  <c:v>482.97637500000008</c:v>
                </c:pt>
                <c:pt idx="106">
                  <c:v>482.97637500000008</c:v>
                </c:pt>
                <c:pt idx="107">
                  <c:v>482.97637500000008</c:v>
                </c:pt>
                <c:pt idx="108">
                  <c:v>477.06788599999993</c:v>
                </c:pt>
                <c:pt idx="109">
                  <c:v>477.06788599999993</c:v>
                </c:pt>
                <c:pt idx="110">
                  <c:v>477.06788599999993</c:v>
                </c:pt>
                <c:pt idx="111">
                  <c:v>477.06788599999993</c:v>
                </c:pt>
                <c:pt idx="112">
                  <c:v>477.06788599999993</c:v>
                </c:pt>
                <c:pt idx="113">
                  <c:v>477.06788599999993</c:v>
                </c:pt>
                <c:pt idx="114">
                  <c:v>477.06788599999993</c:v>
                </c:pt>
                <c:pt idx="115">
                  <c:v>477.06788599999993</c:v>
                </c:pt>
                <c:pt idx="116">
                  <c:v>477.06788599999993</c:v>
                </c:pt>
                <c:pt idx="117">
                  <c:v>477.06788599999993</c:v>
                </c:pt>
                <c:pt idx="118">
                  <c:v>477.06788599999993</c:v>
                </c:pt>
                <c:pt idx="119">
                  <c:v>477.06788599999993</c:v>
                </c:pt>
                <c:pt idx="120">
                  <c:v>490.25328200000001</c:v>
                </c:pt>
                <c:pt idx="121">
                  <c:v>490.25328200000001</c:v>
                </c:pt>
                <c:pt idx="122">
                  <c:v>490.25328200000001</c:v>
                </c:pt>
                <c:pt idx="123">
                  <c:v>490.25328200000001</c:v>
                </c:pt>
                <c:pt idx="124">
                  <c:v>490.25328200000001</c:v>
                </c:pt>
                <c:pt idx="125">
                  <c:v>490.25328200000001</c:v>
                </c:pt>
                <c:pt idx="126">
                  <c:v>490.25328200000001</c:v>
                </c:pt>
                <c:pt idx="127">
                  <c:v>490.25328200000001</c:v>
                </c:pt>
                <c:pt idx="128">
                  <c:v>490.25328200000001</c:v>
                </c:pt>
                <c:pt idx="129">
                  <c:v>490.25328200000001</c:v>
                </c:pt>
                <c:pt idx="130">
                  <c:v>490.25328200000001</c:v>
                </c:pt>
                <c:pt idx="131">
                  <c:v>490.25328200000001</c:v>
                </c:pt>
                <c:pt idx="132">
                  <c:v>482.78622300000001</c:v>
                </c:pt>
                <c:pt idx="133">
                  <c:v>482.78622300000001</c:v>
                </c:pt>
                <c:pt idx="134">
                  <c:v>482.78622300000001</c:v>
                </c:pt>
                <c:pt idx="135">
                  <c:v>482.78622300000001</c:v>
                </c:pt>
                <c:pt idx="136">
                  <c:v>482.78622300000001</c:v>
                </c:pt>
                <c:pt idx="137">
                  <c:v>482.78622300000001</c:v>
                </c:pt>
                <c:pt idx="138">
                  <c:v>482.78622300000001</c:v>
                </c:pt>
                <c:pt idx="139">
                  <c:v>482.78622300000001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7C70-46D3-BAFA-63041C39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'Atac-I50-SECOeS'!$AK$2:$AK$151</c:f>
              <c:numCache>
                <c:formatCode>0%</c:formatCode>
                <c:ptCount val="150"/>
                <c:pt idx="84">
                  <c:v>0.24945533769063172</c:v>
                </c:pt>
                <c:pt idx="85">
                  <c:v>0.31856787459097174</c:v>
                </c:pt>
                <c:pt idx="86">
                  <c:v>0.27260532204644011</c:v>
                </c:pt>
                <c:pt idx="87">
                  <c:v>0.28856896947625166</c:v>
                </c:pt>
                <c:pt idx="88">
                  <c:v>0.32102375401490146</c:v>
                </c:pt>
                <c:pt idx="89">
                  <c:v>0.33507770087412997</c:v>
                </c:pt>
                <c:pt idx="90">
                  <c:v>0.39181091230111648</c:v>
                </c:pt>
                <c:pt idx="91">
                  <c:v>0.40528991057564634</c:v>
                </c:pt>
                <c:pt idx="92">
                  <c:v>0.39689972022439868</c:v>
                </c:pt>
                <c:pt idx="93">
                  <c:v>0.4601917464681029</c:v>
                </c:pt>
                <c:pt idx="94">
                  <c:v>0.53555198364844436</c:v>
                </c:pt>
                <c:pt idx="95">
                  <c:v>0.54108924998098373</c:v>
                </c:pt>
                <c:pt idx="96">
                  <c:v>0.59701178451178449</c:v>
                </c:pt>
                <c:pt idx="97">
                  <c:v>0.61752453691053955</c:v>
                </c:pt>
                <c:pt idx="98">
                  <c:v>0.63121410180233717</c:v>
                </c:pt>
                <c:pt idx="99">
                  <c:v>0.66337169913678073</c:v>
                </c:pt>
                <c:pt idx="100">
                  <c:v>0.65211065379234845</c:v>
                </c:pt>
                <c:pt idx="101">
                  <c:v>0.64716985524825088</c:v>
                </c:pt>
                <c:pt idx="102">
                  <c:v>0.6385350571696643</c:v>
                </c:pt>
                <c:pt idx="103">
                  <c:v>0.63985703939591521</c:v>
                </c:pt>
                <c:pt idx="104">
                  <c:v>0.6538225873061998</c:v>
                </c:pt>
                <c:pt idx="105">
                  <c:v>0.64372850445199092</c:v>
                </c:pt>
                <c:pt idx="106">
                  <c:v>0.61273687569844726</c:v>
                </c:pt>
                <c:pt idx="107">
                  <c:v>0.58296054204079828</c:v>
                </c:pt>
                <c:pt idx="108">
                  <c:v>0.61327561327561331</c:v>
                </c:pt>
                <c:pt idx="109">
                  <c:v>0.43885724096100281</c:v>
                </c:pt>
                <c:pt idx="110">
                  <c:v>0.46728231984070817</c:v>
                </c:pt>
                <c:pt idx="111">
                  <c:v>0.49749787991898892</c:v>
                </c:pt>
                <c:pt idx="112">
                  <c:v>0.55286527444369016</c:v>
                </c:pt>
                <c:pt idx="113">
                  <c:v>0.48119743193137143</c:v>
                </c:pt>
                <c:pt idx="114">
                  <c:v>0.42181375342366612</c:v>
                </c:pt>
                <c:pt idx="115">
                  <c:v>0.45983747460540714</c:v>
                </c:pt>
                <c:pt idx="116">
                  <c:v>0.42528546379500198</c:v>
                </c:pt>
                <c:pt idx="117">
                  <c:v>0.38495206417295924</c:v>
                </c:pt>
                <c:pt idx="118">
                  <c:v>0.4802274271579553</c:v>
                </c:pt>
                <c:pt idx="119">
                  <c:v>0.49049687461169</c:v>
                </c:pt>
                <c:pt idx="120">
                  <c:v>0.51185126442858409</c:v>
                </c:pt>
                <c:pt idx="121">
                  <c:v>0.43662159964775632</c:v>
                </c:pt>
                <c:pt idx="122">
                  <c:v>0.34979907424261747</c:v>
                </c:pt>
                <c:pt idx="123">
                  <c:v>0.29319452920213013</c:v>
                </c:pt>
                <c:pt idx="124">
                  <c:v>0.3149391644233161</c:v>
                </c:pt>
                <c:pt idx="125">
                  <c:v>0.31563888597669121</c:v>
                </c:pt>
                <c:pt idx="126">
                  <c:v>0.349317281464045</c:v>
                </c:pt>
                <c:pt idx="127">
                  <c:v>0.37172184368033739</c:v>
                </c:pt>
                <c:pt idx="128">
                  <c:v>0.32660074305483583</c:v>
                </c:pt>
                <c:pt idx="129">
                  <c:v>0.33963481977653148</c:v>
                </c:pt>
                <c:pt idx="130">
                  <c:v>0.36344862826617358</c:v>
                </c:pt>
                <c:pt idx="131">
                  <c:v>0.28250809866154419</c:v>
                </c:pt>
                <c:pt idx="132">
                  <c:v>0.20256410256410257</c:v>
                </c:pt>
                <c:pt idx="133">
                  <c:v>0.12141796467944636</c:v>
                </c:pt>
                <c:pt idx="134">
                  <c:v>0.19140487182530114</c:v>
                </c:pt>
                <c:pt idx="135">
                  <c:v>0.25807957456661229</c:v>
                </c:pt>
                <c:pt idx="136">
                  <c:v>0.22970478974945438</c:v>
                </c:pt>
                <c:pt idx="137">
                  <c:v>0.25073352348815997</c:v>
                </c:pt>
                <c:pt idx="138">
                  <c:v>0.28145874257147191</c:v>
                </c:pt>
                <c:pt idx="139">
                  <c:v>0.25714603442538203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DB8-4B23-BBBB-837E40425D98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8-4B23-BBBB-837E40425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453.02810000000005</c:v>
                      </c:pt>
                      <c:pt idx="85">
                        <c:v>453.02810000000005</c:v>
                      </c:pt>
                      <c:pt idx="86">
                        <c:v>453.02810000000005</c:v>
                      </c:pt>
                      <c:pt idx="87">
                        <c:v>453.02810000000005</c:v>
                      </c:pt>
                      <c:pt idx="88">
                        <c:v>453.02810000000005</c:v>
                      </c:pt>
                      <c:pt idx="89">
                        <c:v>453.02810000000005</c:v>
                      </c:pt>
                      <c:pt idx="90">
                        <c:v>453.02810000000005</c:v>
                      </c:pt>
                      <c:pt idx="91">
                        <c:v>453.02810000000005</c:v>
                      </c:pt>
                      <c:pt idx="92">
                        <c:v>453.02810000000005</c:v>
                      </c:pt>
                      <c:pt idx="93">
                        <c:v>453.02810000000005</c:v>
                      </c:pt>
                      <c:pt idx="94">
                        <c:v>453.02810000000005</c:v>
                      </c:pt>
                      <c:pt idx="95">
                        <c:v>453.02810000000005</c:v>
                      </c:pt>
                      <c:pt idx="96">
                        <c:v>444.60610000000003</c:v>
                      </c:pt>
                      <c:pt idx="97">
                        <c:v>444.60610000000003</c:v>
                      </c:pt>
                      <c:pt idx="98">
                        <c:v>444.60610000000003</c:v>
                      </c:pt>
                      <c:pt idx="99">
                        <c:v>444.60610000000003</c:v>
                      </c:pt>
                      <c:pt idx="100">
                        <c:v>444.60610000000003</c:v>
                      </c:pt>
                      <c:pt idx="101">
                        <c:v>444.60610000000003</c:v>
                      </c:pt>
                      <c:pt idx="102">
                        <c:v>444.60610000000003</c:v>
                      </c:pt>
                      <c:pt idx="103">
                        <c:v>444.60610000000003</c:v>
                      </c:pt>
                      <c:pt idx="104">
                        <c:v>444.60610000000003</c:v>
                      </c:pt>
                      <c:pt idx="105">
                        <c:v>444.60610000000003</c:v>
                      </c:pt>
                      <c:pt idx="106">
                        <c:v>444.60610000000003</c:v>
                      </c:pt>
                      <c:pt idx="107">
                        <c:v>444.60610000000003</c:v>
                      </c:pt>
                      <c:pt idx="108">
                        <c:v>438.769634</c:v>
                      </c:pt>
                      <c:pt idx="109">
                        <c:v>438.769634</c:v>
                      </c:pt>
                      <c:pt idx="110">
                        <c:v>438.769634</c:v>
                      </c:pt>
                      <c:pt idx="111">
                        <c:v>438.769634</c:v>
                      </c:pt>
                      <c:pt idx="112">
                        <c:v>438.769634</c:v>
                      </c:pt>
                      <c:pt idx="113">
                        <c:v>438.769634</c:v>
                      </c:pt>
                      <c:pt idx="114">
                        <c:v>438.769634</c:v>
                      </c:pt>
                      <c:pt idx="115">
                        <c:v>438.769634</c:v>
                      </c:pt>
                      <c:pt idx="116">
                        <c:v>438.769634</c:v>
                      </c:pt>
                      <c:pt idx="117">
                        <c:v>438.769634</c:v>
                      </c:pt>
                      <c:pt idx="118">
                        <c:v>438.769634</c:v>
                      </c:pt>
                      <c:pt idx="119">
                        <c:v>438.769634</c:v>
                      </c:pt>
                      <c:pt idx="120">
                        <c:v>453.63471800000002</c:v>
                      </c:pt>
                      <c:pt idx="121">
                        <c:v>453.63471800000002</c:v>
                      </c:pt>
                      <c:pt idx="122">
                        <c:v>453.63471800000002</c:v>
                      </c:pt>
                      <c:pt idx="123">
                        <c:v>453.63471800000002</c:v>
                      </c:pt>
                      <c:pt idx="124">
                        <c:v>453.63471800000002</c:v>
                      </c:pt>
                      <c:pt idx="125">
                        <c:v>453.63471800000002</c:v>
                      </c:pt>
                      <c:pt idx="126">
                        <c:v>453.63471800000002</c:v>
                      </c:pt>
                      <c:pt idx="127">
                        <c:v>453.63471800000002</c:v>
                      </c:pt>
                      <c:pt idx="128">
                        <c:v>453.63471800000002</c:v>
                      </c:pt>
                      <c:pt idx="129">
                        <c:v>453.63471800000002</c:v>
                      </c:pt>
                      <c:pt idx="130">
                        <c:v>453.63471800000002</c:v>
                      </c:pt>
                      <c:pt idx="131">
                        <c:v>453.63471800000002</c:v>
                      </c:pt>
                      <c:pt idx="132">
                        <c:v>447.62543700000003</c:v>
                      </c:pt>
                      <c:pt idx="133">
                        <c:v>447.62543700000003</c:v>
                      </c:pt>
                      <c:pt idx="134">
                        <c:v>447.62543700000003</c:v>
                      </c:pt>
                      <c:pt idx="135">
                        <c:v>447.62543700000003</c:v>
                      </c:pt>
                      <c:pt idx="136">
                        <c:v>447.62543700000003</c:v>
                      </c:pt>
                      <c:pt idx="137">
                        <c:v>447.62543700000003</c:v>
                      </c:pt>
                      <c:pt idx="138">
                        <c:v>447.62543700000003</c:v>
                      </c:pt>
                      <c:pt idx="139">
                        <c:v>447.62543700000003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DB8-4B23-BBBB-837E40425D98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493.26334500000002</c:v>
                      </c:pt>
                      <c:pt idx="85">
                        <c:v>493.26334500000002</c:v>
                      </c:pt>
                      <c:pt idx="86">
                        <c:v>493.26334500000002</c:v>
                      </c:pt>
                      <c:pt idx="87">
                        <c:v>493.26334500000002</c:v>
                      </c:pt>
                      <c:pt idx="88">
                        <c:v>493.26334500000002</c:v>
                      </c:pt>
                      <c:pt idx="89">
                        <c:v>493.26334500000002</c:v>
                      </c:pt>
                      <c:pt idx="90">
                        <c:v>493.26334500000002</c:v>
                      </c:pt>
                      <c:pt idx="91">
                        <c:v>493.26334500000002</c:v>
                      </c:pt>
                      <c:pt idx="92">
                        <c:v>493.26334500000002</c:v>
                      </c:pt>
                      <c:pt idx="93">
                        <c:v>493.26334500000002</c:v>
                      </c:pt>
                      <c:pt idx="94">
                        <c:v>493.26334500000002</c:v>
                      </c:pt>
                      <c:pt idx="95">
                        <c:v>493.26334500000002</c:v>
                      </c:pt>
                      <c:pt idx="96">
                        <c:v>482.97637500000008</c:v>
                      </c:pt>
                      <c:pt idx="97">
                        <c:v>482.97637500000008</c:v>
                      </c:pt>
                      <c:pt idx="98">
                        <c:v>482.97637500000008</c:v>
                      </c:pt>
                      <c:pt idx="99">
                        <c:v>482.97637500000008</c:v>
                      </c:pt>
                      <c:pt idx="100">
                        <c:v>482.97637500000008</c:v>
                      </c:pt>
                      <c:pt idx="101">
                        <c:v>482.97637500000008</c:v>
                      </c:pt>
                      <c:pt idx="102">
                        <c:v>482.97637500000008</c:v>
                      </c:pt>
                      <c:pt idx="103">
                        <c:v>482.97637500000008</c:v>
                      </c:pt>
                      <c:pt idx="104">
                        <c:v>482.97637500000008</c:v>
                      </c:pt>
                      <c:pt idx="105">
                        <c:v>482.97637500000008</c:v>
                      </c:pt>
                      <c:pt idx="106">
                        <c:v>482.97637500000008</c:v>
                      </c:pt>
                      <c:pt idx="107">
                        <c:v>482.97637500000008</c:v>
                      </c:pt>
                      <c:pt idx="108">
                        <c:v>477.06788599999993</c:v>
                      </c:pt>
                      <c:pt idx="109">
                        <c:v>477.06788599999993</c:v>
                      </c:pt>
                      <c:pt idx="110">
                        <c:v>477.06788599999993</c:v>
                      </c:pt>
                      <c:pt idx="111">
                        <c:v>477.06788599999993</c:v>
                      </c:pt>
                      <c:pt idx="112">
                        <c:v>477.06788599999993</c:v>
                      </c:pt>
                      <c:pt idx="113">
                        <c:v>477.06788599999993</c:v>
                      </c:pt>
                      <c:pt idx="114">
                        <c:v>477.06788599999993</c:v>
                      </c:pt>
                      <c:pt idx="115">
                        <c:v>477.06788599999993</c:v>
                      </c:pt>
                      <c:pt idx="116">
                        <c:v>477.06788599999993</c:v>
                      </c:pt>
                      <c:pt idx="117">
                        <c:v>477.06788599999993</c:v>
                      </c:pt>
                      <c:pt idx="118">
                        <c:v>477.06788599999993</c:v>
                      </c:pt>
                      <c:pt idx="119">
                        <c:v>477.06788599999993</c:v>
                      </c:pt>
                      <c:pt idx="120">
                        <c:v>490.25328200000001</c:v>
                      </c:pt>
                      <c:pt idx="121">
                        <c:v>490.25328200000001</c:v>
                      </c:pt>
                      <c:pt idx="122">
                        <c:v>490.25328200000001</c:v>
                      </c:pt>
                      <c:pt idx="123">
                        <c:v>490.25328200000001</c:v>
                      </c:pt>
                      <c:pt idx="124">
                        <c:v>490.25328200000001</c:v>
                      </c:pt>
                      <c:pt idx="125">
                        <c:v>490.25328200000001</c:v>
                      </c:pt>
                      <c:pt idx="126">
                        <c:v>490.25328200000001</c:v>
                      </c:pt>
                      <c:pt idx="127">
                        <c:v>490.25328200000001</c:v>
                      </c:pt>
                      <c:pt idx="128">
                        <c:v>490.25328200000001</c:v>
                      </c:pt>
                      <c:pt idx="129">
                        <c:v>490.25328200000001</c:v>
                      </c:pt>
                      <c:pt idx="130">
                        <c:v>490.25328200000001</c:v>
                      </c:pt>
                      <c:pt idx="131">
                        <c:v>490.25328200000001</c:v>
                      </c:pt>
                      <c:pt idx="132">
                        <c:v>482.78622300000001</c:v>
                      </c:pt>
                      <c:pt idx="133">
                        <c:v>482.78622300000001</c:v>
                      </c:pt>
                      <c:pt idx="134">
                        <c:v>482.78622300000001</c:v>
                      </c:pt>
                      <c:pt idx="135">
                        <c:v>482.78622300000001</c:v>
                      </c:pt>
                      <c:pt idx="136">
                        <c:v>482.78622300000001</c:v>
                      </c:pt>
                      <c:pt idx="137">
                        <c:v>482.78622300000001</c:v>
                      </c:pt>
                      <c:pt idx="138">
                        <c:v>482.78622300000001</c:v>
                      </c:pt>
                      <c:pt idx="139">
                        <c:v>482.78622300000001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DB8-4B23-BBBB-837E40425D98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223.32806155753968</c:v>
                      </c:pt>
                      <c:pt idx="85">
                        <c:v>223.32806155753968</c:v>
                      </c:pt>
                      <c:pt idx="86">
                        <c:v>223.32806155753968</c:v>
                      </c:pt>
                      <c:pt idx="87">
                        <c:v>223.32806155753968</c:v>
                      </c:pt>
                      <c:pt idx="88">
                        <c:v>223.32806155753968</c:v>
                      </c:pt>
                      <c:pt idx="89">
                        <c:v>223.32806155753968</c:v>
                      </c:pt>
                      <c:pt idx="90">
                        <c:v>223.32806155753968</c:v>
                      </c:pt>
                      <c:pt idx="91">
                        <c:v>223.32806155753968</c:v>
                      </c:pt>
                      <c:pt idx="92">
                        <c:v>223.32806155753968</c:v>
                      </c:pt>
                      <c:pt idx="93">
                        <c:v>223.32806155753968</c:v>
                      </c:pt>
                      <c:pt idx="94">
                        <c:v>223.32806155753968</c:v>
                      </c:pt>
                      <c:pt idx="95">
                        <c:v>223.32806155753968</c:v>
                      </c:pt>
                      <c:pt idx="96">
                        <c:v>223.32806155753968</c:v>
                      </c:pt>
                      <c:pt idx="97">
                        <c:v>223.32806155753968</c:v>
                      </c:pt>
                      <c:pt idx="98">
                        <c:v>223.32806155753968</c:v>
                      </c:pt>
                      <c:pt idx="99">
                        <c:v>223.32806155753968</c:v>
                      </c:pt>
                      <c:pt idx="100">
                        <c:v>223.32806155753968</c:v>
                      </c:pt>
                      <c:pt idx="101">
                        <c:v>223.32806155753968</c:v>
                      </c:pt>
                      <c:pt idx="102">
                        <c:v>223.32806155753968</c:v>
                      </c:pt>
                      <c:pt idx="103">
                        <c:v>223.32806155753968</c:v>
                      </c:pt>
                      <c:pt idx="104">
                        <c:v>223.32806155753968</c:v>
                      </c:pt>
                      <c:pt idx="105">
                        <c:v>223.32806155753968</c:v>
                      </c:pt>
                      <c:pt idx="106">
                        <c:v>223.32806155753968</c:v>
                      </c:pt>
                      <c:pt idx="107">
                        <c:v>223.32806155753968</c:v>
                      </c:pt>
                      <c:pt idx="108">
                        <c:v>223.32806155753968</c:v>
                      </c:pt>
                      <c:pt idx="109">
                        <c:v>223.32806155753968</c:v>
                      </c:pt>
                      <c:pt idx="110">
                        <c:v>223.32806155753968</c:v>
                      </c:pt>
                      <c:pt idx="111">
                        <c:v>223.32806155753968</c:v>
                      </c:pt>
                      <c:pt idx="112">
                        <c:v>223.32806155753968</c:v>
                      </c:pt>
                      <c:pt idx="113">
                        <c:v>223.32806155753968</c:v>
                      </c:pt>
                      <c:pt idx="114">
                        <c:v>223.32806155753968</c:v>
                      </c:pt>
                      <c:pt idx="115">
                        <c:v>223.32806155753968</c:v>
                      </c:pt>
                      <c:pt idx="116">
                        <c:v>223.32806155753968</c:v>
                      </c:pt>
                      <c:pt idx="117">
                        <c:v>223.32806155753968</c:v>
                      </c:pt>
                      <c:pt idx="118">
                        <c:v>223.32806155753968</c:v>
                      </c:pt>
                      <c:pt idx="119">
                        <c:v>223.32806155753968</c:v>
                      </c:pt>
                      <c:pt idx="120">
                        <c:v>223.32806155753968</c:v>
                      </c:pt>
                      <c:pt idx="121">
                        <c:v>223.32806155753968</c:v>
                      </c:pt>
                      <c:pt idx="122">
                        <c:v>223.32806155753968</c:v>
                      </c:pt>
                      <c:pt idx="123">
                        <c:v>223.32806155753968</c:v>
                      </c:pt>
                      <c:pt idx="124">
                        <c:v>223.32806155753968</c:v>
                      </c:pt>
                      <c:pt idx="125">
                        <c:v>223.32806155753968</c:v>
                      </c:pt>
                      <c:pt idx="126">
                        <c:v>223.32806155753968</c:v>
                      </c:pt>
                      <c:pt idx="127">
                        <c:v>223.32806155753968</c:v>
                      </c:pt>
                      <c:pt idx="128">
                        <c:v>223.32806155753968</c:v>
                      </c:pt>
                      <c:pt idx="129">
                        <c:v>223.32806155753968</c:v>
                      </c:pt>
                      <c:pt idx="130">
                        <c:v>223.32806155753968</c:v>
                      </c:pt>
                      <c:pt idx="131">
                        <c:v>223.32806155753968</c:v>
                      </c:pt>
                      <c:pt idx="132">
                        <c:v>223.32806155753968</c:v>
                      </c:pt>
                      <c:pt idx="133">
                        <c:v>223.32806155753968</c:v>
                      </c:pt>
                      <c:pt idx="134">
                        <c:v>223.32806155753968</c:v>
                      </c:pt>
                      <c:pt idx="135">
                        <c:v>223.32806155753968</c:v>
                      </c:pt>
                      <c:pt idx="136">
                        <c:v>223.32806155753968</c:v>
                      </c:pt>
                      <c:pt idx="137">
                        <c:v>223.32806155753968</c:v>
                      </c:pt>
                      <c:pt idx="138">
                        <c:v>223.32806155753968</c:v>
                      </c:pt>
                      <c:pt idx="139">
                        <c:v>223.32806155753968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DB8-4B23-BBBB-837E40425D98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B-4C4E-9501-DC65714B4FA4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'Atac-I50-SECOeS'!$AM$2:$AM$151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B-4C4E-9501-DC65714B4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C-43E9-9B28-5AD47867670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'Atac-I50-SECOeS'!$AN$2:$AN$151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C-43E9-9B28-5AD478676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2-4A84-85E3-B4CB26D1DAB7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'Atac-I50-SECOeS'!$AO$2:$AO$151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2-4A84-85E3-B4CB26D1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8-4713-AFD1-E8532A59EAAF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'Atac-I50-SECOeS'!$AP$2:$AP$151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8-4713-AFD1-E8532A59E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A-4B63-96A9-042101FDCB3F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'Atac-I50-SECOeS'!$AQ$2:$AQ$151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221.42850000000001</c:v>
                </c:pt>
                <c:pt idx="133">
                  <c:v>252.85390000000001</c:v>
                </c:pt>
                <c:pt idx="134">
                  <c:v>244.392</c:v>
                </c:pt>
                <c:pt idx="135">
                  <c:v>233.67960000000002</c:v>
                </c:pt>
                <c:pt idx="136">
                  <c:v>250.22009999999997</c:v>
                </c:pt>
                <c:pt idx="137">
                  <c:v>250.7741</c:v>
                </c:pt>
                <c:pt idx="138">
                  <c:v>245.38500000000002</c:v>
                </c:pt>
                <c:pt idx="139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A-4B63-96A9-042101FDC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'Atac-I50-SECOeS'!$K$2:$K$151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0-4271-BEE5-5B1B467DDA41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'Atac-I50-SECOeS'!$L$2:$L$151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0-4271-BEE5-5B1B467DDA41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'Atac-I50-SECOeS'!$M$2:$M$151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0-4271-BEE5-5B1B467DDA41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'Atac-I50-SECOeS'!$N$2:$N$151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70-4271-BEE5-5B1B467DDA41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70-4271-BEE5-5B1B467DDA41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70-4271-BEE5-5B1B467DDA41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70-4271-BEE5-5B1B467DDA41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70-4271-BEE5-5B1B467DDA41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'Atac-I50-SECOeS'!$T$2:$T$151</c:f>
              <c:numCache>
                <c:formatCode>General</c:formatCode>
                <c:ptCount val="150"/>
                <c:pt idx="84" formatCode="_(* #,##0.00_);_(* \(#,##0.00\);_(* &quot;-&quot;??_);_(@_)">
                  <c:v>199.03930000000003</c:v>
                </c:pt>
                <c:pt idx="85" formatCode="_(* #,##0.00_);_(* \(#,##0.00\);_(* &quot;-&quot;??_);_(@_)">
                  <c:v>200.59049999999999</c:v>
                </c:pt>
                <c:pt idx="86" formatCode="_(* #,##0.00_);_(* \(#,##0.00\);_(* &quot;-&quot;??_);_(@_)">
                  <c:v>197.7184</c:v>
                </c:pt>
                <c:pt idx="87" formatCode="_(* #,##0.00_);_(* \(#,##0.00\);_(* &quot;-&quot;??_);_(@_)">
                  <c:v>197.44040000000001</c:v>
                </c:pt>
                <c:pt idx="88" formatCode="_(* #,##0.00_);_(* \(#,##0.00\);_(* &quot;-&quot;??_);_(@_)">
                  <c:v>202.75360000000001</c:v>
                </c:pt>
                <c:pt idx="89" formatCode="_(* #,##0.00_);_(* \(#,##0.00\);_(* &quot;-&quot;??_);_(@_)">
                  <c:v>194.90060000000003</c:v>
                </c:pt>
                <c:pt idx="90" formatCode="_(* #,##0.00_);_(* \(#,##0.00\);_(* &quot;-&quot;??_);_(@_)">
                  <c:v>194.95580000000001</c:v>
                </c:pt>
                <c:pt idx="91" formatCode="_(* #,##0.00_);_(* \(#,##0.00\);_(* &quot;-&quot;??_);_(@_)">
                  <c:v>190.22039999999998</c:v>
                </c:pt>
                <c:pt idx="92" formatCode="_(* #,##0.00_);_(* \(#,##0.00\);_(* &quot;-&quot;??_);_(@_)">
                  <c:v>193.1592</c:v>
                </c:pt>
                <c:pt idx="93" formatCode="_(* #,##0.00_);_(* \(#,##0.00\);_(* &quot;-&quot;??_);_(@_)">
                  <c:v>183.00850000000003</c:v>
                </c:pt>
                <c:pt idx="94" formatCode="_(* #,##0.00_);_(* \(#,##0.00\);_(* &quot;-&quot;??_);_(@_)">
                  <c:v>182.09400000000002</c:v>
                </c:pt>
                <c:pt idx="95" formatCode="_(* #,##0.00_);_(* \(#,##0.00\);_(* &quot;-&quot;??_);_(@_)">
                  <c:v>181.45850000000002</c:v>
                </c:pt>
                <c:pt idx="96" formatCode="_(* #,##0.00_);_(* \(#,##0.00\);_(* &quot;-&quot;??_);_(@_)">
                  <c:v>185.15550000000002</c:v>
                </c:pt>
                <c:pt idx="97" formatCode="_(* #,##0.00_);_(* \(#,##0.00\);_(* &quot;-&quot;??_);_(@_)">
                  <c:v>188.9496</c:v>
                </c:pt>
                <c:pt idx="98" formatCode="_(* #,##0.00_);_(* \(#,##0.00\);_(* &quot;-&quot;??_);_(@_)">
                  <c:v>179.5248</c:v>
                </c:pt>
                <c:pt idx="99" formatCode="_(* #,##0.00_);_(* \(#,##0.00\);_(* &quot;-&quot;??_);_(@_)">
                  <c:v>181.84829999999999</c:v>
                </c:pt>
                <c:pt idx="100" formatCode="_(* #,##0.00_);_(* \(#,##0.00\);_(* &quot;-&quot;??_);_(@_)">
                  <c:v>175.25199999999998</c:v>
                </c:pt>
                <c:pt idx="101" formatCode="_(* #,##0.00_);_(* \(#,##0.00\);_(* &quot;-&quot;??_);_(@_)">
                  <c:v>170.35499999999999</c:v>
                </c:pt>
                <c:pt idx="102" formatCode="_(* #,##0.00_);_(* \(#,##0.00\);_(* &quot;-&quot;??_);_(@_)">
                  <c:v>165.929</c:v>
                </c:pt>
                <c:pt idx="103" formatCode="_(* #,##0.00_);_(* \(#,##0.00\);_(* &quot;-&quot;??_);_(@_)">
                  <c:v>165.75379999999998</c:v>
                </c:pt>
                <c:pt idx="104" formatCode="_(* #,##0.00_);_(* \(#,##0.00\);_(* &quot;-&quot;??_);_(@_)">
                  <c:v>165.3304</c:v>
                </c:pt>
                <c:pt idx="105" formatCode="_(* #,##0.00_);_(* \(#,##0.00\);_(* &quot;-&quot;??_);_(@_)">
                  <c:v>162.69119999999998</c:v>
                </c:pt>
                <c:pt idx="106" formatCode="_(* #,##0.00_);_(* \(#,##0.00\);_(* &quot;-&quot;??_);_(@_)">
                  <c:v>162.34559999999999</c:v>
                </c:pt>
                <c:pt idx="107" formatCode="_(* #,##0.00_);_(* \(#,##0.00\);_(* &quot;-&quot;??_);_(@_)">
                  <c:v>174.31300000000002</c:v>
                </c:pt>
                <c:pt idx="108" formatCode="_(* #,##0.00_);_(* \(#,##0.00\);_(* &quot;-&quot;??_);_(@_)">
                  <c:v>180.60979999999998</c:v>
                </c:pt>
                <c:pt idx="109" formatCode="_(* #,##0.00_);_(* \(#,##0.00\);_(* &quot;-&quot;??_);_(@_)">
                  <c:v>195.57999999999998</c:v>
                </c:pt>
                <c:pt idx="110" formatCode="_(* #,##0.00_);_(* \(#,##0.00\);_(* &quot;-&quot;??_);_(@_)">
                  <c:v>195.23679999999999</c:v>
                </c:pt>
                <c:pt idx="111" formatCode="_(* #,##0.00_);_(* \(#,##0.00\);_(* &quot;-&quot;??_);_(@_)">
                  <c:v>179.44739999999999</c:v>
                </c:pt>
                <c:pt idx="112" formatCode="_(* #,##0.00_);_(* \(#,##0.00\);_(* &quot;-&quot;??_);_(@_)">
                  <c:v>167.79279999999997</c:v>
                </c:pt>
                <c:pt idx="113" formatCode="_(* #,##0.00_);_(* \(#,##0.00\);_(* &quot;-&quot;??_);_(@_)">
                  <c:v>175.88799999999998</c:v>
                </c:pt>
                <c:pt idx="114" formatCode="_(* #,##0.00_);_(* \(#,##0.00\);_(* &quot;-&quot;??_);_(@_)">
                  <c:v>176.64919999999998</c:v>
                </c:pt>
                <c:pt idx="115" formatCode="_(* #,##0.00_);_(* \(#,##0.00\);_(* &quot;-&quot;??_);_(@_)">
                  <c:v>174.94399999999999</c:v>
                </c:pt>
                <c:pt idx="116" formatCode="_(* #,##0.00_);_(* \(#,##0.00\);_(* &quot;-&quot;??_);_(@_)">
                  <c:v>177.91449999999998</c:v>
                </c:pt>
                <c:pt idx="117" formatCode="_(* #,##0.00_);_(* \(#,##0.00\);_(* &quot;-&quot;??_);_(@_)">
                  <c:v>175.0231</c:v>
                </c:pt>
                <c:pt idx="118" formatCode="_(* #,##0.00_);_(* \(#,##0.00\);_(* &quot;-&quot;??_);_(@_)">
                  <c:v>170.90860000000001</c:v>
                </c:pt>
                <c:pt idx="119" formatCode="_(* #,##0.00_);_(* \(#,##0.00\);_(* &quot;-&quot;??_);_(@_)">
                  <c:v>178.91480000000001</c:v>
                </c:pt>
                <c:pt idx="120" formatCode="_(* #,##0.00_);_(* \(#,##0.00\);_(* &quot;-&quot;??_);_(@_)">
                  <c:v>171.61599999999999</c:v>
                </c:pt>
                <c:pt idx="121" formatCode="_(* #,##0.00_);_(* \(#,##0.00\);_(* &quot;-&quot;??_);_(@_)">
                  <c:v>174.57299999999998</c:v>
                </c:pt>
                <c:pt idx="122" formatCode="_(* #,##0.00_);_(* \(#,##0.00\);_(* &quot;-&quot;??_);_(@_)">
                  <c:v>180.90090000000001</c:v>
                </c:pt>
                <c:pt idx="123" formatCode="_(* #,##0.00_);_(* \(#,##0.00\);_(* &quot;-&quot;??_);_(@_)">
                  <c:v>188.21849999999998</c:v>
                </c:pt>
                <c:pt idx="124" formatCode="_(* #,##0.00_);_(* \(#,##0.00\);_(* &quot;-&quot;??_);_(@_)">
                  <c:v>189.54319999999998</c:v>
                </c:pt>
                <c:pt idx="125" formatCode="_(* #,##0.00_);_(* \(#,##0.00\);_(* &quot;-&quot;??_);_(@_)">
                  <c:v>190.1172</c:v>
                </c:pt>
                <c:pt idx="126" formatCode="_(* #,##0.00_);_(* \(#,##0.00\);_(* &quot;-&quot;??_);_(@_)">
                  <c:v>191.76480000000001</c:v>
                </c:pt>
                <c:pt idx="127" formatCode="_(* #,##0.00_);_(* \(#,##0.00\);_(* &quot;-&quot;??_);_(@_)">
                  <c:v>192.32600000000002</c:v>
                </c:pt>
                <c:pt idx="128" formatCode="_(* #,##0.00_);_(* \(#,##0.00\);_(* &quot;-&quot;??_);_(@_)">
                  <c:v>208.14</c:v>
                </c:pt>
                <c:pt idx="129" formatCode="_(* #,##0.00_);_(* \(#,##0.00\);_(* &quot;-&quot;??_);_(@_)">
                  <c:v>217.53900000000002</c:v>
                </c:pt>
                <c:pt idx="130" formatCode="_(* #,##0.00_);_(* \(#,##0.00\);_(* &quot;-&quot;??_);_(@_)">
                  <c:v>212.17499999999998</c:v>
                </c:pt>
                <c:pt idx="131" formatCode="_(* #,##0.00_);_(* \(#,##0.00\);_(* &quot;-&quot;??_);_(@_)">
                  <c:v>201.47399999999999</c:v>
                </c:pt>
                <c:pt idx="132" formatCode="_(* #,##0.00_);_(* \(#,##0.00\);_(* &quot;-&quot;??_);_(@_)">
                  <c:v>209.06970000000001</c:v>
                </c:pt>
                <c:pt idx="133" formatCode="_(* #,##0.00_);_(* \(#,##0.00\);_(* &quot;-&quot;??_);_(@_)">
                  <c:v>213.95330000000001</c:v>
                </c:pt>
                <c:pt idx="134" formatCode="_(* #,##0.00_);_(* \(#,##0.00\);_(* &quot;-&quot;??_);_(@_)">
                  <c:v>221.98939999999999</c:v>
                </c:pt>
                <c:pt idx="135" formatCode="_(* #,##0.00_);_(* \(#,##0.00\);_(* &quot;-&quot;??_);_(@_)">
                  <c:v>216.48240000000001</c:v>
                </c:pt>
                <c:pt idx="136" formatCode="_(* #,##0.00_);_(* \(#,##0.00\);_(* &quot;-&quot;??_);_(@_)">
                  <c:v>221.07799999999997</c:v>
                </c:pt>
                <c:pt idx="137" formatCode="_(* #,##0.00_);_(* \(#,##0.00\);_(* &quot;-&quot;??_);_(@_)">
                  <c:v>221.80019999999999</c:v>
                </c:pt>
                <c:pt idx="138" formatCode="_(* #,##0.00_);_(* \(#,##0.00\);_(* &quot;-&quot;??_);_(@_)">
                  <c:v>219.45000000000002</c:v>
                </c:pt>
                <c:pt idx="139" formatCode="_(* #,##0.00_);_(* \(#,##0.00\);_(* &quot;-&quot;??_);_(@_)">
                  <c:v>217.30240000000001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70-4271-BEE5-5B1B467DD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>
          <c:ext xmlns:c15="http://schemas.microsoft.com/office/drawing/2012/chart" uri="{02D57815-91ED-43cb-92C2-25804820EDAC}">
            <c15:filteredLineSeries>
              <c15:ser>
                <c:idx val="10"/>
                <c:order val="0"/>
                <c:tx>
                  <c:strRef>
                    <c:extLst>
                      <c:ext uri="{02D57815-91ED-43cb-92C2-25804820EDAC}">
                        <c15:formulaRef>
                          <c15:sqref>'Atac-I50-SECOeS'!$I$1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'Atac-I50-SECOeS'!$I$2:$I$151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BA70-4271-BEE5-5B1B467DDA41}"/>
                  </c:ext>
                </c:extLst>
              </c15:ser>
            </c15:filteredLineSeries>
            <c15:filteredLineSeries>
              <c15:ser>
                <c:idx val="9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prstDash val="dash"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41"/>
                  <c:marker>
                    <c:symbol val="none"/>
                  </c:marker>
                  <c:bubble3D val="0"/>
                  <c:spPr>
                    <a:ln w="31750" cap="rnd">
                      <a:solidFill>
                        <a:sysClr val="windowText" lastClr="000000"/>
                      </a:solidFill>
                      <a:prstDash val="dash"/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BA70-4271-BEE5-5B1B467DDA41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'Atac-I50-SECOeS'!$J$2:$J$151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A70-4271-BEE5-5B1B467DDA41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A70-4271-BEE5-5B1B467DD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A-428E-BCBA-3BA9C6D74FC5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A-428E-BCBA-3BA9C6D74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D-4D30-B98E-D22FFBB28D11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D-4D30-B98E-D22FFBB2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F-4983-B60F-9FD2C3488AD9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F-4983-B60F-9FD2C3488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C-4A0E-8240-4CBFB6C35E1C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C-4A0E-8240-4CBFB6C3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9-44B8-959F-6F52F6DF7E6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9-44B8-959F-6F52F6DF7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0.24945533769063172</c:v>
                      </c:pt>
                      <c:pt idx="85">
                        <c:v>0.31856787459097174</c:v>
                      </c:pt>
                      <c:pt idx="86">
                        <c:v>0.27260532204644011</c:v>
                      </c:pt>
                      <c:pt idx="87">
                        <c:v>0.28856896947625166</c:v>
                      </c:pt>
                      <c:pt idx="88">
                        <c:v>0.32102375401490146</c:v>
                      </c:pt>
                      <c:pt idx="89">
                        <c:v>0.33507770087412997</c:v>
                      </c:pt>
                      <c:pt idx="90">
                        <c:v>0.39181091230111648</c:v>
                      </c:pt>
                      <c:pt idx="91">
                        <c:v>0.40528991057564634</c:v>
                      </c:pt>
                      <c:pt idx="92">
                        <c:v>0.39689972022439868</c:v>
                      </c:pt>
                      <c:pt idx="93">
                        <c:v>0.4601917464681029</c:v>
                      </c:pt>
                      <c:pt idx="94">
                        <c:v>0.53555198364844436</c:v>
                      </c:pt>
                      <c:pt idx="95">
                        <c:v>0.54108924998098373</c:v>
                      </c:pt>
                      <c:pt idx="96">
                        <c:v>0.59701178451178449</c:v>
                      </c:pt>
                      <c:pt idx="97">
                        <c:v>0.61752453691053955</c:v>
                      </c:pt>
                      <c:pt idx="98">
                        <c:v>0.63121410180233717</c:v>
                      </c:pt>
                      <c:pt idx="99">
                        <c:v>0.66337169913678073</c:v>
                      </c:pt>
                      <c:pt idx="100">
                        <c:v>0.65211065379234845</c:v>
                      </c:pt>
                      <c:pt idx="101">
                        <c:v>0.64716985524825088</c:v>
                      </c:pt>
                      <c:pt idx="102">
                        <c:v>0.6385350571696643</c:v>
                      </c:pt>
                      <c:pt idx="103">
                        <c:v>0.63985703939591521</c:v>
                      </c:pt>
                      <c:pt idx="104">
                        <c:v>0.6538225873061998</c:v>
                      </c:pt>
                      <c:pt idx="105">
                        <c:v>0.64372850445199092</c:v>
                      </c:pt>
                      <c:pt idx="106">
                        <c:v>0.61273687569844726</c:v>
                      </c:pt>
                      <c:pt idx="107">
                        <c:v>0.58296054204079828</c:v>
                      </c:pt>
                      <c:pt idx="108">
                        <c:v>0.61327561327561331</c:v>
                      </c:pt>
                      <c:pt idx="109">
                        <c:v>0.43885724096100281</c:v>
                      </c:pt>
                      <c:pt idx="110">
                        <c:v>0.46728231984070817</c:v>
                      </c:pt>
                      <c:pt idx="111">
                        <c:v>0.49749787991898892</c:v>
                      </c:pt>
                      <c:pt idx="112">
                        <c:v>0.55286527444369016</c:v>
                      </c:pt>
                      <c:pt idx="113">
                        <c:v>0.48119743193137143</c:v>
                      </c:pt>
                      <c:pt idx="114">
                        <c:v>0.42181375342366612</c:v>
                      </c:pt>
                      <c:pt idx="115">
                        <c:v>0.45983747460540714</c:v>
                      </c:pt>
                      <c:pt idx="116">
                        <c:v>0.42528546379500198</c:v>
                      </c:pt>
                      <c:pt idx="117">
                        <c:v>0.38495206417295924</c:v>
                      </c:pt>
                      <c:pt idx="118">
                        <c:v>0.4802274271579553</c:v>
                      </c:pt>
                      <c:pt idx="119">
                        <c:v>0.49049687461169</c:v>
                      </c:pt>
                      <c:pt idx="120">
                        <c:v>0.51185126442858409</c:v>
                      </c:pt>
                      <c:pt idx="121">
                        <c:v>0.43662159964775632</c:v>
                      </c:pt>
                      <c:pt idx="122">
                        <c:v>0.34979907424261747</c:v>
                      </c:pt>
                      <c:pt idx="123">
                        <c:v>0.29319452920213013</c:v>
                      </c:pt>
                      <c:pt idx="124">
                        <c:v>0.3149391644233161</c:v>
                      </c:pt>
                      <c:pt idx="125">
                        <c:v>0.31563888597669121</c:v>
                      </c:pt>
                      <c:pt idx="126">
                        <c:v>0.349317281464045</c:v>
                      </c:pt>
                      <c:pt idx="127">
                        <c:v>0.37172184368033739</c:v>
                      </c:pt>
                      <c:pt idx="128">
                        <c:v>0.32660074305483583</c:v>
                      </c:pt>
                      <c:pt idx="129">
                        <c:v>0.33963481977653148</c:v>
                      </c:pt>
                      <c:pt idx="130">
                        <c:v>0.36344862826617358</c:v>
                      </c:pt>
                      <c:pt idx="131">
                        <c:v>0.28250809866154419</c:v>
                      </c:pt>
                      <c:pt idx="132">
                        <c:v>0.20256410256410257</c:v>
                      </c:pt>
                      <c:pt idx="133">
                        <c:v>0.12141796467944636</c:v>
                      </c:pt>
                      <c:pt idx="134">
                        <c:v>0.19140487182530114</c:v>
                      </c:pt>
                      <c:pt idx="135">
                        <c:v>0.25807957456661229</c:v>
                      </c:pt>
                      <c:pt idx="136">
                        <c:v>0.22970478974945438</c:v>
                      </c:pt>
                      <c:pt idx="137">
                        <c:v>0.25073352348815997</c:v>
                      </c:pt>
                      <c:pt idx="138">
                        <c:v>0.28145874257147191</c:v>
                      </c:pt>
                      <c:pt idx="139">
                        <c:v>0.25714603442538203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55C-4056-9CFF-5EA76ECA88AC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'Atac-I50-SECOeS'!$Y$2:$Y$151</c:f>
              <c:numCache>
                <c:formatCode>_(* #,##0.00_);_(* \(#,##0.00\);_(* "-"??_);_(@_)</c:formatCode>
                <c:ptCount val="150"/>
                <c:pt idx="84">
                  <c:v>263.51338000000004</c:v>
                </c:pt>
                <c:pt idx="85">
                  <c:v>248.24594000000005</c:v>
                </c:pt>
                <c:pt idx="86">
                  <c:v>256.95354666666668</c:v>
                </c:pt>
                <c:pt idx="87">
                  <c:v>252.74750000000003</c:v>
                </c:pt>
                <c:pt idx="88">
                  <c:v>247.1550666666667</c:v>
                </c:pt>
                <c:pt idx="89">
                  <c:v>240.49481666666671</c:v>
                </c:pt>
                <c:pt idx="90">
                  <c:v>227.40952000000001</c:v>
                </c:pt>
                <c:pt idx="91">
                  <c:v>222.25648999999996</c:v>
                </c:pt>
                <c:pt idx="92">
                  <c:v>225.03832000000003</c:v>
                </c:pt>
                <c:pt idx="93">
                  <c:v>204.73338000000004</c:v>
                </c:pt>
                <c:pt idx="94">
                  <c:v>183.93451999999999</c:v>
                </c:pt>
                <c:pt idx="95">
                  <c:v>181.69264000000001</c:v>
                </c:pt>
                <c:pt idx="96">
                  <c:v>167.68800000000002</c:v>
                </c:pt>
                <c:pt idx="97">
                  <c:v>160.41396</c:v>
                </c:pt>
                <c:pt idx="98">
                  <c:v>151.06168</c:v>
                </c:pt>
                <c:pt idx="99">
                  <c:v>139.98887999999999</c:v>
                </c:pt>
                <c:pt idx="100">
                  <c:v>141.87066666666666</c:v>
                </c:pt>
                <c:pt idx="101">
                  <c:v>141.792145</c:v>
                </c:pt>
                <c:pt idx="102">
                  <c:v>143.65360000000001</c:v>
                </c:pt>
                <c:pt idx="103">
                  <c:v>143.71005833333331</c:v>
                </c:pt>
                <c:pt idx="104">
                  <c:v>140.49309333333335</c:v>
                </c:pt>
                <c:pt idx="105">
                  <c:v>142.58075999999997</c:v>
                </c:pt>
                <c:pt idx="106">
                  <c:v>150.01935999999998</c:v>
                </c:pt>
                <c:pt idx="107">
                  <c:v>162.80459333333334</c:v>
                </c:pt>
                <c:pt idx="108">
                  <c:v>165.35332</c:v>
                </c:pt>
                <c:pt idx="109">
                  <c:v>218.19277333333329</c:v>
                </c:pt>
                <c:pt idx="110">
                  <c:v>208.21561000000003</c:v>
                </c:pt>
                <c:pt idx="111">
                  <c:v>196.17366999999999</c:v>
                </c:pt>
                <c:pt idx="112">
                  <c:v>178.39023999999998</c:v>
                </c:pt>
                <c:pt idx="113">
                  <c:v>198.13050333333331</c:v>
                </c:pt>
                <c:pt idx="114">
                  <c:v>212.08875999999998</c:v>
                </c:pt>
                <c:pt idx="115">
                  <c:v>202.33366999999998</c:v>
                </c:pt>
                <c:pt idx="116">
                  <c:v>211.38716666666667</c:v>
                </c:pt>
                <c:pt idx="117">
                  <c:v>219.43113499999995</c:v>
                </c:pt>
                <c:pt idx="118">
                  <c:v>195.35502000000002</c:v>
                </c:pt>
                <c:pt idx="119">
                  <c:v>195.9620033333334</c:v>
                </c:pt>
                <c:pt idx="120">
                  <c:v>192.85348000000002</c:v>
                </c:pt>
                <c:pt idx="121">
                  <c:v>214.30709999999999</c:v>
                </c:pt>
                <c:pt idx="122">
                  <c:v>237.71012999999999</c:v>
                </c:pt>
                <c:pt idx="123">
                  <c:v>254.20012499999999</c:v>
                </c:pt>
                <c:pt idx="124">
                  <c:v>249.2336</c:v>
                </c:pt>
                <c:pt idx="125">
                  <c:v>249.10228000000001</c:v>
                </c:pt>
                <c:pt idx="126">
                  <c:v>241.37352000000001</c:v>
                </c:pt>
                <c:pt idx="127">
                  <c:v>235.95454666666672</c:v>
                </c:pt>
                <c:pt idx="128">
                  <c:v>253.09823999999998</c:v>
                </c:pt>
                <c:pt idx="129">
                  <c:v>253.48473000000001</c:v>
                </c:pt>
                <c:pt idx="130">
                  <c:v>245.36399999999998</c:v>
                </c:pt>
                <c:pt idx="131">
                  <c:v>265.72181999999998</c:v>
                </c:pt>
                <c:pt idx="132">
                  <c:v>288.98994000000005</c:v>
                </c:pt>
                <c:pt idx="133">
                  <c:v>316.54510166666671</c:v>
                </c:pt>
                <c:pt idx="134">
                  <c:v>295.44277333333332</c:v>
                </c:pt>
                <c:pt idx="135">
                  <c:v>275.20578</c:v>
                </c:pt>
                <c:pt idx="136">
                  <c:v>286.19551999999999</c:v>
                </c:pt>
                <c:pt idx="137">
                  <c:v>280.68049333333329</c:v>
                </c:pt>
                <c:pt idx="138">
                  <c:v>270.12300000000005</c:v>
                </c:pt>
                <c:pt idx="139">
                  <c:v>277.16023999999999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C-4056-9CFF-5EA76ECA88AC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'Atac-I50-SECOeS'!$Z$2:$Z$151</c:f>
              <c:numCache>
                <c:formatCode>_(* #,##0.00_);_(* \(#,##0.00\);_(* "-"??_);_(@_)</c:formatCode>
                <c:ptCount val="150"/>
                <c:pt idx="84">
                  <c:v>216.50021800595232</c:v>
                </c:pt>
                <c:pt idx="85">
                  <c:v>216.50021800595232</c:v>
                </c:pt>
                <c:pt idx="86">
                  <c:v>216.50021800595232</c:v>
                </c:pt>
                <c:pt idx="87">
                  <c:v>216.50021800595232</c:v>
                </c:pt>
                <c:pt idx="88">
                  <c:v>216.50021800595232</c:v>
                </c:pt>
                <c:pt idx="89">
                  <c:v>216.50021800595232</c:v>
                </c:pt>
                <c:pt idx="90">
                  <c:v>216.50021800595232</c:v>
                </c:pt>
                <c:pt idx="91">
                  <c:v>216.50021800595232</c:v>
                </c:pt>
                <c:pt idx="92">
                  <c:v>216.50021800595232</c:v>
                </c:pt>
                <c:pt idx="93">
                  <c:v>216.50021800595232</c:v>
                </c:pt>
                <c:pt idx="94">
                  <c:v>216.50021800595232</c:v>
                </c:pt>
                <c:pt idx="95">
                  <c:v>216.50021800595232</c:v>
                </c:pt>
                <c:pt idx="96">
                  <c:v>216.50021800595232</c:v>
                </c:pt>
                <c:pt idx="97">
                  <c:v>216.50021800595232</c:v>
                </c:pt>
                <c:pt idx="98">
                  <c:v>216.50021800595232</c:v>
                </c:pt>
                <c:pt idx="99">
                  <c:v>216.50021800595232</c:v>
                </c:pt>
                <c:pt idx="100">
                  <c:v>216.50021800595232</c:v>
                </c:pt>
                <c:pt idx="101">
                  <c:v>216.50021800595232</c:v>
                </c:pt>
                <c:pt idx="102">
                  <c:v>216.50021800595232</c:v>
                </c:pt>
                <c:pt idx="103">
                  <c:v>216.50021800595232</c:v>
                </c:pt>
                <c:pt idx="104">
                  <c:v>216.50021800595232</c:v>
                </c:pt>
                <c:pt idx="105">
                  <c:v>216.50021800595232</c:v>
                </c:pt>
                <c:pt idx="106">
                  <c:v>216.50021800595232</c:v>
                </c:pt>
                <c:pt idx="107">
                  <c:v>216.50021800595232</c:v>
                </c:pt>
                <c:pt idx="108">
                  <c:v>216.50021800595232</c:v>
                </c:pt>
                <c:pt idx="109">
                  <c:v>216.50021800595232</c:v>
                </c:pt>
                <c:pt idx="110">
                  <c:v>216.50021800595232</c:v>
                </c:pt>
                <c:pt idx="111">
                  <c:v>216.50021800595232</c:v>
                </c:pt>
                <c:pt idx="112">
                  <c:v>216.50021800595232</c:v>
                </c:pt>
                <c:pt idx="113">
                  <c:v>216.50021800595232</c:v>
                </c:pt>
                <c:pt idx="114">
                  <c:v>216.50021800595232</c:v>
                </c:pt>
                <c:pt idx="115">
                  <c:v>216.50021800595232</c:v>
                </c:pt>
                <c:pt idx="116">
                  <c:v>216.50021800595232</c:v>
                </c:pt>
                <c:pt idx="117">
                  <c:v>216.50021800595232</c:v>
                </c:pt>
                <c:pt idx="118">
                  <c:v>216.50021800595232</c:v>
                </c:pt>
                <c:pt idx="119">
                  <c:v>216.50021800595232</c:v>
                </c:pt>
                <c:pt idx="120">
                  <c:v>216.50021800595232</c:v>
                </c:pt>
                <c:pt idx="121">
                  <c:v>216.50021800595232</c:v>
                </c:pt>
                <c:pt idx="122">
                  <c:v>216.50021800595232</c:v>
                </c:pt>
                <c:pt idx="123">
                  <c:v>216.50021800595232</c:v>
                </c:pt>
                <c:pt idx="124">
                  <c:v>216.50021800595232</c:v>
                </c:pt>
                <c:pt idx="125">
                  <c:v>216.50021800595232</c:v>
                </c:pt>
                <c:pt idx="126">
                  <c:v>216.50021800595232</c:v>
                </c:pt>
                <c:pt idx="127">
                  <c:v>216.50021800595232</c:v>
                </c:pt>
                <c:pt idx="128">
                  <c:v>216.50021800595232</c:v>
                </c:pt>
                <c:pt idx="129">
                  <c:v>216.50021800595232</c:v>
                </c:pt>
                <c:pt idx="130">
                  <c:v>216.50021800595232</c:v>
                </c:pt>
                <c:pt idx="131">
                  <c:v>216.50021800595232</c:v>
                </c:pt>
                <c:pt idx="132">
                  <c:v>216.50021800595232</c:v>
                </c:pt>
                <c:pt idx="133">
                  <c:v>216.50021800595232</c:v>
                </c:pt>
                <c:pt idx="134">
                  <c:v>216.50021800595232</c:v>
                </c:pt>
                <c:pt idx="135">
                  <c:v>216.50021800595232</c:v>
                </c:pt>
                <c:pt idx="136">
                  <c:v>216.50021800595232</c:v>
                </c:pt>
                <c:pt idx="137">
                  <c:v>216.50021800595232</c:v>
                </c:pt>
                <c:pt idx="138">
                  <c:v>216.50021800595232</c:v>
                </c:pt>
                <c:pt idx="139">
                  <c:v>216.50021800595232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55C-4056-9CFF-5EA76ECA88AC}"/>
            </c:ext>
          </c:extLst>
        </c:ser>
        <c:ser>
          <c:idx val="1"/>
          <c:order val="2"/>
          <c:tx>
            <c:strRef>
              <c:f>'Atac-I50-SECOeS'!$AE$1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'Atac-I50-SECOeS'!$AE$2:$AE$151</c:f>
              <c:numCache>
                <c:formatCode>_(* #,##0.00_);_(* \(#,##0.00\);_(* "-"??_);_(@_)</c:formatCode>
                <c:ptCount val="150"/>
                <c:pt idx="84">
                  <c:v>373.65660000000003</c:v>
                </c:pt>
                <c:pt idx="85">
                  <c:v>373.65660000000003</c:v>
                </c:pt>
                <c:pt idx="86">
                  <c:v>373.65660000000003</c:v>
                </c:pt>
                <c:pt idx="87">
                  <c:v>373.65660000000003</c:v>
                </c:pt>
                <c:pt idx="88">
                  <c:v>373.65660000000003</c:v>
                </c:pt>
                <c:pt idx="89">
                  <c:v>373.65660000000003</c:v>
                </c:pt>
                <c:pt idx="90">
                  <c:v>373.65660000000003</c:v>
                </c:pt>
                <c:pt idx="91">
                  <c:v>373.65660000000003</c:v>
                </c:pt>
                <c:pt idx="92">
                  <c:v>373.65660000000003</c:v>
                </c:pt>
                <c:pt idx="93">
                  <c:v>373.65660000000003</c:v>
                </c:pt>
                <c:pt idx="94">
                  <c:v>373.65660000000003</c:v>
                </c:pt>
                <c:pt idx="95">
                  <c:v>373.65660000000003</c:v>
                </c:pt>
                <c:pt idx="96">
                  <c:v>368.91360000000003</c:v>
                </c:pt>
                <c:pt idx="97">
                  <c:v>368.91360000000003</c:v>
                </c:pt>
                <c:pt idx="98">
                  <c:v>368.91360000000003</c:v>
                </c:pt>
                <c:pt idx="99">
                  <c:v>368.91360000000003</c:v>
                </c:pt>
                <c:pt idx="100">
                  <c:v>368.91360000000003</c:v>
                </c:pt>
                <c:pt idx="101">
                  <c:v>368.91360000000003</c:v>
                </c:pt>
                <c:pt idx="102">
                  <c:v>368.91360000000003</c:v>
                </c:pt>
                <c:pt idx="103">
                  <c:v>368.91360000000003</c:v>
                </c:pt>
                <c:pt idx="104">
                  <c:v>368.91360000000003</c:v>
                </c:pt>
                <c:pt idx="105">
                  <c:v>368.91360000000003</c:v>
                </c:pt>
                <c:pt idx="106">
                  <c:v>368.91360000000003</c:v>
                </c:pt>
                <c:pt idx="107">
                  <c:v>368.91360000000003</c:v>
                </c:pt>
                <c:pt idx="108">
                  <c:v>388.70369999999997</c:v>
                </c:pt>
                <c:pt idx="109">
                  <c:v>388.70369999999997</c:v>
                </c:pt>
                <c:pt idx="110">
                  <c:v>388.70369999999997</c:v>
                </c:pt>
                <c:pt idx="111">
                  <c:v>388.70369999999997</c:v>
                </c:pt>
                <c:pt idx="112">
                  <c:v>388.70369999999997</c:v>
                </c:pt>
                <c:pt idx="113">
                  <c:v>388.70369999999997</c:v>
                </c:pt>
                <c:pt idx="114">
                  <c:v>388.70369999999997</c:v>
                </c:pt>
                <c:pt idx="115">
                  <c:v>388.70369999999997</c:v>
                </c:pt>
                <c:pt idx="116">
                  <c:v>388.70369999999997</c:v>
                </c:pt>
                <c:pt idx="117">
                  <c:v>388.70369999999997</c:v>
                </c:pt>
                <c:pt idx="118">
                  <c:v>388.70369999999997</c:v>
                </c:pt>
                <c:pt idx="119">
                  <c:v>388.70369999999997</c:v>
                </c:pt>
                <c:pt idx="120">
                  <c:v>405.76458000000002</c:v>
                </c:pt>
                <c:pt idx="121">
                  <c:v>405.76458000000002</c:v>
                </c:pt>
                <c:pt idx="122">
                  <c:v>405.76458000000002</c:v>
                </c:pt>
                <c:pt idx="123">
                  <c:v>405.76458000000002</c:v>
                </c:pt>
                <c:pt idx="124">
                  <c:v>405.76458000000002</c:v>
                </c:pt>
                <c:pt idx="125">
                  <c:v>405.76458000000002</c:v>
                </c:pt>
                <c:pt idx="126">
                  <c:v>405.76458000000002</c:v>
                </c:pt>
                <c:pt idx="127">
                  <c:v>405.76458000000002</c:v>
                </c:pt>
                <c:pt idx="128">
                  <c:v>405.76458000000002</c:v>
                </c:pt>
                <c:pt idx="129">
                  <c:v>405.76458000000002</c:v>
                </c:pt>
                <c:pt idx="130">
                  <c:v>405.76458000000002</c:v>
                </c:pt>
                <c:pt idx="131">
                  <c:v>405.76458000000002</c:v>
                </c:pt>
                <c:pt idx="132">
                  <c:v>401.661</c:v>
                </c:pt>
                <c:pt idx="133">
                  <c:v>401.661</c:v>
                </c:pt>
                <c:pt idx="134">
                  <c:v>401.661</c:v>
                </c:pt>
                <c:pt idx="135">
                  <c:v>401.661</c:v>
                </c:pt>
                <c:pt idx="136">
                  <c:v>401.661</c:v>
                </c:pt>
                <c:pt idx="137">
                  <c:v>401.661</c:v>
                </c:pt>
                <c:pt idx="138">
                  <c:v>401.661</c:v>
                </c:pt>
                <c:pt idx="139">
                  <c:v>401.661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5C-4056-9CFF-5EA76ECA88AC}"/>
            </c:ext>
          </c:extLst>
        </c:ser>
        <c:ser>
          <c:idx val="2"/>
          <c:order val="3"/>
          <c:tx>
            <c:strRef>
              <c:f>'Atac-I50-SECOeS'!$AF$1</c:f>
              <c:strCache>
                <c:ptCount val="1"/>
                <c:pt idx="0">
                  <c:v>Break even - Bandeira Amarela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'Atac-I50-SECOeS'!$AF$2:$AF$151</c:f>
              <c:numCache>
                <c:formatCode>_(* #,##0.00_);_(* \(#,##0.00\);_(* "-"??_);_(@_)</c:formatCode>
                <c:ptCount val="150"/>
                <c:pt idx="84">
                  <c:v>410.15527900000001</c:v>
                </c:pt>
                <c:pt idx="85">
                  <c:v>410.15527900000001</c:v>
                </c:pt>
                <c:pt idx="86">
                  <c:v>410.15527900000001</c:v>
                </c:pt>
                <c:pt idx="87">
                  <c:v>410.15527900000001</c:v>
                </c:pt>
                <c:pt idx="88">
                  <c:v>410.15527900000001</c:v>
                </c:pt>
                <c:pt idx="89">
                  <c:v>410.15527900000001</c:v>
                </c:pt>
                <c:pt idx="90">
                  <c:v>410.15527900000001</c:v>
                </c:pt>
                <c:pt idx="91">
                  <c:v>410.15527900000001</c:v>
                </c:pt>
                <c:pt idx="92">
                  <c:v>410.15527900000001</c:v>
                </c:pt>
                <c:pt idx="93">
                  <c:v>410.15527900000001</c:v>
                </c:pt>
                <c:pt idx="94">
                  <c:v>410.15527900000001</c:v>
                </c:pt>
                <c:pt idx="95">
                  <c:v>410.15527900000001</c:v>
                </c:pt>
                <c:pt idx="96">
                  <c:v>403.720505</c:v>
                </c:pt>
                <c:pt idx="97">
                  <c:v>403.720505</c:v>
                </c:pt>
                <c:pt idx="98">
                  <c:v>403.720505</c:v>
                </c:pt>
                <c:pt idx="99">
                  <c:v>403.720505</c:v>
                </c:pt>
                <c:pt idx="100">
                  <c:v>403.720505</c:v>
                </c:pt>
                <c:pt idx="101">
                  <c:v>403.720505</c:v>
                </c:pt>
                <c:pt idx="102">
                  <c:v>403.720505</c:v>
                </c:pt>
                <c:pt idx="103">
                  <c:v>403.720505</c:v>
                </c:pt>
                <c:pt idx="104">
                  <c:v>403.720505</c:v>
                </c:pt>
                <c:pt idx="105">
                  <c:v>403.720505</c:v>
                </c:pt>
                <c:pt idx="106">
                  <c:v>403.720505</c:v>
                </c:pt>
                <c:pt idx="107">
                  <c:v>403.720505</c:v>
                </c:pt>
                <c:pt idx="108">
                  <c:v>409.84962999999999</c:v>
                </c:pt>
                <c:pt idx="109">
                  <c:v>409.84962999999999</c:v>
                </c:pt>
                <c:pt idx="110">
                  <c:v>409.84962999999999</c:v>
                </c:pt>
                <c:pt idx="111">
                  <c:v>409.84962999999999</c:v>
                </c:pt>
                <c:pt idx="112">
                  <c:v>409.84962999999999</c:v>
                </c:pt>
                <c:pt idx="113">
                  <c:v>409.84962999999999</c:v>
                </c:pt>
                <c:pt idx="114">
                  <c:v>409.84962999999999</c:v>
                </c:pt>
                <c:pt idx="115">
                  <c:v>409.84962999999999</c:v>
                </c:pt>
                <c:pt idx="116">
                  <c:v>409.84962999999999</c:v>
                </c:pt>
                <c:pt idx="117">
                  <c:v>409.84962999999999</c:v>
                </c:pt>
                <c:pt idx="118">
                  <c:v>409.84962999999999</c:v>
                </c:pt>
                <c:pt idx="119">
                  <c:v>409.84962999999999</c:v>
                </c:pt>
                <c:pt idx="120">
                  <c:v>425.98309</c:v>
                </c:pt>
                <c:pt idx="121">
                  <c:v>425.98309</c:v>
                </c:pt>
                <c:pt idx="122">
                  <c:v>425.98309</c:v>
                </c:pt>
                <c:pt idx="123">
                  <c:v>425.98309</c:v>
                </c:pt>
                <c:pt idx="124">
                  <c:v>425.98309</c:v>
                </c:pt>
                <c:pt idx="125">
                  <c:v>425.98309</c:v>
                </c:pt>
                <c:pt idx="126">
                  <c:v>425.98309</c:v>
                </c:pt>
                <c:pt idx="127">
                  <c:v>425.98309</c:v>
                </c:pt>
                <c:pt idx="128">
                  <c:v>425.98309</c:v>
                </c:pt>
                <c:pt idx="129">
                  <c:v>425.98309</c:v>
                </c:pt>
                <c:pt idx="130">
                  <c:v>425.98309</c:v>
                </c:pt>
                <c:pt idx="131">
                  <c:v>425.98309</c:v>
                </c:pt>
                <c:pt idx="132">
                  <c:v>421.07461499999999</c:v>
                </c:pt>
                <c:pt idx="133">
                  <c:v>421.07461499999999</c:v>
                </c:pt>
                <c:pt idx="134">
                  <c:v>421.07461499999999</c:v>
                </c:pt>
                <c:pt idx="135">
                  <c:v>421.07461499999999</c:v>
                </c:pt>
                <c:pt idx="136">
                  <c:v>421.07461499999999</c:v>
                </c:pt>
                <c:pt idx="137">
                  <c:v>421.07461499999999</c:v>
                </c:pt>
                <c:pt idx="138">
                  <c:v>421.07461499999999</c:v>
                </c:pt>
                <c:pt idx="139">
                  <c:v>421.07461499999999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55C-4056-9CFF-5EA76ECA88AC}"/>
            </c:ext>
          </c:extLst>
        </c:ser>
        <c:ser>
          <c:idx val="3"/>
          <c:order val="4"/>
          <c:tx>
            <c:strRef>
              <c:f>'Atac-I50-SECOeS'!$AG$1</c:f>
              <c:strCache>
                <c:ptCount val="1"/>
                <c:pt idx="0">
                  <c:v>Break even - Bandeira Vermelha 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'Atac-I50-SECOeS'!$AG$2:$AG$151</c:f>
              <c:numCache>
                <c:formatCode>_(* #,##0.00_);_(* \(#,##0.00\);_(* "-"??_);_(@_)</c:formatCode>
                <c:ptCount val="150"/>
                <c:pt idx="84">
                  <c:v>453.02810000000005</c:v>
                </c:pt>
                <c:pt idx="85">
                  <c:v>453.02810000000005</c:v>
                </c:pt>
                <c:pt idx="86">
                  <c:v>453.02810000000005</c:v>
                </c:pt>
                <c:pt idx="87">
                  <c:v>453.02810000000005</c:v>
                </c:pt>
                <c:pt idx="88">
                  <c:v>453.02810000000005</c:v>
                </c:pt>
                <c:pt idx="89">
                  <c:v>453.02810000000005</c:v>
                </c:pt>
                <c:pt idx="90">
                  <c:v>453.02810000000005</c:v>
                </c:pt>
                <c:pt idx="91">
                  <c:v>453.02810000000005</c:v>
                </c:pt>
                <c:pt idx="92">
                  <c:v>453.02810000000005</c:v>
                </c:pt>
                <c:pt idx="93">
                  <c:v>453.02810000000005</c:v>
                </c:pt>
                <c:pt idx="94">
                  <c:v>453.02810000000005</c:v>
                </c:pt>
                <c:pt idx="95">
                  <c:v>453.02810000000005</c:v>
                </c:pt>
                <c:pt idx="96">
                  <c:v>444.60610000000003</c:v>
                </c:pt>
                <c:pt idx="97">
                  <c:v>444.60610000000003</c:v>
                </c:pt>
                <c:pt idx="98">
                  <c:v>444.60610000000003</c:v>
                </c:pt>
                <c:pt idx="99">
                  <c:v>444.60610000000003</c:v>
                </c:pt>
                <c:pt idx="100">
                  <c:v>444.60610000000003</c:v>
                </c:pt>
                <c:pt idx="101">
                  <c:v>444.60610000000003</c:v>
                </c:pt>
                <c:pt idx="102">
                  <c:v>444.60610000000003</c:v>
                </c:pt>
                <c:pt idx="103">
                  <c:v>444.60610000000003</c:v>
                </c:pt>
                <c:pt idx="104">
                  <c:v>444.60610000000003</c:v>
                </c:pt>
                <c:pt idx="105">
                  <c:v>444.60610000000003</c:v>
                </c:pt>
                <c:pt idx="106">
                  <c:v>444.60610000000003</c:v>
                </c:pt>
                <c:pt idx="107">
                  <c:v>444.60610000000003</c:v>
                </c:pt>
                <c:pt idx="108">
                  <c:v>438.769634</c:v>
                </c:pt>
                <c:pt idx="109">
                  <c:v>438.769634</c:v>
                </c:pt>
                <c:pt idx="110">
                  <c:v>438.769634</c:v>
                </c:pt>
                <c:pt idx="111">
                  <c:v>438.769634</c:v>
                </c:pt>
                <c:pt idx="112">
                  <c:v>438.769634</c:v>
                </c:pt>
                <c:pt idx="113">
                  <c:v>438.769634</c:v>
                </c:pt>
                <c:pt idx="114">
                  <c:v>438.769634</c:v>
                </c:pt>
                <c:pt idx="115">
                  <c:v>438.769634</c:v>
                </c:pt>
                <c:pt idx="116">
                  <c:v>438.769634</c:v>
                </c:pt>
                <c:pt idx="117">
                  <c:v>438.769634</c:v>
                </c:pt>
                <c:pt idx="118">
                  <c:v>438.769634</c:v>
                </c:pt>
                <c:pt idx="119">
                  <c:v>438.769634</c:v>
                </c:pt>
                <c:pt idx="120">
                  <c:v>453.63471800000002</c:v>
                </c:pt>
                <c:pt idx="121">
                  <c:v>453.63471800000002</c:v>
                </c:pt>
                <c:pt idx="122">
                  <c:v>453.63471800000002</c:v>
                </c:pt>
                <c:pt idx="123">
                  <c:v>453.63471800000002</c:v>
                </c:pt>
                <c:pt idx="124">
                  <c:v>453.63471800000002</c:v>
                </c:pt>
                <c:pt idx="125">
                  <c:v>453.63471800000002</c:v>
                </c:pt>
                <c:pt idx="126">
                  <c:v>453.63471800000002</c:v>
                </c:pt>
                <c:pt idx="127">
                  <c:v>453.63471800000002</c:v>
                </c:pt>
                <c:pt idx="128">
                  <c:v>453.63471800000002</c:v>
                </c:pt>
                <c:pt idx="129">
                  <c:v>453.63471800000002</c:v>
                </c:pt>
                <c:pt idx="130">
                  <c:v>453.63471800000002</c:v>
                </c:pt>
                <c:pt idx="131">
                  <c:v>453.63471800000002</c:v>
                </c:pt>
                <c:pt idx="132">
                  <c:v>447.62543700000003</c:v>
                </c:pt>
                <c:pt idx="133">
                  <c:v>447.62543700000003</c:v>
                </c:pt>
                <c:pt idx="134">
                  <c:v>447.62543700000003</c:v>
                </c:pt>
                <c:pt idx="135">
                  <c:v>447.62543700000003</c:v>
                </c:pt>
                <c:pt idx="136">
                  <c:v>447.62543700000003</c:v>
                </c:pt>
                <c:pt idx="137">
                  <c:v>447.62543700000003</c:v>
                </c:pt>
                <c:pt idx="138">
                  <c:v>447.62543700000003</c:v>
                </c:pt>
                <c:pt idx="139">
                  <c:v>447.62543700000003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55C-4056-9CFF-5EA76ECA88AC}"/>
            </c:ext>
          </c:extLst>
        </c:ser>
        <c:ser>
          <c:idx val="4"/>
          <c:order val="5"/>
          <c:tx>
            <c:strRef>
              <c:f>'Atac-I50-SECOeS'!$AH$1</c:f>
              <c:strCache>
                <c:ptCount val="1"/>
                <c:pt idx="0">
                  <c:v>Break even - Bandeira Vermelha II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'Atac-I50-SECOeS'!$AH$2:$AH$151</c:f>
              <c:numCache>
                <c:formatCode>_(* #,##0.00_);_(* \(#,##0.00\);_(* "-"??_);_(@_)</c:formatCode>
                <c:ptCount val="150"/>
                <c:pt idx="84">
                  <c:v>493.26334500000002</c:v>
                </c:pt>
                <c:pt idx="85">
                  <c:v>493.26334500000002</c:v>
                </c:pt>
                <c:pt idx="86">
                  <c:v>493.26334500000002</c:v>
                </c:pt>
                <c:pt idx="87">
                  <c:v>493.26334500000002</c:v>
                </c:pt>
                <c:pt idx="88">
                  <c:v>493.26334500000002</c:v>
                </c:pt>
                <c:pt idx="89">
                  <c:v>493.26334500000002</c:v>
                </c:pt>
                <c:pt idx="90">
                  <c:v>493.26334500000002</c:v>
                </c:pt>
                <c:pt idx="91">
                  <c:v>493.26334500000002</c:v>
                </c:pt>
                <c:pt idx="92">
                  <c:v>493.26334500000002</c:v>
                </c:pt>
                <c:pt idx="93">
                  <c:v>493.26334500000002</c:v>
                </c:pt>
                <c:pt idx="94">
                  <c:v>493.26334500000002</c:v>
                </c:pt>
                <c:pt idx="95">
                  <c:v>493.26334500000002</c:v>
                </c:pt>
                <c:pt idx="96">
                  <c:v>482.97637500000008</c:v>
                </c:pt>
                <c:pt idx="97">
                  <c:v>482.97637500000008</c:v>
                </c:pt>
                <c:pt idx="98">
                  <c:v>482.97637500000008</c:v>
                </c:pt>
                <c:pt idx="99">
                  <c:v>482.97637500000008</c:v>
                </c:pt>
                <c:pt idx="100">
                  <c:v>482.97637500000008</c:v>
                </c:pt>
                <c:pt idx="101">
                  <c:v>482.97637500000008</c:v>
                </c:pt>
                <c:pt idx="102">
                  <c:v>482.97637500000008</c:v>
                </c:pt>
                <c:pt idx="103">
                  <c:v>482.97637500000008</c:v>
                </c:pt>
                <c:pt idx="104">
                  <c:v>482.97637500000008</c:v>
                </c:pt>
                <c:pt idx="105">
                  <c:v>482.97637500000008</c:v>
                </c:pt>
                <c:pt idx="106">
                  <c:v>482.97637500000008</c:v>
                </c:pt>
                <c:pt idx="107">
                  <c:v>482.97637500000008</c:v>
                </c:pt>
                <c:pt idx="108">
                  <c:v>477.06788599999993</c:v>
                </c:pt>
                <c:pt idx="109">
                  <c:v>477.06788599999993</c:v>
                </c:pt>
                <c:pt idx="110">
                  <c:v>477.06788599999993</c:v>
                </c:pt>
                <c:pt idx="111">
                  <c:v>477.06788599999993</c:v>
                </c:pt>
                <c:pt idx="112">
                  <c:v>477.06788599999993</c:v>
                </c:pt>
                <c:pt idx="113">
                  <c:v>477.06788599999993</c:v>
                </c:pt>
                <c:pt idx="114">
                  <c:v>477.06788599999993</c:v>
                </c:pt>
                <c:pt idx="115">
                  <c:v>477.06788599999993</c:v>
                </c:pt>
                <c:pt idx="116">
                  <c:v>477.06788599999993</c:v>
                </c:pt>
                <c:pt idx="117">
                  <c:v>477.06788599999993</c:v>
                </c:pt>
                <c:pt idx="118">
                  <c:v>477.06788599999993</c:v>
                </c:pt>
                <c:pt idx="119">
                  <c:v>477.06788599999993</c:v>
                </c:pt>
                <c:pt idx="120">
                  <c:v>490.25328200000001</c:v>
                </c:pt>
                <c:pt idx="121">
                  <c:v>490.25328200000001</c:v>
                </c:pt>
                <c:pt idx="122">
                  <c:v>490.25328200000001</c:v>
                </c:pt>
                <c:pt idx="123">
                  <c:v>490.25328200000001</c:v>
                </c:pt>
                <c:pt idx="124">
                  <c:v>490.25328200000001</c:v>
                </c:pt>
                <c:pt idx="125">
                  <c:v>490.25328200000001</c:v>
                </c:pt>
                <c:pt idx="126">
                  <c:v>490.25328200000001</c:v>
                </c:pt>
                <c:pt idx="127">
                  <c:v>490.25328200000001</c:v>
                </c:pt>
                <c:pt idx="128">
                  <c:v>490.25328200000001</c:v>
                </c:pt>
                <c:pt idx="129">
                  <c:v>490.25328200000001</c:v>
                </c:pt>
                <c:pt idx="130">
                  <c:v>490.25328200000001</c:v>
                </c:pt>
                <c:pt idx="131">
                  <c:v>490.25328200000001</c:v>
                </c:pt>
                <c:pt idx="132">
                  <c:v>482.78622300000001</c:v>
                </c:pt>
                <c:pt idx="133">
                  <c:v>482.78622300000001</c:v>
                </c:pt>
                <c:pt idx="134">
                  <c:v>482.78622300000001</c:v>
                </c:pt>
                <c:pt idx="135">
                  <c:v>482.78622300000001</c:v>
                </c:pt>
                <c:pt idx="136">
                  <c:v>482.78622300000001</c:v>
                </c:pt>
                <c:pt idx="137">
                  <c:v>482.78622300000001</c:v>
                </c:pt>
                <c:pt idx="138">
                  <c:v>482.78622300000001</c:v>
                </c:pt>
                <c:pt idx="139">
                  <c:v>482.78622300000001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D55C-4056-9CFF-5EA76ECA8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'Atac-I50-SECOeS'!$AK$2:$AK$151</c:f>
              <c:numCache>
                <c:formatCode>0%</c:formatCode>
                <c:ptCount val="150"/>
                <c:pt idx="84">
                  <c:v>0.24945533769063172</c:v>
                </c:pt>
                <c:pt idx="85">
                  <c:v>0.31856787459097174</c:v>
                </c:pt>
                <c:pt idx="86">
                  <c:v>0.27260532204644011</c:v>
                </c:pt>
                <c:pt idx="87">
                  <c:v>0.28856896947625166</c:v>
                </c:pt>
                <c:pt idx="88">
                  <c:v>0.32102375401490146</c:v>
                </c:pt>
                <c:pt idx="89">
                  <c:v>0.33507770087412997</c:v>
                </c:pt>
                <c:pt idx="90">
                  <c:v>0.39181091230111648</c:v>
                </c:pt>
                <c:pt idx="91">
                  <c:v>0.40528991057564634</c:v>
                </c:pt>
                <c:pt idx="92">
                  <c:v>0.39689972022439868</c:v>
                </c:pt>
                <c:pt idx="93">
                  <c:v>0.4601917464681029</c:v>
                </c:pt>
                <c:pt idx="94">
                  <c:v>0.53555198364844436</c:v>
                </c:pt>
                <c:pt idx="95">
                  <c:v>0.54108924998098373</c:v>
                </c:pt>
                <c:pt idx="96">
                  <c:v>0.59701178451178449</c:v>
                </c:pt>
                <c:pt idx="97">
                  <c:v>0.61752453691053955</c:v>
                </c:pt>
                <c:pt idx="98">
                  <c:v>0.63121410180233717</c:v>
                </c:pt>
                <c:pt idx="99">
                  <c:v>0.66337169913678073</c:v>
                </c:pt>
                <c:pt idx="100">
                  <c:v>0.65211065379234845</c:v>
                </c:pt>
                <c:pt idx="101">
                  <c:v>0.64716985524825088</c:v>
                </c:pt>
                <c:pt idx="102">
                  <c:v>0.6385350571696643</c:v>
                </c:pt>
                <c:pt idx="103">
                  <c:v>0.63985703939591521</c:v>
                </c:pt>
                <c:pt idx="104">
                  <c:v>0.6538225873061998</c:v>
                </c:pt>
                <c:pt idx="105">
                  <c:v>0.64372850445199092</c:v>
                </c:pt>
                <c:pt idx="106">
                  <c:v>0.61273687569844726</c:v>
                </c:pt>
                <c:pt idx="107">
                  <c:v>0.58296054204079828</c:v>
                </c:pt>
                <c:pt idx="108">
                  <c:v>0.61327561327561331</c:v>
                </c:pt>
                <c:pt idx="109">
                  <c:v>0.43885724096100281</c:v>
                </c:pt>
                <c:pt idx="110">
                  <c:v>0.46728231984070817</c:v>
                </c:pt>
                <c:pt idx="111">
                  <c:v>0.49749787991898892</c:v>
                </c:pt>
                <c:pt idx="112">
                  <c:v>0.55286527444369016</c:v>
                </c:pt>
                <c:pt idx="113">
                  <c:v>0.48119743193137143</c:v>
                </c:pt>
                <c:pt idx="114">
                  <c:v>0.42181375342366612</c:v>
                </c:pt>
                <c:pt idx="115">
                  <c:v>0.45983747460540714</c:v>
                </c:pt>
                <c:pt idx="116">
                  <c:v>0.42528546379500198</c:v>
                </c:pt>
                <c:pt idx="117">
                  <c:v>0.38495206417295924</c:v>
                </c:pt>
                <c:pt idx="118">
                  <c:v>0.4802274271579553</c:v>
                </c:pt>
                <c:pt idx="119">
                  <c:v>0.49049687461169</c:v>
                </c:pt>
                <c:pt idx="120">
                  <c:v>0.51185126442858409</c:v>
                </c:pt>
                <c:pt idx="121">
                  <c:v>0.43662159964775632</c:v>
                </c:pt>
                <c:pt idx="122">
                  <c:v>0.34979907424261747</c:v>
                </c:pt>
                <c:pt idx="123">
                  <c:v>0.29319452920213013</c:v>
                </c:pt>
                <c:pt idx="124">
                  <c:v>0.3149391644233161</c:v>
                </c:pt>
                <c:pt idx="125">
                  <c:v>0.31563888597669121</c:v>
                </c:pt>
                <c:pt idx="126">
                  <c:v>0.349317281464045</c:v>
                </c:pt>
                <c:pt idx="127">
                  <c:v>0.37172184368033739</c:v>
                </c:pt>
                <c:pt idx="128">
                  <c:v>0.32660074305483583</c:v>
                </c:pt>
                <c:pt idx="129">
                  <c:v>0.33963481977653148</c:v>
                </c:pt>
                <c:pt idx="130">
                  <c:v>0.36344862826617358</c:v>
                </c:pt>
                <c:pt idx="131">
                  <c:v>0.28250809866154419</c:v>
                </c:pt>
                <c:pt idx="132">
                  <c:v>0.20256410256410257</c:v>
                </c:pt>
                <c:pt idx="133">
                  <c:v>0.12141796467944636</c:v>
                </c:pt>
                <c:pt idx="134">
                  <c:v>0.19140487182530114</c:v>
                </c:pt>
                <c:pt idx="135">
                  <c:v>0.25807957456661229</c:v>
                </c:pt>
                <c:pt idx="136">
                  <c:v>0.22970478974945438</c:v>
                </c:pt>
                <c:pt idx="137">
                  <c:v>0.25073352348815997</c:v>
                </c:pt>
                <c:pt idx="138">
                  <c:v>0.28145874257147191</c:v>
                </c:pt>
                <c:pt idx="139">
                  <c:v>0.25714603442538203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7F2-4F07-9536-4A821E0644BD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2-4F07-9536-4A821E064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453.02810000000005</c:v>
                      </c:pt>
                      <c:pt idx="85">
                        <c:v>453.02810000000005</c:v>
                      </c:pt>
                      <c:pt idx="86">
                        <c:v>453.02810000000005</c:v>
                      </c:pt>
                      <c:pt idx="87">
                        <c:v>453.02810000000005</c:v>
                      </c:pt>
                      <c:pt idx="88">
                        <c:v>453.02810000000005</c:v>
                      </c:pt>
                      <c:pt idx="89">
                        <c:v>453.02810000000005</c:v>
                      </c:pt>
                      <c:pt idx="90">
                        <c:v>453.02810000000005</c:v>
                      </c:pt>
                      <c:pt idx="91">
                        <c:v>453.02810000000005</c:v>
                      </c:pt>
                      <c:pt idx="92">
                        <c:v>453.02810000000005</c:v>
                      </c:pt>
                      <c:pt idx="93">
                        <c:v>453.02810000000005</c:v>
                      </c:pt>
                      <c:pt idx="94">
                        <c:v>453.02810000000005</c:v>
                      </c:pt>
                      <c:pt idx="95">
                        <c:v>453.02810000000005</c:v>
                      </c:pt>
                      <c:pt idx="96">
                        <c:v>444.60610000000003</c:v>
                      </c:pt>
                      <c:pt idx="97">
                        <c:v>444.60610000000003</c:v>
                      </c:pt>
                      <c:pt idx="98">
                        <c:v>444.60610000000003</c:v>
                      </c:pt>
                      <c:pt idx="99">
                        <c:v>444.60610000000003</c:v>
                      </c:pt>
                      <c:pt idx="100">
                        <c:v>444.60610000000003</c:v>
                      </c:pt>
                      <c:pt idx="101">
                        <c:v>444.60610000000003</c:v>
                      </c:pt>
                      <c:pt idx="102">
                        <c:v>444.60610000000003</c:v>
                      </c:pt>
                      <c:pt idx="103">
                        <c:v>444.60610000000003</c:v>
                      </c:pt>
                      <c:pt idx="104">
                        <c:v>444.60610000000003</c:v>
                      </c:pt>
                      <c:pt idx="105">
                        <c:v>444.60610000000003</c:v>
                      </c:pt>
                      <c:pt idx="106">
                        <c:v>444.60610000000003</c:v>
                      </c:pt>
                      <c:pt idx="107">
                        <c:v>444.60610000000003</c:v>
                      </c:pt>
                      <c:pt idx="108">
                        <c:v>438.769634</c:v>
                      </c:pt>
                      <c:pt idx="109">
                        <c:v>438.769634</c:v>
                      </c:pt>
                      <c:pt idx="110">
                        <c:v>438.769634</c:v>
                      </c:pt>
                      <c:pt idx="111">
                        <c:v>438.769634</c:v>
                      </c:pt>
                      <c:pt idx="112">
                        <c:v>438.769634</c:v>
                      </c:pt>
                      <c:pt idx="113">
                        <c:v>438.769634</c:v>
                      </c:pt>
                      <c:pt idx="114">
                        <c:v>438.769634</c:v>
                      </c:pt>
                      <c:pt idx="115">
                        <c:v>438.769634</c:v>
                      </c:pt>
                      <c:pt idx="116">
                        <c:v>438.769634</c:v>
                      </c:pt>
                      <c:pt idx="117">
                        <c:v>438.769634</c:v>
                      </c:pt>
                      <c:pt idx="118">
                        <c:v>438.769634</c:v>
                      </c:pt>
                      <c:pt idx="119">
                        <c:v>438.769634</c:v>
                      </c:pt>
                      <c:pt idx="120">
                        <c:v>453.63471800000002</c:v>
                      </c:pt>
                      <c:pt idx="121">
                        <c:v>453.63471800000002</c:v>
                      </c:pt>
                      <c:pt idx="122">
                        <c:v>453.63471800000002</c:v>
                      </c:pt>
                      <c:pt idx="123">
                        <c:v>453.63471800000002</c:v>
                      </c:pt>
                      <c:pt idx="124">
                        <c:v>453.63471800000002</c:v>
                      </c:pt>
                      <c:pt idx="125">
                        <c:v>453.63471800000002</c:v>
                      </c:pt>
                      <c:pt idx="126">
                        <c:v>453.63471800000002</c:v>
                      </c:pt>
                      <c:pt idx="127">
                        <c:v>453.63471800000002</c:v>
                      </c:pt>
                      <c:pt idx="128">
                        <c:v>453.63471800000002</c:v>
                      </c:pt>
                      <c:pt idx="129">
                        <c:v>453.63471800000002</c:v>
                      </c:pt>
                      <c:pt idx="130">
                        <c:v>453.63471800000002</c:v>
                      </c:pt>
                      <c:pt idx="131">
                        <c:v>453.63471800000002</c:v>
                      </c:pt>
                      <c:pt idx="132">
                        <c:v>447.62543700000003</c:v>
                      </c:pt>
                      <c:pt idx="133">
                        <c:v>447.62543700000003</c:v>
                      </c:pt>
                      <c:pt idx="134">
                        <c:v>447.62543700000003</c:v>
                      </c:pt>
                      <c:pt idx="135">
                        <c:v>447.62543700000003</c:v>
                      </c:pt>
                      <c:pt idx="136">
                        <c:v>447.62543700000003</c:v>
                      </c:pt>
                      <c:pt idx="137">
                        <c:v>447.62543700000003</c:v>
                      </c:pt>
                      <c:pt idx="138">
                        <c:v>447.62543700000003</c:v>
                      </c:pt>
                      <c:pt idx="139">
                        <c:v>447.62543700000003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7F2-4F07-9536-4A821E0644BD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493.26334500000002</c:v>
                      </c:pt>
                      <c:pt idx="85">
                        <c:v>493.26334500000002</c:v>
                      </c:pt>
                      <c:pt idx="86">
                        <c:v>493.26334500000002</c:v>
                      </c:pt>
                      <c:pt idx="87">
                        <c:v>493.26334500000002</c:v>
                      </c:pt>
                      <c:pt idx="88">
                        <c:v>493.26334500000002</c:v>
                      </c:pt>
                      <c:pt idx="89">
                        <c:v>493.26334500000002</c:v>
                      </c:pt>
                      <c:pt idx="90">
                        <c:v>493.26334500000002</c:v>
                      </c:pt>
                      <c:pt idx="91">
                        <c:v>493.26334500000002</c:v>
                      </c:pt>
                      <c:pt idx="92">
                        <c:v>493.26334500000002</c:v>
                      </c:pt>
                      <c:pt idx="93">
                        <c:v>493.26334500000002</c:v>
                      </c:pt>
                      <c:pt idx="94">
                        <c:v>493.26334500000002</c:v>
                      </c:pt>
                      <c:pt idx="95">
                        <c:v>493.26334500000002</c:v>
                      </c:pt>
                      <c:pt idx="96">
                        <c:v>482.97637500000008</c:v>
                      </c:pt>
                      <c:pt idx="97">
                        <c:v>482.97637500000008</c:v>
                      </c:pt>
                      <c:pt idx="98">
                        <c:v>482.97637500000008</c:v>
                      </c:pt>
                      <c:pt idx="99">
                        <c:v>482.97637500000008</c:v>
                      </c:pt>
                      <c:pt idx="100">
                        <c:v>482.97637500000008</c:v>
                      </c:pt>
                      <c:pt idx="101">
                        <c:v>482.97637500000008</c:v>
                      </c:pt>
                      <c:pt idx="102">
                        <c:v>482.97637500000008</c:v>
                      </c:pt>
                      <c:pt idx="103">
                        <c:v>482.97637500000008</c:v>
                      </c:pt>
                      <c:pt idx="104">
                        <c:v>482.97637500000008</c:v>
                      </c:pt>
                      <c:pt idx="105">
                        <c:v>482.97637500000008</c:v>
                      </c:pt>
                      <c:pt idx="106">
                        <c:v>482.97637500000008</c:v>
                      </c:pt>
                      <c:pt idx="107">
                        <c:v>482.97637500000008</c:v>
                      </c:pt>
                      <c:pt idx="108">
                        <c:v>477.06788599999993</c:v>
                      </c:pt>
                      <c:pt idx="109">
                        <c:v>477.06788599999993</c:v>
                      </c:pt>
                      <c:pt idx="110">
                        <c:v>477.06788599999993</c:v>
                      </c:pt>
                      <c:pt idx="111">
                        <c:v>477.06788599999993</c:v>
                      </c:pt>
                      <c:pt idx="112">
                        <c:v>477.06788599999993</c:v>
                      </c:pt>
                      <c:pt idx="113">
                        <c:v>477.06788599999993</c:v>
                      </c:pt>
                      <c:pt idx="114">
                        <c:v>477.06788599999993</c:v>
                      </c:pt>
                      <c:pt idx="115">
                        <c:v>477.06788599999993</c:v>
                      </c:pt>
                      <c:pt idx="116">
                        <c:v>477.06788599999993</c:v>
                      </c:pt>
                      <c:pt idx="117">
                        <c:v>477.06788599999993</c:v>
                      </c:pt>
                      <c:pt idx="118">
                        <c:v>477.06788599999993</c:v>
                      </c:pt>
                      <c:pt idx="119">
                        <c:v>477.06788599999993</c:v>
                      </c:pt>
                      <c:pt idx="120">
                        <c:v>490.25328200000001</c:v>
                      </c:pt>
                      <c:pt idx="121">
                        <c:v>490.25328200000001</c:v>
                      </c:pt>
                      <c:pt idx="122">
                        <c:v>490.25328200000001</c:v>
                      </c:pt>
                      <c:pt idx="123">
                        <c:v>490.25328200000001</c:v>
                      </c:pt>
                      <c:pt idx="124">
                        <c:v>490.25328200000001</c:v>
                      </c:pt>
                      <c:pt idx="125">
                        <c:v>490.25328200000001</c:v>
                      </c:pt>
                      <c:pt idx="126">
                        <c:v>490.25328200000001</c:v>
                      </c:pt>
                      <c:pt idx="127">
                        <c:v>490.25328200000001</c:v>
                      </c:pt>
                      <c:pt idx="128">
                        <c:v>490.25328200000001</c:v>
                      </c:pt>
                      <c:pt idx="129">
                        <c:v>490.25328200000001</c:v>
                      </c:pt>
                      <c:pt idx="130">
                        <c:v>490.25328200000001</c:v>
                      </c:pt>
                      <c:pt idx="131">
                        <c:v>490.25328200000001</c:v>
                      </c:pt>
                      <c:pt idx="132">
                        <c:v>482.78622300000001</c:v>
                      </c:pt>
                      <c:pt idx="133">
                        <c:v>482.78622300000001</c:v>
                      </c:pt>
                      <c:pt idx="134">
                        <c:v>482.78622300000001</c:v>
                      </c:pt>
                      <c:pt idx="135">
                        <c:v>482.78622300000001</c:v>
                      </c:pt>
                      <c:pt idx="136">
                        <c:v>482.78622300000001</c:v>
                      </c:pt>
                      <c:pt idx="137">
                        <c:v>482.78622300000001</c:v>
                      </c:pt>
                      <c:pt idx="138">
                        <c:v>482.78622300000001</c:v>
                      </c:pt>
                      <c:pt idx="139">
                        <c:v>482.78622300000001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7F2-4F07-9536-4A821E0644BD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223.32806155753968</c:v>
                      </c:pt>
                      <c:pt idx="85">
                        <c:v>223.32806155753968</c:v>
                      </c:pt>
                      <c:pt idx="86">
                        <c:v>223.32806155753968</c:v>
                      </c:pt>
                      <c:pt idx="87">
                        <c:v>223.32806155753968</c:v>
                      </c:pt>
                      <c:pt idx="88">
                        <c:v>223.32806155753968</c:v>
                      </c:pt>
                      <c:pt idx="89">
                        <c:v>223.32806155753968</c:v>
                      </c:pt>
                      <c:pt idx="90">
                        <c:v>223.32806155753968</c:v>
                      </c:pt>
                      <c:pt idx="91">
                        <c:v>223.32806155753968</c:v>
                      </c:pt>
                      <c:pt idx="92">
                        <c:v>223.32806155753968</c:v>
                      </c:pt>
                      <c:pt idx="93">
                        <c:v>223.32806155753968</c:v>
                      </c:pt>
                      <c:pt idx="94">
                        <c:v>223.32806155753968</c:v>
                      </c:pt>
                      <c:pt idx="95">
                        <c:v>223.32806155753968</c:v>
                      </c:pt>
                      <c:pt idx="96">
                        <c:v>223.32806155753968</c:v>
                      </c:pt>
                      <c:pt idx="97">
                        <c:v>223.32806155753968</c:v>
                      </c:pt>
                      <c:pt idx="98">
                        <c:v>223.32806155753968</c:v>
                      </c:pt>
                      <c:pt idx="99">
                        <c:v>223.32806155753968</c:v>
                      </c:pt>
                      <c:pt idx="100">
                        <c:v>223.32806155753968</c:v>
                      </c:pt>
                      <c:pt idx="101">
                        <c:v>223.32806155753968</c:v>
                      </c:pt>
                      <c:pt idx="102">
                        <c:v>223.32806155753968</c:v>
                      </c:pt>
                      <c:pt idx="103">
                        <c:v>223.32806155753968</c:v>
                      </c:pt>
                      <c:pt idx="104">
                        <c:v>223.32806155753968</c:v>
                      </c:pt>
                      <c:pt idx="105">
                        <c:v>223.32806155753968</c:v>
                      </c:pt>
                      <c:pt idx="106">
                        <c:v>223.32806155753968</c:v>
                      </c:pt>
                      <c:pt idx="107">
                        <c:v>223.32806155753968</c:v>
                      </c:pt>
                      <c:pt idx="108">
                        <c:v>223.32806155753968</c:v>
                      </c:pt>
                      <c:pt idx="109">
                        <c:v>223.32806155753968</c:v>
                      </c:pt>
                      <c:pt idx="110">
                        <c:v>223.32806155753968</c:v>
                      </c:pt>
                      <c:pt idx="111">
                        <c:v>223.32806155753968</c:v>
                      </c:pt>
                      <c:pt idx="112">
                        <c:v>223.32806155753968</c:v>
                      </c:pt>
                      <c:pt idx="113">
                        <c:v>223.32806155753968</c:v>
                      </c:pt>
                      <c:pt idx="114">
                        <c:v>223.32806155753968</c:v>
                      </c:pt>
                      <c:pt idx="115">
                        <c:v>223.32806155753968</c:v>
                      </c:pt>
                      <c:pt idx="116">
                        <c:v>223.32806155753968</c:v>
                      </c:pt>
                      <c:pt idx="117">
                        <c:v>223.32806155753968</c:v>
                      </c:pt>
                      <c:pt idx="118">
                        <c:v>223.32806155753968</c:v>
                      </c:pt>
                      <c:pt idx="119">
                        <c:v>223.32806155753968</c:v>
                      </c:pt>
                      <c:pt idx="120">
                        <c:v>223.32806155753968</c:v>
                      </c:pt>
                      <c:pt idx="121">
                        <c:v>223.32806155753968</c:v>
                      </c:pt>
                      <c:pt idx="122">
                        <c:v>223.32806155753968</c:v>
                      </c:pt>
                      <c:pt idx="123">
                        <c:v>223.32806155753968</c:v>
                      </c:pt>
                      <c:pt idx="124">
                        <c:v>223.32806155753968</c:v>
                      </c:pt>
                      <c:pt idx="125">
                        <c:v>223.32806155753968</c:v>
                      </c:pt>
                      <c:pt idx="126">
                        <c:v>223.32806155753968</c:v>
                      </c:pt>
                      <c:pt idx="127">
                        <c:v>223.32806155753968</c:v>
                      </c:pt>
                      <c:pt idx="128">
                        <c:v>223.32806155753968</c:v>
                      </c:pt>
                      <c:pt idx="129">
                        <c:v>223.32806155753968</c:v>
                      </c:pt>
                      <c:pt idx="130">
                        <c:v>223.32806155753968</c:v>
                      </c:pt>
                      <c:pt idx="131">
                        <c:v>223.32806155753968</c:v>
                      </c:pt>
                      <c:pt idx="132">
                        <c:v>223.32806155753968</c:v>
                      </c:pt>
                      <c:pt idx="133">
                        <c:v>223.32806155753968</c:v>
                      </c:pt>
                      <c:pt idx="134">
                        <c:v>223.32806155753968</c:v>
                      </c:pt>
                      <c:pt idx="135">
                        <c:v>223.32806155753968</c:v>
                      </c:pt>
                      <c:pt idx="136">
                        <c:v>223.32806155753968</c:v>
                      </c:pt>
                      <c:pt idx="137">
                        <c:v>223.32806155753968</c:v>
                      </c:pt>
                      <c:pt idx="138">
                        <c:v>223.32806155753968</c:v>
                      </c:pt>
                      <c:pt idx="139">
                        <c:v>223.32806155753968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7F2-4F07-9536-4A821E0644BD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6-41DD-9C42-CB36351529F5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'Atac-I50-SECOeS'!$AM$2:$AM$151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6-41DD-9C42-CB363515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6-4369-8F2E-F2E86AB14253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'Atac-I50-SECOeS'!$AN$2:$AN$151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6-4369-8F2E-F2E86AB14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0-435F-9879-A7233332815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'Atac-I50-SECOeS'!$AO$2:$AO$151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0-435F-9879-A72333328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7-4062-8456-9D0023C38043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'Atac-I50-SECOeS'!$AP$2:$AP$151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7-4062-8456-9D0023C3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2-41E2-940A-ED8D01AA9CB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'Atac-I50-SECOeS'!$AQ$2:$AQ$151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221.42850000000001</c:v>
                </c:pt>
                <c:pt idx="133">
                  <c:v>252.85390000000001</c:v>
                </c:pt>
                <c:pt idx="134">
                  <c:v>244.392</c:v>
                </c:pt>
                <c:pt idx="135">
                  <c:v>233.67960000000002</c:v>
                </c:pt>
                <c:pt idx="136">
                  <c:v>250.22009999999997</c:v>
                </c:pt>
                <c:pt idx="137">
                  <c:v>250.7741</c:v>
                </c:pt>
                <c:pt idx="138">
                  <c:v>245.38500000000002</c:v>
                </c:pt>
                <c:pt idx="139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2-41E2-940A-ED8D01AA9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'Atac-I50-SECOeS'!$K$2:$K$151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5-4B7E-ADE1-C91855C7A203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'Atac-I50-SECOeS'!$L$2:$L$151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5-4B7E-ADE1-C91855C7A203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'Atac-I50-SECOeS'!$M$2:$M$151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5-4B7E-ADE1-C91855C7A203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'Atac-I50-SECOeS'!$N$2:$N$151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D5-4B7E-ADE1-C91855C7A203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D5-4B7E-ADE1-C91855C7A203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D5-4B7E-ADE1-C91855C7A203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D5-4B7E-ADE1-C91855C7A203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D5-4B7E-ADE1-C91855C7A203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'Atac-I50-SECOeS'!$T$2:$T$151</c:f>
              <c:numCache>
                <c:formatCode>General</c:formatCode>
                <c:ptCount val="150"/>
                <c:pt idx="84" formatCode="_(* #,##0.00_);_(* \(#,##0.00\);_(* &quot;-&quot;??_);_(@_)">
                  <c:v>199.03930000000003</c:v>
                </c:pt>
                <c:pt idx="85" formatCode="_(* #,##0.00_);_(* \(#,##0.00\);_(* &quot;-&quot;??_);_(@_)">
                  <c:v>200.59049999999999</c:v>
                </c:pt>
                <c:pt idx="86" formatCode="_(* #,##0.00_);_(* \(#,##0.00\);_(* &quot;-&quot;??_);_(@_)">
                  <c:v>197.7184</c:v>
                </c:pt>
                <c:pt idx="87" formatCode="_(* #,##0.00_);_(* \(#,##0.00\);_(* &quot;-&quot;??_);_(@_)">
                  <c:v>197.44040000000001</c:v>
                </c:pt>
                <c:pt idx="88" formatCode="_(* #,##0.00_);_(* \(#,##0.00\);_(* &quot;-&quot;??_);_(@_)">
                  <c:v>202.75360000000001</c:v>
                </c:pt>
                <c:pt idx="89" formatCode="_(* #,##0.00_);_(* \(#,##0.00\);_(* &quot;-&quot;??_);_(@_)">
                  <c:v>194.90060000000003</c:v>
                </c:pt>
                <c:pt idx="90" formatCode="_(* #,##0.00_);_(* \(#,##0.00\);_(* &quot;-&quot;??_);_(@_)">
                  <c:v>194.95580000000001</c:v>
                </c:pt>
                <c:pt idx="91" formatCode="_(* #,##0.00_);_(* \(#,##0.00\);_(* &quot;-&quot;??_);_(@_)">
                  <c:v>190.22039999999998</c:v>
                </c:pt>
                <c:pt idx="92" formatCode="_(* #,##0.00_);_(* \(#,##0.00\);_(* &quot;-&quot;??_);_(@_)">
                  <c:v>193.1592</c:v>
                </c:pt>
                <c:pt idx="93" formatCode="_(* #,##0.00_);_(* \(#,##0.00\);_(* &quot;-&quot;??_);_(@_)">
                  <c:v>183.00850000000003</c:v>
                </c:pt>
                <c:pt idx="94" formatCode="_(* #,##0.00_);_(* \(#,##0.00\);_(* &quot;-&quot;??_);_(@_)">
                  <c:v>182.09400000000002</c:v>
                </c:pt>
                <c:pt idx="95" formatCode="_(* #,##0.00_);_(* \(#,##0.00\);_(* &quot;-&quot;??_);_(@_)">
                  <c:v>181.45850000000002</c:v>
                </c:pt>
                <c:pt idx="96" formatCode="_(* #,##0.00_);_(* \(#,##0.00\);_(* &quot;-&quot;??_);_(@_)">
                  <c:v>185.15550000000002</c:v>
                </c:pt>
                <c:pt idx="97" formatCode="_(* #,##0.00_);_(* \(#,##0.00\);_(* &quot;-&quot;??_);_(@_)">
                  <c:v>188.9496</c:v>
                </c:pt>
                <c:pt idx="98" formatCode="_(* #,##0.00_);_(* \(#,##0.00\);_(* &quot;-&quot;??_);_(@_)">
                  <c:v>179.5248</c:v>
                </c:pt>
                <c:pt idx="99" formatCode="_(* #,##0.00_);_(* \(#,##0.00\);_(* &quot;-&quot;??_);_(@_)">
                  <c:v>181.84829999999999</c:v>
                </c:pt>
                <c:pt idx="100" formatCode="_(* #,##0.00_);_(* \(#,##0.00\);_(* &quot;-&quot;??_);_(@_)">
                  <c:v>175.25199999999998</c:v>
                </c:pt>
                <c:pt idx="101" formatCode="_(* #,##0.00_);_(* \(#,##0.00\);_(* &quot;-&quot;??_);_(@_)">
                  <c:v>170.35499999999999</c:v>
                </c:pt>
                <c:pt idx="102" formatCode="_(* #,##0.00_);_(* \(#,##0.00\);_(* &quot;-&quot;??_);_(@_)">
                  <c:v>165.929</c:v>
                </c:pt>
                <c:pt idx="103" formatCode="_(* #,##0.00_);_(* \(#,##0.00\);_(* &quot;-&quot;??_);_(@_)">
                  <c:v>165.75379999999998</c:v>
                </c:pt>
                <c:pt idx="104" formatCode="_(* #,##0.00_);_(* \(#,##0.00\);_(* &quot;-&quot;??_);_(@_)">
                  <c:v>165.3304</c:v>
                </c:pt>
                <c:pt idx="105" formatCode="_(* #,##0.00_);_(* \(#,##0.00\);_(* &quot;-&quot;??_);_(@_)">
                  <c:v>162.69119999999998</c:v>
                </c:pt>
                <c:pt idx="106" formatCode="_(* #,##0.00_);_(* \(#,##0.00\);_(* &quot;-&quot;??_);_(@_)">
                  <c:v>162.34559999999999</c:v>
                </c:pt>
                <c:pt idx="107" formatCode="_(* #,##0.00_);_(* \(#,##0.00\);_(* &quot;-&quot;??_);_(@_)">
                  <c:v>174.31300000000002</c:v>
                </c:pt>
                <c:pt idx="108" formatCode="_(* #,##0.00_);_(* \(#,##0.00\);_(* &quot;-&quot;??_);_(@_)">
                  <c:v>180.60979999999998</c:v>
                </c:pt>
                <c:pt idx="109" formatCode="_(* #,##0.00_);_(* \(#,##0.00\);_(* &quot;-&quot;??_);_(@_)">
                  <c:v>195.57999999999998</c:v>
                </c:pt>
                <c:pt idx="110" formatCode="_(* #,##0.00_);_(* \(#,##0.00\);_(* &quot;-&quot;??_);_(@_)">
                  <c:v>195.23679999999999</c:v>
                </c:pt>
                <c:pt idx="111" formatCode="_(* #,##0.00_);_(* \(#,##0.00\);_(* &quot;-&quot;??_);_(@_)">
                  <c:v>179.44739999999999</c:v>
                </c:pt>
                <c:pt idx="112" formatCode="_(* #,##0.00_);_(* \(#,##0.00\);_(* &quot;-&quot;??_);_(@_)">
                  <c:v>167.79279999999997</c:v>
                </c:pt>
                <c:pt idx="113" formatCode="_(* #,##0.00_);_(* \(#,##0.00\);_(* &quot;-&quot;??_);_(@_)">
                  <c:v>175.88799999999998</c:v>
                </c:pt>
                <c:pt idx="114" formatCode="_(* #,##0.00_);_(* \(#,##0.00\);_(* &quot;-&quot;??_);_(@_)">
                  <c:v>176.64919999999998</c:v>
                </c:pt>
                <c:pt idx="115" formatCode="_(* #,##0.00_);_(* \(#,##0.00\);_(* &quot;-&quot;??_);_(@_)">
                  <c:v>174.94399999999999</c:v>
                </c:pt>
                <c:pt idx="116" formatCode="_(* #,##0.00_);_(* \(#,##0.00\);_(* &quot;-&quot;??_);_(@_)">
                  <c:v>177.91449999999998</c:v>
                </c:pt>
                <c:pt idx="117" formatCode="_(* #,##0.00_);_(* \(#,##0.00\);_(* &quot;-&quot;??_);_(@_)">
                  <c:v>175.0231</c:v>
                </c:pt>
                <c:pt idx="118" formatCode="_(* #,##0.00_);_(* \(#,##0.00\);_(* &quot;-&quot;??_);_(@_)">
                  <c:v>170.90860000000001</c:v>
                </c:pt>
                <c:pt idx="119" formatCode="_(* #,##0.00_);_(* \(#,##0.00\);_(* &quot;-&quot;??_);_(@_)">
                  <c:v>178.91480000000001</c:v>
                </c:pt>
                <c:pt idx="120" formatCode="_(* #,##0.00_);_(* \(#,##0.00\);_(* &quot;-&quot;??_);_(@_)">
                  <c:v>171.61599999999999</c:v>
                </c:pt>
                <c:pt idx="121" formatCode="_(* #,##0.00_);_(* \(#,##0.00\);_(* &quot;-&quot;??_);_(@_)">
                  <c:v>174.57299999999998</c:v>
                </c:pt>
                <c:pt idx="122" formatCode="_(* #,##0.00_);_(* \(#,##0.00\);_(* &quot;-&quot;??_);_(@_)">
                  <c:v>180.90090000000001</c:v>
                </c:pt>
                <c:pt idx="123" formatCode="_(* #,##0.00_);_(* \(#,##0.00\);_(* &quot;-&quot;??_);_(@_)">
                  <c:v>188.21849999999998</c:v>
                </c:pt>
                <c:pt idx="124" formatCode="_(* #,##0.00_);_(* \(#,##0.00\);_(* &quot;-&quot;??_);_(@_)">
                  <c:v>189.54319999999998</c:v>
                </c:pt>
                <c:pt idx="125" formatCode="_(* #,##0.00_);_(* \(#,##0.00\);_(* &quot;-&quot;??_);_(@_)">
                  <c:v>190.1172</c:v>
                </c:pt>
                <c:pt idx="126" formatCode="_(* #,##0.00_);_(* \(#,##0.00\);_(* &quot;-&quot;??_);_(@_)">
                  <c:v>191.76480000000001</c:v>
                </c:pt>
                <c:pt idx="127" formatCode="_(* #,##0.00_);_(* \(#,##0.00\);_(* &quot;-&quot;??_);_(@_)">
                  <c:v>192.32600000000002</c:v>
                </c:pt>
                <c:pt idx="128" formatCode="_(* #,##0.00_);_(* \(#,##0.00\);_(* &quot;-&quot;??_);_(@_)">
                  <c:v>208.14</c:v>
                </c:pt>
                <c:pt idx="129" formatCode="_(* #,##0.00_);_(* \(#,##0.00\);_(* &quot;-&quot;??_);_(@_)">
                  <c:v>217.53900000000002</c:v>
                </c:pt>
                <c:pt idx="130" formatCode="_(* #,##0.00_);_(* \(#,##0.00\);_(* &quot;-&quot;??_);_(@_)">
                  <c:v>212.17499999999998</c:v>
                </c:pt>
                <c:pt idx="131" formatCode="_(* #,##0.00_);_(* \(#,##0.00\);_(* &quot;-&quot;??_);_(@_)">
                  <c:v>201.47399999999999</c:v>
                </c:pt>
                <c:pt idx="132" formatCode="_(* #,##0.00_);_(* \(#,##0.00\);_(* &quot;-&quot;??_);_(@_)">
                  <c:v>209.06970000000001</c:v>
                </c:pt>
                <c:pt idx="133" formatCode="_(* #,##0.00_);_(* \(#,##0.00\);_(* &quot;-&quot;??_);_(@_)">
                  <c:v>213.95330000000001</c:v>
                </c:pt>
                <c:pt idx="134" formatCode="_(* #,##0.00_);_(* \(#,##0.00\);_(* &quot;-&quot;??_);_(@_)">
                  <c:v>221.98939999999999</c:v>
                </c:pt>
                <c:pt idx="135" formatCode="_(* #,##0.00_);_(* \(#,##0.00\);_(* &quot;-&quot;??_);_(@_)">
                  <c:v>216.48240000000001</c:v>
                </c:pt>
                <c:pt idx="136" formatCode="_(* #,##0.00_);_(* \(#,##0.00\);_(* &quot;-&quot;??_);_(@_)">
                  <c:v>221.07799999999997</c:v>
                </c:pt>
                <c:pt idx="137" formatCode="_(* #,##0.00_);_(* \(#,##0.00\);_(* &quot;-&quot;??_);_(@_)">
                  <c:v>221.80019999999999</c:v>
                </c:pt>
                <c:pt idx="138" formatCode="_(* #,##0.00_);_(* \(#,##0.00\);_(* &quot;-&quot;??_);_(@_)">
                  <c:v>219.45000000000002</c:v>
                </c:pt>
                <c:pt idx="139" formatCode="_(* #,##0.00_);_(* \(#,##0.00\);_(* &quot;-&quot;??_);_(@_)">
                  <c:v>217.30240000000001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D5-4B7E-ADE1-C91855C7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>
          <c:ext xmlns:c15="http://schemas.microsoft.com/office/drawing/2012/chart" uri="{02D57815-91ED-43cb-92C2-25804820EDAC}">
            <c15:filteredLineSeries>
              <c15:ser>
                <c:idx val="10"/>
                <c:order val="0"/>
                <c:tx>
                  <c:strRef>
                    <c:extLst>
                      <c:ext uri="{02D57815-91ED-43cb-92C2-25804820EDAC}">
                        <c15:formulaRef>
                          <c15:sqref>'Atac-I50-SECOeS'!$I$1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'Atac-I50-SECOeS'!$I$2:$I$151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E6D5-4B7E-ADE1-C91855C7A203}"/>
                  </c:ext>
                </c:extLst>
              </c15:ser>
            </c15:filteredLineSeries>
            <c15:filteredLineSeries>
              <c15:ser>
                <c:idx val="9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prstDash val="dash"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41"/>
                  <c:marker>
                    <c:symbol val="none"/>
                  </c:marker>
                  <c:bubble3D val="0"/>
                  <c:spPr>
                    <a:ln w="31750" cap="rnd">
                      <a:solidFill>
                        <a:sysClr val="windowText" lastClr="000000"/>
                      </a:solidFill>
                      <a:prstDash val="dash"/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E6D5-4B7E-ADE1-C91855C7A203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'Atac-I50-SECOeS'!$J$2:$J$151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6D5-4B7E-ADE1-C91855C7A20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D5-4B7E-ADE1-C91855C7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E-47CF-A154-2E0A5165EBAF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E-47CF-A154-2E0A5165E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5-41D3-A991-7A5EBFA035A3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5-41D3-A991-7A5EBFA03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5BA-AF09-11A32088F019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A3-45BA-AF09-11A32088F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E-4E8B-B1E6-8D078B492234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E-4E8B-B1E6-8D078B492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1-4BAF-BAF5-1AD148A6CA3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1-4BAF-BAF5-1AD148A6C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0.24945533769063172</c:v>
                      </c:pt>
                      <c:pt idx="85">
                        <c:v>0.31856787459097174</c:v>
                      </c:pt>
                      <c:pt idx="86">
                        <c:v>0.27260532204644011</c:v>
                      </c:pt>
                      <c:pt idx="87">
                        <c:v>0.28856896947625166</c:v>
                      </c:pt>
                      <c:pt idx="88">
                        <c:v>0.32102375401490146</c:v>
                      </c:pt>
                      <c:pt idx="89">
                        <c:v>0.33507770087412997</c:v>
                      </c:pt>
                      <c:pt idx="90">
                        <c:v>0.39181091230111648</c:v>
                      </c:pt>
                      <c:pt idx="91">
                        <c:v>0.40528991057564634</c:v>
                      </c:pt>
                      <c:pt idx="92">
                        <c:v>0.39689972022439868</c:v>
                      </c:pt>
                      <c:pt idx="93">
                        <c:v>0.4601917464681029</c:v>
                      </c:pt>
                      <c:pt idx="94">
                        <c:v>0.53555198364844436</c:v>
                      </c:pt>
                      <c:pt idx="95">
                        <c:v>0.54108924998098373</c:v>
                      </c:pt>
                      <c:pt idx="96">
                        <c:v>0.59701178451178449</c:v>
                      </c:pt>
                      <c:pt idx="97">
                        <c:v>0.61752453691053955</c:v>
                      </c:pt>
                      <c:pt idx="98">
                        <c:v>0.63121410180233717</c:v>
                      </c:pt>
                      <c:pt idx="99">
                        <c:v>0.66337169913678073</c:v>
                      </c:pt>
                      <c:pt idx="100">
                        <c:v>0.65211065379234845</c:v>
                      </c:pt>
                      <c:pt idx="101">
                        <c:v>0.64716985524825088</c:v>
                      </c:pt>
                      <c:pt idx="102">
                        <c:v>0.6385350571696643</c:v>
                      </c:pt>
                      <c:pt idx="103">
                        <c:v>0.63985703939591521</c:v>
                      </c:pt>
                      <c:pt idx="104">
                        <c:v>0.6538225873061998</c:v>
                      </c:pt>
                      <c:pt idx="105">
                        <c:v>0.64372850445199092</c:v>
                      </c:pt>
                      <c:pt idx="106">
                        <c:v>0.61273687569844726</c:v>
                      </c:pt>
                      <c:pt idx="107">
                        <c:v>0.58296054204079828</c:v>
                      </c:pt>
                      <c:pt idx="108">
                        <c:v>0.61327561327561331</c:v>
                      </c:pt>
                      <c:pt idx="109">
                        <c:v>0.43885724096100281</c:v>
                      </c:pt>
                      <c:pt idx="110">
                        <c:v>0.46728231984070817</c:v>
                      </c:pt>
                      <c:pt idx="111">
                        <c:v>0.49749787991898892</c:v>
                      </c:pt>
                      <c:pt idx="112">
                        <c:v>0.55286527444369016</c:v>
                      </c:pt>
                      <c:pt idx="113">
                        <c:v>0.48119743193137143</c:v>
                      </c:pt>
                      <c:pt idx="114">
                        <c:v>0.42181375342366612</c:v>
                      </c:pt>
                      <c:pt idx="115">
                        <c:v>0.45983747460540714</c:v>
                      </c:pt>
                      <c:pt idx="116">
                        <c:v>0.42528546379500198</c:v>
                      </c:pt>
                      <c:pt idx="117">
                        <c:v>0.38495206417295924</c:v>
                      </c:pt>
                      <c:pt idx="118">
                        <c:v>0.4802274271579553</c:v>
                      </c:pt>
                      <c:pt idx="119">
                        <c:v>0.49049687461169</c:v>
                      </c:pt>
                      <c:pt idx="120">
                        <c:v>0.51185126442858409</c:v>
                      </c:pt>
                      <c:pt idx="121">
                        <c:v>0.43662159964775632</c:v>
                      </c:pt>
                      <c:pt idx="122">
                        <c:v>0.34979907424261747</c:v>
                      </c:pt>
                      <c:pt idx="123">
                        <c:v>0.29319452920213013</c:v>
                      </c:pt>
                      <c:pt idx="124">
                        <c:v>0.3149391644233161</c:v>
                      </c:pt>
                      <c:pt idx="125">
                        <c:v>0.31563888597669121</c:v>
                      </c:pt>
                      <c:pt idx="126">
                        <c:v>0.349317281464045</c:v>
                      </c:pt>
                      <c:pt idx="127">
                        <c:v>0.37172184368033739</c:v>
                      </c:pt>
                      <c:pt idx="128">
                        <c:v>0.32660074305483583</c:v>
                      </c:pt>
                      <c:pt idx="129">
                        <c:v>0.33963481977653148</c:v>
                      </c:pt>
                      <c:pt idx="130">
                        <c:v>0.36344862826617358</c:v>
                      </c:pt>
                      <c:pt idx="131">
                        <c:v>0.28250809866154419</c:v>
                      </c:pt>
                      <c:pt idx="132">
                        <c:v>0.20256410256410257</c:v>
                      </c:pt>
                      <c:pt idx="133">
                        <c:v>0.12141796467944636</c:v>
                      </c:pt>
                      <c:pt idx="134">
                        <c:v>0.19140487182530114</c:v>
                      </c:pt>
                      <c:pt idx="135">
                        <c:v>0.25807957456661229</c:v>
                      </c:pt>
                      <c:pt idx="136">
                        <c:v>0.22970478974945438</c:v>
                      </c:pt>
                      <c:pt idx="137">
                        <c:v>0.25073352348815997</c:v>
                      </c:pt>
                      <c:pt idx="138">
                        <c:v>0.28145874257147191</c:v>
                      </c:pt>
                      <c:pt idx="139">
                        <c:v>0.25714603442538203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42AB-4FEF-A14F-4683130654C3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'Atac-I50-SECOeS'!$Y$2:$Y$151</c:f>
              <c:numCache>
                <c:formatCode>_(* #,##0.00_);_(* \(#,##0.00\);_(* "-"??_);_(@_)</c:formatCode>
                <c:ptCount val="150"/>
                <c:pt idx="84">
                  <c:v>263.51338000000004</c:v>
                </c:pt>
                <c:pt idx="85">
                  <c:v>248.24594000000005</c:v>
                </c:pt>
                <c:pt idx="86">
                  <c:v>256.95354666666668</c:v>
                </c:pt>
                <c:pt idx="87">
                  <c:v>252.74750000000003</c:v>
                </c:pt>
                <c:pt idx="88">
                  <c:v>247.1550666666667</c:v>
                </c:pt>
                <c:pt idx="89">
                  <c:v>240.49481666666671</c:v>
                </c:pt>
                <c:pt idx="90">
                  <c:v>227.40952000000001</c:v>
                </c:pt>
                <c:pt idx="91">
                  <c:v>222.25648999999996</c:v>
                </c:pt>
                <c:pt idx="92">
                  <c:v>225.03832000000003</c:v>
                </c:pt>
                <c:pt idx="93">
                  <c:v>204.73338000000004</c:v>
                </c:pt>
                <c:pt idx="94">
                  <c:v>183.93451999999999</c:v>
                </c:pt>
                <c:pt idx="95">
                  <c:v>181.69264000000001</c:v>
                </c:pt>
                <c:pt idx="96">
                  <c:v>167.68800000000002</c:v>
                </c:pt>
                <c:pt idx="97">
                  <c:v>160.41396</c:v>
                </c:pt>
                <c:pt idx="98">
                  <c:v>151.06168</c:v>
                </c:pt>
                <c:pt idx="99">
                  <c:v>139.98887999999999</c:v>
                </c:pt>
                <c:pt idx="100">
                  <c:v>141.87066666666666</c:v>
                </c:pt>
                <c:pt idx="101">
                  <c:v>141.792145</c:v>
                </c:pt>
                <c:pt idx="102">
                  <c:v>143.65360000000001</c:v>
                </c:pt>
                <c:pt idx="103">
                  <c:v>143.71005833333331</c:v>
                </c:pt>
                <c:pt idx="104">
                  <c:v>140.49309333333335</c:v>
                </c:pt>
                <c:pt idx="105">
                  <c:v>142.58075999999997</c:v>
                </c:pt>
                <c:pt idx="106">
                  <c:v>150.01935999999998</c:v>
                </c:pt>
                <c:pt idx="107">
                  <c:v>162.80459333333334</c:v>
                </c:pt>
                <c:pt idx="108">
                  <c:v>165.35332</c:v>
                </c:pt>
                <c:pt idx="109">
                  <c:v>218.19277333333329</c:v>
                </c:pt>
                <c:pt idx="110">
                  <c:v>208.21561000000003</c:v>
                </c:pt>
                <c:pt idx="111">
                  <c:v>196.17366999999999</c:v>
                </c:pt>
                <c:pt idx="112">
                  <c:v>178.39023999999998</c:v>
                </c:pt>
                <c:pt idx="113">
                  <c:v>198.13050333333331</c:v>
                </c:pt>
                <c:pt idx="114">
                  <c:v>212.08875999999998</c:v>
                </c:pt>
                <c:pt idx="115">
                  <c:v>202.33366999999998</c:v>
                </c:pt>
                <c:pt idx="116">
                  <c:v>211.38716666666667</c:v>
                </c:pt>
                <c:pt idx="117">
                  <c:v>219.43113499999995</c:v>
                </c:pt>
                <c:pt idx="118">
                  <c:v>195.35502000000002</c:v>
                </c:pt>
                <c:pt idx="119">
                  <c:v>195.9620033333334</c:v>
                </c:pt>
                <c:pt idx="120">
                  <c:v>192.85348000000002</c:v>
                </c:pt>
                <c:pt idx="121">
                  <c:v>214.30709999999999</c:v>
                </c:pt>
                <c:pt idx="122">
                  <c:v>237.71012999999999</c:v>
                </c:pt>
                <c:pt idx="123">
                  <c:v>254.20012499999999</c:v>
                </c:pt>
                <c:pt idx="124">
                  <c:v>249.2336</c:v>
                </c:pt>
                <c:pt idx="125">
                  <c:v>249.10228000000001</c:v>
                </c:pt>
                <c:pt idx="126">
                  <c:v>241.37352000000001</c:v>
                </c:pt>
                <c:pt idx="127">
                  <c:v>235.95454666666672</c:v>
                </c:pt>
                <c:pt idx="128">
                  <c:v>253.09823999999998</c:v>
                </c:pt>
                <c:pt idx="129">
                  <c:v>253.48473000000001</c:v>
                </c:pt>
                <c:pt idx="130">
                  <c:v>245.36399999999998</c:v>
                </c:pt>
                <c:pt idx="131">
                  <c:v>265.72181999999998</c:v>
                </c:pt>
                <c:pt idx="132">
                  <c:v>288.98994000000005</c:v>
                </c:pt>
                <c:pt idx="133">
                  <c:v>316.54510166666671</c:v>
                </c:pt>
                <c:pt idx="134">
                  <c:v>295.44277333333332</c:v>
                </c:pt>
                <c:pt idx="135">
                  <c:v>275.20578</c:v>
                </c:pt>
                <c:pt idx="136">
                  <c:v>286.19551999999999</c:v>
                </c:pt>
                <c:pt idx="137">
                  <c:v>280.68049333333329</c:v>
                </c:pt>
                <c:pt idx="138">
                  <c:v>270.12300000000005</c:v>
                </c:pt>
                <c:pt idx="139">
                  <c:v>277.16023999999999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B-4FEF-A14F-4683130654C3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'Atac-I50-SECOeS'!$Z$2:$Z$151</c:f>
              <c:numCache>
                <c:formatCode>_(* #,##0.00_);_(* \(#,##0.00\);_(* "-"??_);_(@_)</c:formatCode>
                <c:ptCount val="150"/>
                <c:pt idx="84">
                  <c:v>216.50021800595232</c:v>
                </c:pt>
                <c:pt idx="85">
                  <c:v>216.50021800595232</c:v>
                </c:pt>
                <c:pt idx="86">
                  <c:v>216.50021800595232</c:v>
                </c:pt>
                <c:pt idx="87">
                  <c:v>216.50021800595232</c:v>
                </c:pt>
                <c:pt idx="88">
                  <c:v>216.50021800595232</c:v>
                </c:pt>
                <c:pt idx="89">
                  <c:v>216.50021800595232</c:v>
                </c:pt>
                <c:pt idx="90">
                  <c:v>216.50021800595232</c:v>
                </c:pt>
                <c:pt idx="91">
                  <c:v>216.50021800595232</c:v>
                </c:pt>
                <c:pt idx="92">
                  <c:v>216.50021800595232</c:v>
                </c:pt>
                <c:pt idx="93">
                  <c:v>216.50021800595232</c:v>
                </c:pt>
                <c:pt idx="94">
                  <c:v>216.50021800595232</c:v>
                </c:pt>
                <c:pt idx="95">
                  <c:v>216.50021800595232</c:v>
                </c:pt>
                <c:pt idx="96">
                  <c:v>216.50021800595232</c:v>
                </c:pt>
                <c:pt idx="97">
                  <c:v>216.50021800595232</c:v>
                </c:pt>
                <c:pt idx="98">
                  <c:v>216.50021800595232</c:v>
                </c:pt>
                <c:pt idx="99">
                  <c:v>216.50021800595232</c:v>
                </c:pt>
                <c:pt idx="100">
                  <c:v>216.50021800595232</c:v>
                </c:pt>
                <c:pt idx="101">
                  <c:v>216.50021800595232</c:v>
                </c:pt>
                <c:pt idx="102">
                  <c:v>216.50021800595232</c:v>
                </c:pt>
                <c:pt idx="103">
                  <c:v>216.50021800595232</c:v>
                </c:pt>
                <c:pt idx="104">
                  <c:v>216.50021800595232</c:v>
                </c:pt>
                <c:pt idx="105">
                  <c:v>216.50021800595232</c:v>
                </c:pt>
                <c:pt idx="106">
                  <c:v>216.50021800595232</c:v>
                </c:pt>
                <c:pt idx="107">
                  <c:v>216.50021800595232</c:v>
                </c:pt>
                <c:pt idx="108">
                  <c:v>216.50021800595232</c:v>
                </c:pt>
                <c:pt idx="109">
                  <c:v>216.50021800595232</c:v>
                </c:pt>
                <c:pt idx="110">
                  <c:v>216.50021800595232</c:v>
                </c:pt>
                <c:pt idx="111">
                  <c:v>216.50021800595232</c:v>
                </c:pt>
                <c:pt idx="112">
                  <c:v>216.50021800595232</c:v>
                </c:pt>
                <c:pt idx="113">
                  <c:v>216.50021800595232</c:v>
                </c:pt>
                <c:pt idx="114">
                  <c:v>216.50021800595232</c:v>
                </c:pt>
                <c:pt idx="115">
                  <c:v>216.50021800595232</c:v>
                </c:pt>
                <c:pt idx="116">
                  <c:v>216.50021800595232</c:v>
                </c:pt>
                <c:pt idx="117">
                  <c:v>216.50021800595232</c:v>
                </c:pt>
                <c:pt idx="118">
                  <c:v>216.50021800595232</c:v>
                </c:pt>
                <c:pt idx="119">
                  <c:v>216.50021800595232</c:v>
                </c:pt>
                <c:pt idx="120">
                  <c:v>216.50021800595232</c:v>
                </c:pt>
                <c:pt idx="121">
                  <c:v>216.50021800595232</c:v>
                </c:pt>
                <c:pt idx="122">
                  <c:v>216.50021800595232</c:v>
                </c:pt>
                <c:pt idx="123">
                  <c:v>216.50021800595232</c:v>
                </c:pt>
                <c:pt idx="124">
                  <c:v>216.50021800595232</c:v>
                </c:pt>
                <c:pt idx="125">
                  <c:v>216.50021800595232</c:v>
                </c:pt>
                <c:pt idx="126">
                  <c:v>216.50021800595232</c:v>
                </c:pt>
                <c:pt idx="127">
                  <c:v>216.50021800595232</c:v>
                </c:pt>
                <c:pt idx="128">
                  <c:v>216.50021800595232</c:v>
                </c:pt>
                <c:pt idx="129">
                  <c:v>216.50021800595232</c:v>
                </c:pt>
                <c:pt idx="130">
                  <c:v>216.50021800595232</c:v>
                </c:pt>
                <c:pt idx="131">
                  <c:v>216.50021800595232</c:v>
                </c:pt>
                <c:pt idx="132">
                  <c:v>216.50021800595232</c:v>
                </c:pt>
                <c:pt idx="133">
                  <c:v>216.50021800595232</c:v>
                </c:pt>
                <c:pt idx="134">
                  <c:v>216.50021800595232</c:v>
                </c:pt>
                <c:pt idx="135">
                  <c:v>216.50021800595232</c:v>
                </c:pt>
                <c:pt idx="136">
                  <c:v>216.50021800595232</c:v>
                </c:pt>
                <c:pt idx="137">
                  <c:v>216.50021800595232</c:v>
                </c:pt>
                <c:pt idx="138">
                  <c:v>216.50021800595232</c:v>
                </c:pt>
                <c:pt idx="139">
                  <c:v>216.50021800595232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2AB-4FEF-A14F-4683130654C3}"/>
            </c:ext>
          </c:extLst>
        </c:ser>
        <c:ser>
          <c:idx val="1"/>
          <c:order val="2"/>
          <c:tx>
            <c:strRef>
              <c:f>'Atac-I50-SECOeS'!$AE$1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'Atac-I50-SECOeS'!$AE$2:$AE$151</c:f>
              <c:numCache>
                <c:formatCode>_(* #,##0.00_);_(* \(#,##0.00\);_(* "-"??_);_(@_)</c:formatCode>
                <c:ptCount val="150"/>
                <c:pt idx="84">
                  <c:v>373.65660000000003</c:v>
                </c:pt>
                <c:pt idx="85">
                  <c:v>373.65660000000003</c:v>
                </c:pt>
                <c:pt idx="86">
                  <c:v>373.65660000000003</c:v>
                </c:pt>
                <c:pt idx="87">
                  <c:v>373.65660000000003</c:v>
                </c:pt>
                <c:pt idx="88">
                  <c:v>373.65660000000003</c:v>
                </c:pt>
                <c:pt idx="89">
                  <c:v>373.65660000000003</c:v>
                </c:pt>
                <c:pt idx="90">
                  <c:v>373.65660000000003</c:v>
                </c:pt>
                <c:pt idx="91">
                  <c:v>373.65660000000003</c:v>
                </c:pt>
                <c:pt idx="92">
                  <c:v>373.65660000000003</c:v>
                </c:pt>
                <c:pt idx="93">
                  <c:v>373.65660000000003</c:v>
                </c:pt>
                <c:pt idx="94">
                  <c:v>373.65660000000003</c:v>
                </c:pt>
                <c:pt idx="95">
                  <c:v>373.65660000000003</c:v>
                </c:pt>
                <c:pt idx="96">
                  <c:v>368.91360000000003</c:v>
                </c:pt>
                <c:pt idx="97">
                  <c:v>368.91360000000003</c:v>
                </c:pt>
                <c:pt idx="98">
                  <c:v>368.91360000000003</c:v>
                </c:pt>
                <c:pt idx="99">
                  <c:v>368.91360000000003</c:v>
                </c:pt>
                <c:pt idx="100">
                  <c:v>368.91360000000003</c:v>
                </c:pt>
                <c:pt idx="101">
                  <c:v>368.91360000000003</c:v>
                </c:pt>
                <c:pt idx="102">
                  <c:v>368.91360000000003</c:v>
                </c:pt>
                <c:pt idx="103">
                  <c:v>368.91360000000003</c:v>
                </c:pt>
                <c:pt idx="104">
                  <c:v>368.91360000000003</c:v>
                </c:pt>
                <c:pt idx="105">
                  <c:v>368.91360000000003</c:v>
                </c:pt>
                <c:pt idx="106">
                  <c:v>368.91360000000003</c:v>
                </c:pt>
                <c:pt idx="107">
                  <c:v>368.91360000000003</c:v>
                </c:pt>
                <c:pt idx="108">
                  <c:v>388.70369999999997</c:v>
                </c:pt>
                <c:pt idx="109">
                  <c:v>388.70369999999997</c:v>
                </c:pt>
                <c:pt idx="110">
                  <c:v>388.70369999999997</c:v>
                </c:pt>
                <c:pt idx="111">
                  <c:v>388.70369999999997</c:v>
                </c:pt>
                <c:pt idx="112">
                  <c:v>388.70369999999997</c:v>
                </c:pt>
                <c:pt idx="113">
                  <c:v>388.70369999999997</c:v>
                </c:pt>
                <c:pt idx="114">
                  <c:v>388.70369999999997</c:v>
                </c:pt>
                <c:pt idx="115">
                  <c:v>388.70369999999997</c:v>
                </c:pt>
                <c:pt idx="116">
                  <c:v>388.70369999999997</c:v>
                </c:pt>
                <c:pt idx="117">
                  <c:v>388.70369999999997</c:v>
                </c:pt>
                <c:pt idx="118">
                  <c:v>388.70369999999997</c:v>
                </c:pt>
                <c:pt idx="119">
                  <c:v>388.70369999999997</c:v>
                </c:pt>
                <c:pt idx="120">
                  <c:v>405.76458000000002</c:v>
                </c:pt>
                <c:pt idx="121">
                  <c:v>405.76458000000002</c:v>
                </c:pt>
                <c:pt idx="122">
                  <c:v>405.76458000000002</c:v>
                </c:pt>
                <c:pt idx="123">
                  <c:v>405.76458000000002</c:v>
                </c:pt>
                <c:pt idx="124">
                  <c:v>405.76458000000002</c:v>
                </c:pt>
                <c:pt idx="125">
                  <c:v>405.76458000000002</c:v>
                </c:pt>
                <c:pt idx="126">
                  <c:v>405.76458000000002</c:v>
                </c:pt>
                <c:pt idx="127">
                  <c:v>405.76458000000002</c:v>
                </c:pt>
                <c:pt idx="128">
                  <c:v>405.76458000000002</c:v>
                </c:pt>
                <c:pt idx="129">
                  <c:v>405.76458000000002</c:v>
                </c:pt>
                <c:pt idx="130">
                  <c:v>405.76458000000002</c:v>
                </c:pt>
                <c:pt idx="131">
                  <c:v>405.76458000000002</c:v>
                </c:pt>
                <c:pt idx="132">
                  <c:v>401.661</c:v>
                </c:pt>
                <c:pt idx="133">
                  <c:v>401.661</c:v>
                </c:pt>
                <c:pt idx="134">
                  <c:v>401.661</c:v>
                </c:pt>
                <c:pt idx="135">
                  <c:v>401.661</c:v>
                </c:pt>
                <c:pt idx="136">
                  <c:v>401.661</c:v>
                </c:pt>
                <c:pt idx="137">
                  <c:v>401.661</c:v>
                </c:pt>
                <c:pt idx="138">
                  <c:v>401.661</c:v>
                </c:pt>
                <c:pt idx="139">
                  <c:v>401.661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B-4FEF-A14F-4683130654C3}"/>
            </c:ext>
          </c:extLst>
        </c:ser>
        <c:ser>
          <c:idx val="2"/>
          <c:order val="3"/>
          <c:tx>
            <c:strRef>
              <c:f>'Atac-I50-SECOeS'!$AF$1</c:f>
              <c:strCache>
                <c:ptCount val="1"/>
                <c:pt idx="0">
                  <c:v>Break even - Bandeira Amarela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'Atac-I50-SECOeS'!$AF$2:$AF$151</c:f>
              <c:numCache>
                <c:formatCode>_(* #,##0.00_);_(* \(#,##0.00\);_(* "-"??_);_(@_)</c:formatCode>
                <c:ptCount val="150"/>
                <c:pt idx="84">
                  <c:v>410.15527900000001</c:v>
                </c:pt>
                <c:pt idx="85">
                  <c:v>410.15527900000001</c:v>
                </c:pt>
                <c:pt idx="86">
                  <c:v>410.15527900000001</c:v>
                </c:pt>
                <c:pt idx="87">
                  <c:v>410.15527900000001</c:v>
                </c:pt>
                <c:pt idx="88">
                  <c:v>410.15527900000001</c:v>
                </c:pt>
                <c:pt idx="89">
                  <c:v>410.15527900000001</c:v>
                </c:pt>
                <c:pt idx="90">
                  <c:v>410.15527900000001</c:v>
                </c:pt>
                <c:pt idx="91">
                  <c:v>410.15527900000001</c:v>
                </c:pt>
                <c:pt idx="92">
                  <c:v>410.15527900000001</c:v>
                </c:pt>
                <c:pt idx="93">
                  <c:v>410.15527900000001</c:v>
                </c:pt>
                <c:pt idx="94">
                  <c:v>410.15527900000001</c:v>
                </c:pt>
                <c:pt idx="95">
                  <c:v>410.15527900000001</c:v>
                </c:pt>
                <c:pt idx="96">
                  <c:v>403.720505</c:v>
                </c:pt>
                <c:pt idx="97">
                  <c:v>403.720505</c:v>
                </c:pt>
                <c:pt idx="98">
                  <c:v>403.720505</c:v>
                </c:pt>
                <c:pt idx="99">
                  <c:v>403.720505</c:v>
                </c:pt>
                <c:pt idx="100">
                  <c:v>403.720505</c:v>
                </c:pt>
                <c:pt idx="101">
                  <c:v>403.720505</c:v>
                </c:pt>
                <c:pt idx="102">
                  <c:v>403.720505</c:v>
                </c:pt>
                <c:pt idx="103">
                  <c:v>403.720505</c:v>
                </c:pt>
                <c:pt idx="104">
                  <c:v>403.720505</c:v>
                </c:pt>
                <c:pt idx="105">
                  <c:v>403.720505</c:v>
                </c:pt>
                <c:pt idx="106">
                  <c:v>403.720505</c:v>
                </c:pt>
                <c:pt idx="107">
                  <c:v>403.720505</c:v>
                </c:pt>
                <c:pt idx="108">
                  <c:v>409.84962999999999</c:v>
                </c:pt>
                <c:pt idx="109">
                  <c:v>409.84962999999999</c:v>
                </c:pt>
                <c:pt idx="110">
                  <c:v>409.84962999999999</c:v>
                </c:pt>
                <c:pt idx="111">
                  <c:v>409.84962999999999</c:v>
                </c:pt>
                <c:pt idx="112">
                  <c:v>409.84962999999999</c:v>
                </c:pt>
                <c:pt idx="113">
                  <c:v>409.84962999999999</c:v>
                </c:pt>
                <c:pt idx="114">
                  <c:v>409.84962999999999</c:v>
                </c:pt>
                <c:pt idx="115">
                  <c:v>409.84962999999999</c:v>
                </c:pt>
                <c:pt idx="116">
                  <c:v>409.84962999999999</c:v>
                </c:pt>
                <c:pt idx="117">
                  <c:v>409.84962999999999</c:v>
                </c:pt>
                <c:pt idx="118">
                  <c:v>409.84962999999999</c:v>
                </c:pt>
                <c:pt idx="119">
                  <c:v>409.84962999999999</c:v>
                </c:pt>
                <c:pt idx="120">
                  <c:v>425.98309</c:v>
                </c:pt>
                <c:pt idx="121">
                  <c:v>425.98309</c:v>
                </c:pt>
                <c:pt idx="122">
                  <c:v>425.98309</c:v>
                </c:pt>
                <c:pt idx="123">
                  <c:v>425.98309</c:v>
                </c:pt>
                <c:pt idx="124">
                  <c:v>425.98309</c:v>
                </c:pt>
                <c:pt idx="125">
                  <c:v>425.98309</c:v>
                </c:pt>
                <c:pt idx="126">
                  <c:v>425.98309</c:v>
                </c:pt>
                <c:pt idx="127">
                  <c:v>425.98309</c:v>
                </c:pt>
                <c:pt idx="128">
                  <c:v>425.98309</c:v>
                </c:pt>
                <c:pt idx="129">
                  <c:v>425.98309</c:v>
                </c:pt>
                <c:pt idx="130">
                  <c:v>425.98309</c:v>
                </c:pt>
                <c:pt idx="131">
                  <c:v>425.98309</c:v>
                </c:pt>
                <c:pt idx="132">
                  <c:v>421.07461499999999</c:v>
                </c:pt>
                <c:pt idx="133">
                  <c:v>421.07461499999999</c:v>
                </c:pt>
                <c:pt idx="134">
                  <c:v>421.07461499999999</c:v>
                </c:pt>
                <c:pt idx="135">
                  <c:v>421.07461499999999</c:v>
                </c:pt>
                <c:pt idx="136">
                  <c:v>421.07461499999999</c:v>
                </c:pt>
                <c:pt idx="137">
                  <c:v>421.07461499999999</c:v>
                </c:pt>
                <c:pt idx="138">
                  <c:v>421.07461499999999</c:v>
                </c:pt>
                <c:pt idx="139">
                  <c:v>421.07461499999999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2AB-4FEF-A14F-4683130654C3}"/>
            </c:ext>
          </c:extLst>
        </c:ser>
        <c:ser>
          <c:idx val="3"/>
          <c:order val="4"/>
          <c:tx>
            <c:strRef>
              <c:f>'Atac-I50-SECOeS'!$AG$1</c:f>
              <c:strCache>
                <c:ptCount val="1"/>
                <c:pt idx="0">
                  <c:v>Break even - Bandeira Vermelha 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'Atac-I50-SECOeS'!$AG$2:$AG$151</c:f>
              <c:numCache>
                <c:formatCode>_(* #,##0.00_);_(* \(#,##0.00\);_(* "-"??_);_(@_)</c:formatCode>
                <c:ptCount val="150"/>
                <c:pt idx="84">
                  <c:v>453.02810000000005</c:v>
                </c:pt>
                <c:pt idx="85">
                  <c:v>453.02810000000005</c:v>
                </c:pt>
                <c:pt idx="86">
                  <c:v>453.02810000000005</c:v>
                </c:pt>
                <c:pt idx="87">
                  <c:v>453.02810000000005</c:v>
                </c:pt>
                <c:pt idx="88">
                  <c:v>453.02810000000005</c:v>
                </c:pt>
                <c:pt idx="89">
                  <c:v>453.02810000000005</c:v>
                </c:pt>
                <c:pt idx="90">
                  <c:v>453.02810000000005</c:v>
                </c:pt>
                <c:pt idx="91">
                  <c:v>453.02810000000005</c:v>
                </c:pt>
                <c:pt idx="92">
                  <c:v>453.02810000000005</c:v>
                </c:pt>
                <c:pt idx="93">
                  <c:v>453.02810000000005</c:v>
                </c:pt>
                <c:pt idx="94">
                  <c:v>453.02810000000005</c:v>
                </c:pt>
                <c:pt idx="95">
                  <c:v>453.02810000000005</c:v>
                </c:pt>
                <c:pt idx="96">
                  <c:v>444.60610000000003</c:v>
                </c:pt>
                <c:pt idx="97">
                  <c:v>444.60610000000003</c:v>
                </c:pt>
                <c:pt idx="98">
                  <c:v>444.60610000000003</c:v>
                </c:pt>
                <c:pt idx="99">
                  <c:v>444.60610000000003</c:v>
                </c:pt>
                <c:pt idx="100">
                  <c:v>444.60610000000003</c:v>
                </c:pt>
                <c:pt idx="101">
                  <c:v>444.60610000000003</c:v>
                </c:pt>
                <c:pt idx="102">
                  <c:v>444.60610000000003</c:v>
                </c:pt>
                <c:pt idx="103">
                  <c:v>444.60610000000003</c:v>
                </c:pt>
                <c:pt idx="104">
                  <c:v>444.60610000000003</c:v>
                </c:pt>
                <c:pt idx="105">
                  <c:v>444.60610000000003</c:v>
                </c:pt>
                <c:pt idx="106">
                  <c:v>444.60610000000003</c:v>
                </c:pt>
                <c:pt idx="107">
                  <c:v>444.60610000000003</c:v>
                </c:pt>
                <c:pt idx="108">
                  <c:v>438.769634</c:v>
                </c:pt>
                <c:pt idx="109">
                  <c:v>438.769634</c:v>
                </c:pt>
                <c:pt idx="110">
                  <c:v>438.769634</c:v>
                </c:pt>
                <c:pt idx="111">
                  <c:v>438.769634</c:v>
                </c:pt>
                <c:pt idx="112">
                  <c:v>438.769634</c:v>
                </c:pt>
                <c:pt idx="113">
                  <c:v>438.769634</c:v>
                </c:pt>
                <c:pt idx="114">
                  <c:v>438.769634</c:v>
                </c:pt>
                <c:pt idx="115">
                  <c:v>438.769634</c:v>
                </c:pt>
                <c:pt idx="116">
                  <c:v>438.769634</c:v>
                </c:pt>
                <c:pt idx="117">
                  <c:v>438.769634</c:v>
                </c:pt>
                <c:pt idx="118">
                  <c:v>438.769634</c:v>
                </c:pt>
                <c:pt idx="119">
                  <c:v>438.769634</c:v>
                </c:pt>
                <c:pt idx="120">
                  <c:v>453.63471800000002</c:v>
                </c:pt>
                <c:pt idx="121">
                  <c:v>453.63471800000002</c:v>
                </c:pt>
                <c:pt idx="122">
                  <c:v>453.63471800000002</c:v>
                </c:pt>
                <c:pt idx="123">
                  <c:v>453.63471800000002</c:v>
                </c:pt>
                <c:pt idx="124">
                  <c:v>453.63471800000002</c:v>
                </c:pt>
                <c:pt idx="125">
                  <c:v>453.63471800000002</c:v>
                </c:pt>
                <c:pt idx="126">
                  <c:v>453.63471800000002</c:v>
                </c:pt>
                <c:pt idx="127">
                  <c:v>453.63471800000002</c:v>
                </c:pt>
                <c:pt idx="128">
                  <c:v>453.63471800000002</c:v>
                </c:pt>
                <c:pt idx="129">
                  <c:v>453.63471800000002</c:v>
                </c:pt>
                <c:pt idx="130">
                  <c:v>453.63471800000002</c:v>
                </c:pt>
                <c:pt idx="131">
                  <c:v>453.63471800000002</c:v>
                </c:pt>
                <c:pt idx="132">
                  <c:v>447.62543700000003</c:v>
                </c:pt>
                <c:pt idx="133">
                  <c:v>447.62543700000003</c:v>
                </c:pt>
                <c:pt idx="134">
                  <c:v>447.62543700000003</c:v>
                </c:pt>
                <c:pt idx="135">
                  <c:v>447.62543700000003</c:v>
                </c:pt>
                <c:pt idx="136">
                  <c:v>447.62543700000003</c:v>
                </c:pt>
                <c:pt idx="137">
                  <c:v>447.62543700000003</c:v>
                </c:pt>
                <c:pt idx="138">
                  <c:v>447.62543700000003</c:v>
                </c:pt>
                <c:pt idx="139">
                  <c:v>447.62543700000003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2AB-4FEF-A14F-4683130654C3}"/>
            </c:ext>
          </c:extLst>
        </c:ser>
        <c:ser>
          <c:idx val="4"/>
          <c:order val="5"/>
          <c:tx>
            <c:strRef>
              <c:f>'Atac-I50-SECOeS'!$AH$1</c:f>
              <c:strCache>
                <c:ptCount val="1"/>
                <c:pt idx="0">
                  <c:v>Break even - Bandeira Vermelha II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'Atac-I50-SECOeS'!$AH$2:$AH$151</c:f>
              <c:numCache>
                <c:formatCode>_(* #,##0.00_);_(* \(#,##0.00\);_(* "-"??_);_(@_)</c:formatCode>
                <c:ptCount val="150"/>
                <c:pt idx="84">
                  <c:v>493.26334500000002</c:v>
                </c:pt>
                <c:pt idx="85">
                  <c:v>493.26334500000002</c:v>
                </c:pt>
                <c:pt idx="86">
                  <c:v>493.26334500000002</c:v>
                </c:pt>
                <c:pt idx="87">
                  <c:v>493.26334500000002</c:v>
                </c:pt>
                <c:pt idx="88">
                  <c:v>493.26334500000002</c:v>
                </c:pt>
                <c:pt idx="89">
                  <c:v>493.26334500000002</c:v>
                </c:pt>
                <c:pt idx="90">
                  <c:v>493.26334500000002</c:v>
                </c:pt>
                <c:pt idx="91">
                  <c:v>493.26334500000002</c:v>
                </c:pt>
                <c:pt idx="92">
                  <c:v>493.26334500000002</c:v>
                </c:pt>
                <c:pt idx="93">
                  <c:v>493.26334500000002</c:v>
                </c:pt>
                <c:pt idx="94">
                  <c:v>493.26334500000002</c:v>
                </c:pt>
                <c:pt idx="95">
                  <c:v>493.26334500000002</c:v>
                </c:pt>
                <c:pt idx="96">
                  <c:v>482.97637500000008</c:v>
                </c:pt>
                <c:pt idx="97">
                  <c:v>482.97637500000008</c:v>
                </c:pt>
                <c:pt idx="98">
                  <c:v>482.97637500000008</c:v>
                </c:pt>
                <c:pt idx="99">
                  <c:v>482.97637500000008</c:v>
                </c:pt>
                <c:pt idx="100">
                  <c:v>482.97637500000008</c:v>
                </c:pt>
                <c:pt idx="101">
                  <c:v>482.97637500000008</c:v>
                </c:pt>
                <c:pt idx="102">
                  <c:v>482.97637500000008</c:v>
                </c:pt>
                <c:pt idx="103">
                  <c:v>482.97637500000008</c:v>
                </c:pt>
                <c:pt idx="104">
                  <c:v>482.97637500000008</c:v>
                </c:pt>
                <c:pt idx="105">
                  <c:v>482.97637500000008</c:v>
                </c:pt>
                <c:pt idx="106">
                  <c:v>482.97637500000008</c:v>
                </c:pt>
                <c:pt idx="107">
                  <c:v>482.97637500000008</c:v>
                </c:pt>
                <c:pt idx="108">
                  <c:v>477.06788599999993</c:v>
                </c:pt>
                <c:pt idx="109">
                  <c:v>477.06788599999993</c:v>
                </c:pt>
                <c:pt idx="110">
                  <c:v>477.06788599999993</c:v>
                </c:pt>
                <c:pt idx="111">
                  <c:v>477.06788599999993</c:v>
                </c:pt>
                <c:pt idx="112">
                  <c:v>477.06788599999993</c:v>
                </c:pt>
                <c:pt idx="113">
                  <c:v>477.06788599999993</c:v>
                </c:pt>
                <c:pt idx="114">
                  <c:v>477.06788599999993</c:v>
                </c:pt>
                <c:pt idx="115">
                  <c:v>477.06788599999993</c:v>
                </c:pt>
                <c:pt idx="116">
                  <c:v>477.06788599999993</c:v>
                </c:pt>
                <c:pt idx="117">
                  <c:v>477.06788599999993</c:v>
                </c:pt>
                <c:pt idx="118">
                  <c:v>477.06788599999993</c:v>
                </c:pt>
                <c:pt idx="119">
                  <c:v>477.06788599999993</c:v>
                </c:pt>
                <c:pt idx="120">
                  <c:v>490.25328200000001</c:v>
                </c:pt>
                <c:pt idx="121">
                  <c:v>490.25328200000001</c:v>
                </c:pt>
                <c:pt idx="122">
                  <c:v>490.25328200000001</c:v>
                </c:pt>
                <c:pt idx="123">
                  <c:v>490.25328200000001</c:v>
                </c:pt>
                <c:pt idx="124">
                  <c:v>490.25328200000001</c:v>
                </c:pt>
                <c:pt idx="125">
                  <c:v>490.25328200000001</c:v>
                </c:pt>
                <c:pt idx="126">
                  <c:v>490.25328200000001</c:v>
                </c:pt>
                <c:pt idx="127">
                  <c:v>490.25328200000001</c:v>
                </c:pt>
                <c:pt idx="128">
                  <c:v>490.25328200000001</c:v>
                </c:pt>
                <c:pt idx="129">
                  <c:v>490.25328200000001</c:v>
                </c:pt>
                <c:pt idx="130">
                  <c:v>490.25328200000001</c:v>
                </c:pt>
                <c:pt idx="131">
                  <c:v>490.25328200000001</c:v>
                </c:pt>
                <c:pt idx="132">
                  <c:v>482.78622300000001</c:v>
                </c:pt>
                <c:pt idx="133">
                  <c:v>482.78622300000001</c:v>
                </c:pt>
                <c:pt idx="134">
                  <c:v>482.78622300000001</c:v>
                </c:pt>
                <c:pt idx="135">
                  <c:v>482.78622300000001</c:v>
                </c:pt>
                <c:pt idx="136">
                  <c:v>482.78622300000001</c:v>
                </c:pt>
                <c:pt idx="137">
                  <c:v>482.78622300000001</c:v>
                </c:pt>
                <c:pt idx="138">
                  <c:v>482.78622300000001</c:v>
                </c:pt>
                <c:pt idx="139">
                  <c:v>482.78622300000001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2AB-4FEF-A14F-468313065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'Atac-I50-SECOeS'!$AK$2:$AK$151</c:f>
              <c:numCache>
                <c:formatCode>0%</c:formatCode>
                <c:ptCount val="150"/>
                <c:pt idx="84">
                  <c:v>0.24945533769063172</c:v>
                </c:pt>
                <c:pt idx="85">
                  <c:v>0.31856787459097174</c:v>
                </c:pt>
                <c:pt idx="86">
                  <c:v>0.27260532204644011</c:v>
                </c:pt>
                <c:pt idx="87">
                  <c:v>0.28856896947625166</c:v>
                </c:pt>
                <c:pt idx="88">
                  <c:v>0.32102375401490146</c:v>
                </c:pt>
                <c:pt idx="89">
                  <c:v>0.33507770087412997</c:v>
                </c:pt>
                <c:pt idx="90">
                  <c:v>0.39181091230111648</c:v>
                </c:pt>
                <c:pt idx="91">
                  <c:v>0.40528991057564634</c:v>
                </c:pt>
                <c:pt idx="92">
                  <c:v>0.39689972022439868</c:v>
                </c:pt>
                <c:pt idx="93">
                  <c:v>0.4601917464681029</c:v>
                </c:pt>
                <c:pt idx="94">
                  <c:v>0.53555198364844436</c:v>
                </c:pt>
                <c:pt idx="95">
                  <c:v>0.54108924998098373</c:v>
                </c:pt>
                <c:pt idx="96">
                  <c:v>0.59701178451178449</c:v>
                </c:pt>
                <c:pt idx="97">
                  <c:v>0.61752453691053955</c:v>
                </c:pt>
                <c:pt idx="98">
                  <c:v>0.63121410180233717</c:v>
                </c:pt>
                <c:pt idx="99">
                  <c:v>0.66337169913678073</c:v>
                </c:pt>
                <c:pt idx="100">
                  <c:v>0.65211065379234845</c:v>
                </c:pt>
                <c:pt idx="101">
                  <c:v>0.64716985524825088</c:v>
                </c:pt>
                <c:pt idx="102">
                  <c:v>0.6385350571696643</c:v>
                </c:pt>
                <c:pt idx="103">
                  <c:v>0.63985703939591521</c:v>
                </c:pt>
                <c:pt idx="104">
                  <c:v>0.6538225873061998</c:v>
                </c:pt>
                <c:pt idx="105">
                  <c:v>0.64372850445199092</c:v>
                </c:pt>
                <c:pt idx="106">
                  <c:v>0.61273687569844726</c:v>
                </c:pt>
                <c:pt idx="107">
                  <c:v>0.58296054204079828</c:v>
                </c:pt>
                <c:pt idx="108">
                  <c:v>0.61327561327561331</c:v>
                </c:pt>
                <c:pt idx="109">
                  <c:v>0.43885724096100281</c:v>
                </c:pt>
                <c:pt idx="110">
                  <c:v>0.46728231984070817</c:v>
                </c:pt>
                <c:pt idx="111">
                  <c:v>0.49749787991898892</c:v>
                </c:pt>
                <c:pt idx="112">
                  <c:v>0.55286527444369016</c:v>
                </c:pt>
                <c:pt idx="113">
                  <c:v>0.48119743193137143</c:v>
                </c:pt>
                <c:pt idx="114">
                  <c:v>0.42181375342366612</c:v>
                </c:pt>
                <c:pt idx="115">
                  <c:v>0.45983747460540714</c:v>
                </c:pt>
                <c:pt idx="116">
                  <c:v>0.42528546379500198</c:v>
                </c:pt>
                <c:pt idx="117">
                  <c:v>0.38495206417295924</c:v>
                </c:pt>
                <c:pt idx="118">
                  <c:v>0.4802274271579553</c:v>
                </c:pt>
                <c:pt idx="119">
                  <c:v>0.49049687461169</c:v>
                </c:pt>
                <c:pt idx="120">
                  <c:v>0.51185126442858409</c:v>
                </c:pt>
                <c:pt idx="121">
                  <c:v>0.43662159964775632</c:v>
                </c:pt>
                <c:pt idx="122">
                  <c:v>0.34979907424261747</c:v>
                </c:pt>
                <c:pt idx="123">
                  <c:v>0.29319452920213013</c:v>
                </c:pt>
                <c:pt idx="124">
                  <c:v>0.3149391644233161</c:v>
                </c:pt>
                <c:pt idx="125">
                  <c:v>0.31563888597669121</c:v>
                </c:pt>
                <c:pt idx="126">
                  <c:v>0.349317281464045</c:v>
                </c:pt>
                <c:pt idx="127">
                  <c:v>0.37172184368033739</c:v>
                </c:pt>
                <c:pt idx="128">
                  <c:v>0.32660074305483583</c:v>
                </c:pt>
                <c:pt idx="129">
                  <c:v>0.33963481977653148</c:v>
                </c:pt>
                <c:pt idx="130">
                  <c:v>0.36344862826617358</c:v>
                </c:pt>
                <c:pt idx="131">
                  <c:v>0.28250809866154419</c:v>
                </c:pt>
                <c:pt idx="132">
                  <c:v>0.20256410256410257</c:v>
                </c:pt>
                <c:pt idx="133">
                  <c:v>0.12141796467944636</c:v>
                </c:pt>
                <c:pt idx="134">
                  <c:v>0.19140487182530114</c:v>
                </c:pt>
                <c:pt idx="135">
                  <c:v>0.25807957456661229</c:v>
                </c:pt>
                <c:pt idx="136">
                  <c:v>0.22970478974945438</c:v>
                </c:pt>
                <c:pt idx="137">
                  <c:v>0.25073352348815997</c:v>
                </c:pt>
                <c:pt idx="138">
                  <c:v>0.28145874257147191</c:v>
                </c:pt>
                <c:pt idx="139">
                  <c:v>0.25714603442538203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63-44B9-BD90-9C6515B82C6F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3-44B9-BD90-9C6515B8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453.02810000000005</c:v>
                      </c:pt>
                      <c:pt idx="85">
                        <c:v>453.02810000000005</c:v>
                      </c:pt>
                      <c:pt idx="86">
                        <c:v>453.02810000000005</c:v>
                      </c:pt>
                      <c:pt idx="87">
                        <c:v>453.02810000000005</c:v>
                      </c:pt>
                      <c:pt idx="88">
                        <c:v>453.02810000000005</c:v>
                      </c:pt>
                      <c:pt idx="89">
                        <c:v>453.02810000000005</c:v>
                      </c:pt>
                      <c:pt idx="90">
                        <c:v>453.02810000000005</c:v>
                      </c:pt>
                      <c:pt idx="91">
                        <c:v>453.02810000000005</c:v>
                      </c:pt>
                      <c:pt idx="92">
                        <c:v>453.02810000000005</c:v>
                      </c:pt>
                      <c:pt idx="93">
                        <c:v>453.02810000000005</c:v>
                      </c:pt>
                      <c:pt idx="94">
                        <c:v>453.02810000000005</c:v>
                      </c:pt>
                      <c:pt idx="95">
                        <c:v>453.02810000000005</c:v>
                      </c:pt>
                      <c:pt idx="96">
                        <c:v>444.60610000000003</c:v>
                      </c:pt>
                      <c:pt idx="97">
                        <c:v>444.60610000000003</c:v>
                      </c:pt>
                      <c:pt idx="98">
                        <c:v>444.60610000000003</c:v>
                      </c:pt>
                      <c:pt idx="99">
                        <c:v>444.60610000000003</c:v>
                      </c:pt>
                      <c:pt idx="100">
                        <c:v>444.60610000000003</c:v>
                      </c:pt>
                      <c:pt idx="101">
                        <c:v>444.60610000000003</c:v>
                      </c:pt>
                      <c:pt idx="102">
                        <c:v>444.60610000000003</c:v>
                      </c:pt>
                      <c:pt idx="103">
                        <c:v>444.60610000000003</c:v>
                      </c:pt>
                      <c:pt idx="104">
                        <c:v>444.60610000000003</c:v>
                      </c:pt>
                      <c:pt idx="105">
                        <c:v>444.60610000000003</c:v>
                      </c:pt>
                      <c:pt idx="106">
                        <c:v>444.60610000000003</c:v>
                      </c:pt>
                      <c:pt idx="107">
                        <c:v>444.60610000000003</c:v>
                      </c:pt>
                      <c:pt idx="108">
                        <c:v>438.769634</c:v>
                      </c:pt>
                      <c:pt idx="109">
                        <c:v>438.769634</c:v>
                      </c:pt>
                      <c:pt idx="110">
                        <c:v>438.769634</c:v>
                      </c:pt>
                      <c:pt idx="111">
                        <c:v>438.769634</c:v>
                      </c:pt>
                      <c:pt idx="112">
                        <c:v>438.769634</c:v>
                      </c:pt>
                      <c:pt idx="113">
                        <c:v>438.769634</c:v>
                      </c:pt>
                      <c:pt idx="114">
                        <c:v>438.769634</c:v>
                      </c:pt>
                      <c:pt idx="115">
                        <c:v>438.769634</c:v>
                      </c:pt>
                      <c:pt idx="116">
                        <c:v>438.769634</c:v>
                      </c:pt>
                      <c:pt idx="117">
                        <c:v>438.769634</c:v>
                      </c:pt>
                      <c:pt idx="118">
                        <c:v>438.769634</c:v>
                      </c:pt>
                      <c:pt idx="119">
                        <c:v>438.769634</c:v>
                      </c:pt>
                      <c:pt idx="120">
                        <c:v>453.63471800000002</c:v>
                      </c:pt>
                      <c:pt idx="121">
                        <c:v>453.63471800000002</c:v>
                      </c:pt>
                      <c:pt idx="122">
                        <c:v>453.63471800000002</c:v>
                      </c:pt>
                      <c:pt idx="123">
                        <c:v>453.63471800000002</c:v>
                      </c:pt>
                      <c:pt idx="124">
                        <c:v>453.63471800000002</c:v>
                      </c:pt>
                      <c:pt idx="125">
                        <c:v>453.63471800000002</c:v>
                      </c:pt>
                      <c:pt idx="126">
                        <c:v>453.63471800000002</c:v>
                      </c:pt>
                      <c:pt idx="127">
                        <c:v>453.63471800000002</c:v>
                      </c:pt>
                      <c:pt idx="128">
                        <c:v>453.63471800000002</c:v>
                      </c:pt>
                      <c:pt idx="129">
                        <c:v>453.63471800000002</c:v>
                      </c:pt>
                      <c:pt idx="130">
                        <c:v>453.63471800000002</c:v>
                      </c:pt>
                      <c:pt idx="131">
                        <c:v>453.63471800000002</c:v>
                      </c:pt>
                      <c:pt idx="132">
                        <c:v>447.62543700000003</c:v>
                      </c:pt>
                      <c:pt idx="133">
                        <c:v>447.62543700000003</c:v>
                      </c:pt>
                      <c:pt idx="134">
                        <c:v>447.62543700000003</c:v>
                      </c:pt>
                      <c:pt idx="135">
                        <c:v>447.62543700000003</c:v>
                      </c:pt>
                      <c:pt idx="136">
                        <c:v>447.62543700000003</c:v>
                      </c:pt>
                      <c:pt idx="137">
                        <c:v>447.62543700000003</c:v>
                      </c:pt>
                      <c:pt idx="138">
                        <c:v>447.62543700000003</c:v>
                      </c:pt>
                      <c:pt idx="139">
                        <c:v>447.62543700000003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B63-44B9-BD90-9C6515B82C6F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493.26334500000002</c:v>
                      </c:pt>
                      <c:pt idx="85">
                        <c:v>493.26334500000002</c:v>
                      </c:pt>
                      <c:pt idx="86">
                        <c:v>493.26334500000002</c:v>
                      </c:pt>
                      <c:pt idx="87">
                        <c:v>493.26334500000002</c:v>
                      </c:pt>
                      <c:pt idx="88">
                        <c:v>493.26334500000002</c:v>
                      </c:pt>
                      <c:pt idx="89">
                        <c:v>493.26334500000002</c:v>
                      </c:pt>
                      <c:pt idx="90">
                        <c:v>493.26334500000002</c:v>
                      </c:pt>
                      <c:pt idx="91">
                        <c:v>493.26334500000002</c:v>
                      </c:pt>
                      <c:pt idx="92">
                        <c:v>493.26334500000002</c:v>
                      </c:pt>
                      <c:pt idx="93">
                        <c:v>493.26334500000002</c:v>
                      </c:pt>
                      <c:pt idx="94">
                        <c:v>493.26334500000002</c:v>
                      </c:pt>
                      <c:pt idx="95">
                        <c:v>493.26334500000002</c:v>
                      </c:pt>
                      <c:pt idx="96">
                        <c:v>482.97637500000008</c:v>
                      </c:pt>
                      <c:pt idx="97">
                        <c:v>482.97637500000008</c:v>
                      </c:pt>
                      <c:pt idx="98">
                        <c:v>482.97637500000008</c:v>
                      </c:pt>
                      <c:pt idx="99">
                        <c:v>482.97637500000008</c:v>
                      </c:pt>
                      <c:pt idx="100">
                        <c:v>482.97637500000008</c:v>
                      </c:pt>
                      <c:pt idx="101">
                        <c:v>482.97637500000008</c:v>
                      </c:pt>
                      <c:pt idx="102">
                        <c:v>482.97637500000008</c:v>
                      </c:pt>
                      <c:pt idx="103">
                        <c:v>482.97637500000008</c:v>
                      </c:pt>
                      <c:pt idx="104">
                        <c:v>482.97637500000008</c:v>
                      </c:pt>
                      <c:pt idx="105">
                        <c:v>482.97637500000008</c:v>
                      </c:pt>
                      <c:pt idx="106">
                        <c:v>482.97637500000008</c:v>
                      </c:pt>
                      <c:pt idx="107">
                        <c:v>482.97637500000008</c:v>
                      </c:pt>
                      <c:pt idx="108">
                        <c:v>477.06788599999993</c:v>
                      </c:pt>
                      <c:pt idx="109">
                        <c:v>477.06788599999993</c:v>
                      </c:pt>
                      <c:pt idx="110">
                        <c:v>477.06788599999993</c:v>
                      </c:pt>
                      <c:pt idx="111">
                        <c:v>477.06788599999993</c:v>
                      </c:pt>
                      <c:pt idx="112">
                        <c:v>477.06788599999993</c:v>
                      </c:pt>
                      <c:pt idx="113">
                        <c:v>477.06788599999993</c:v>
                      </c:pt>
                      <c:pt idx="114">
                        <c:v>477.06788599999993</c:v>
                      </c:pt>
                      <c:pt idx="115">
                        <c:v>477.06788599999993</c:v>
                      </c:pt>
                      <c:pt idx="116">
                        <c:v>477.06788599999993</c:v>
                      </c:pt>
                      <c:pt idx="117">
                        <c:v>477.06788599999993</c:v>
                      </c:pt>
                      <c:pt idx="118">
                        <c:v>477.06788599999993</c:v>
                      </c:pt>
                      <c:pt idx="119">
                        <c:v>477.06788599999993</c:v>
                      </c:pt>
                      <c:pt idx="120">
                        <c:v>490.25328200000001</c:v>
                      </c:pt>
                      <c:pt idx="121">
                        <c:v>490.25328200000001</c:v>
                      </c:pt>
                      <c:pt idx="122">
                        <c:v>490.25328200000001</c:v>
                      </c:pt>
                      <c:pt idx="123">
                        <c:v>490.25328200000001</c:v>
                      </c:pt>
                      <c:pt idx="124">
                        <c:v>490.25328200000001</c:v>
                      </c:pt>
                      <c:pt idx="125">
                        <c:v>490.25328200000001</c:v>
                      </c:pt>
                      <c:pt idx="126">
                        <c:v>490.25328200000001</c:v>
                      </c:pt>
                      <c:pt idx="127">
                        <c:v>490.25328200000001</c:v>
                      </c:pt>
                      <c:pt idx="128">
                        <c:v>490.25328200000001</c:v>
                      </c:pt>
                      <c:pt idx="129">
                        <c:v>490.25328200000001</c:v>
                      </c:pt>
                      <c:pt idx="130">
                        <c:v>490.25328200000001</c:v>
                      </c:pt>
                      <c:pt idx="131">
                        <c:v>490.25328200000001</c:v>
                      </c:pt>
                      <c:pt idx="132">
                        <c:v>482.78622300000001</c:v>
                      </c:pt>
                      <c:pt idx="133">
                        <c:v>482.78622300000001</c:v>
                      </c:pt>
                      <c:pt idx="134">
                        <c:v>482.78622300000001</c:v>
                      </c:pt>
                      <c:pt idx="135">
                        <c:v>482.78622300000001</c:v>
                      </c:pt>
                      <c:pt idx="136">
                        <c:v>482.78622300000001</c:v>
                      </c:pt>
                      <c:pt idx="137">
                        <c:v>482.78622300000001</c:v>
                      </c:pt>
                      <c:pt idx="138">
                        <c:v>482.78622300000001</c:v>
                      </c:pt>
                      <c:pt idx="139">
                        <c:v>482.78622300000001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B63-44B9-BD90-9C6515B82C6F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223.32806155753968</c:v>
                      </c:pt>
                      <c:pt idx="85">
                        <c:v>223.32806155753968</c:v>
                      </c:pt>
                      <c:pt idx="86">
                        <c:v>223.32806155753968</c:v>
                      </c:pt>
                      <c:pt idx="87">
                        <c:v>223.32806155753968</c:v>
                      </c:pt>
                      <c:pt idx="88">
                        <c:v>223.32806155753968</c:v>
                      </c:pt>
                      <c:pt idx="89">
                        <c:v>223.32806155753968</c:v>
                      </c:pt>
                      <c:pt idx="90">
                        <c:v>223.32806155753968</c:v>
                      </c:pt>
                      <c:pt idx="91">
                        <c:v>223.32806155753968</c:v>
                      </c:pt>
                      <c:pt idx="92">
                        <c:v>223.32806155753968</c:v>
                      </c:pt>
                      <c:pt idx="93">
                        <c:v>223.32806155753968</c:v>
                      </c:pt>
                      <c:pt idx="94">
                        <c:v>223.32806155753968</c:v>
                      </c:pt>
                      <c:pt idx="95">
                        <c:v>223.32806155753968</c:v>
                      </c:pt>
                      <c:pt idx="96">
                        <c:v>223.32806155753968</c:v>
                      </c:pt>
                      <c:pt idx="97">
                        <c:v>223.32806155753968</c:v>
                      </c:pt>
                      <c:pt idx="98">
                        <c:v>223.32806155753968</c:v>
                      </c:pt>
                      <c:pt idx="99">
                        <c:v>223.32806155753968</c:v>
                      </c:pt>
                      <c:pt idx="100">
                        <c:v>223.32806155753968</c:v>
                      </c:pt>
                      <c:pt idx="101">
                        <c:v>223.32806155753968</c:v>
                      </c:pt>
                      <c:pt idx="102">
                        <c:v>223.32806155753968</c:v>
                      </c:pt>
                      <c:pt idx="103">
                        <c:v>223.32806155753968</c:v>
                      </c:pt>
                      <c:pt idx="104">
                        <c:v>223.32806155753968</c:v>
                      </c:pt>
                      <c:pt idx="105">
                        <c:v>223.32806155753968</c:v>
                      </c:pt>
                      <c:pt idx="106">
                        <c:v>223.32806155753968</c:v>
                      </c:pt>
                      <c:pt idx="107">
                        <c:v>223.32806155753968</c:v>
                      </c:pt>
                      <c:pt idx="108">
                        <c:v>223.32806155753968</c:v>
                      </c:pt>
                      <c:pt idx="109">
                        <c:v>223.32806155753968</c:v>
                      </c:pt>
                      <c:pt idx="110">
                        <c:v>223.32806155753968</c:v>
                      </c:pt>
                      <c:pt idx="111">
                        <c:v>223.32806155753968</c:v>
                      </c:pt>
                      <c:pt idx="112">
                        <c:v>223.32806155753968</c:v>
                      </c:pt>
                      <c:pt idx="113">
                        <c:v>223.32806155753968</c:v>
                      </c:pt>
                      <c:pt idx="114">
                        <c:v>223.32806155753968</c:v>
                      </c:pt>
                      <c:pt idx="115">
                        <c:v>223.32806155753968</c:v>
                      </c:pt>
                      <c:pt idx="116">
                        <c:v>223.32806155753968</c:v>
                      </c:pt>
                      <c:pt idx="117">
                        <c:v>223.32806155753968</c:v>
                      </c:pt>
                      <c:pt idx="118">
                        <c:v>223.32806155753968</c:v>
                      </c:pt>
                      <c:pt idx="119">
                        <c:v>223.32806155753968</c:v>
                      </c:pt>
                      <c:pt idx="120">
                        <c:v>223.32806155753968</c:v>
                      </c:pt>
                      <c:pt idx="121">
                        <c:v>223.32806155753968</c:v>
                      </c:pt>
                      <c:pt idx="122">
                        <c:v>223.32806155753968</c:v>
                      </c:pt>
                      <c:pt idx="123">
                        <c:v>223.32806155753968</c:v>
                      </c:pt>
                      <c:pt idx="124">
                        <c:v>223.32806155753968</c:v>
                      </c:pt>
                      <c:pt idx="125">
                        <c:v>223.32806155753968</c:v>
                      </c:pt>
                      <c:pt idx="126">
                        <c:v>223.32806155753968</c:v>
                      </c:pt>
                      <c:pt idx="127">
                        <c:v>223.32806155753968</c:v>
                      </c:pt>
                      <c:pt idx="128">
                        <c:v>223.32806155753968</c:v>
                      </c:pt>
                      <c:pt idx="129">
                        <c:v>223.32806155753968</c:v>
                      </c:pt>
                      <c:pt idx="130">
                        <c:v>223.32806155753968</c:v>
                      </c:pt>
                      <c:pt idx="131">
                        <c:v>223.32806155753968</c:v>
                      </c:pt>
                      <c:pt idx="132">
                        <c:v>223.32806155753968</c:v>
                      </c:pt>
                      <c:pt idx="133">
                        <c:v>223.32806155753968</c:v>
                      </c:pt>
                      <c:pt idx="134">
                        <c:v>223.32806155753968</c:v>
                      </c:pt>
                      <c:pt idx="135">
                        <c:v>223.32806155753968</c:v>
                      </c:pt>
                      <c:pt idx="136">
                        <c:v>223.32806155753968</c:v>
                      </c:pt>
                      <c:pt idx="137">
                        <c:v>223.32806155753968</c:v>
                      </c:pt>
                      <c:pt idx="138">
                        <c:v>223.32806155753968</c:v>
                      </c:pt>
                      <c:pt idx="139">
                        <c:v>223.32806155753968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B63-44B9-BD90-9C6515B82C6F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8-4F69-B201-3D06B5CDB690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'Atac-I50-SECOeS'!$AM$2:$AM$151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8-4F69-B201-3D06B5CDB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D-43F3-B7AC-47AC9CB70BC9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'Atac-I50-SECOeS'!$AN$2:$AN$151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D-43F3-B7AC-47AC9CB70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9-48A3-99A5-2D12DF3C0983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'Atac-I50-SECOeS'!$AO$2:$AO$151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39-48A3-99A5-2D12DF3C0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5-4AE8-A21D-9802A8DEE957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'Atac-I50-SECOeS'!$AP$2:$AP$151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5-4AE8-A21D-9802A8DEE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9-4F59-A84D-F6EEDCCB9F6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'Atac-I50-SECOeS'!$AQ$2:$AQ$151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221.42850000000001</c:v>
                </c:pt>
                <c:pt idx="133">
                  <c:v>252.85390000000001</c:v>
                </c:pt>
                <c:pt idx="134">
                  <c:v>244.392</c:v>
                </c:pt>
                <c:pt idx="135">
                  <c:v>233.67960000000002</c:v>
                </c:pt>
                <c:pt idx="136">
                  <c:v>250.22009999999997</c:v>
                </c:pt>
                <c:pt idx="137">
                  <c:v>250.7741</c:v>
                </c:pt>
                <c:pt idx="138">
                  <c:v>245.38500000000002</c:v>
                </c:pt>
                <c:pt idx="139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B9-4F59-A84D-F6EEDCCB9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'Atac-I50-SECOeS'!$K$2:$K$151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C-41E5-9E4F-4F173D4F750C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'Atac-I50-SECOeS'!$L$2:$L$151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FC-41E5-9E4F-4F173D4F750C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'Atac-I50-SECOeS'!$M$2:$M$151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FC-41E5-9E4F-4F173D4F750C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'Atac-I50-SECOeS'!$N$2:$N$151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FC-41E5-9E4F-4F173D4F750C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FC-41E5-9E4F-4F173D4F750C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FC-41E5-9E4F-4F173D4F750C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FC-41E5-9E4F-4F173D4F750C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FC-41E5-9E4F-4F173D4F750C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'Atac-I50-SECOeS'!$T$2:$T$151</c:f>
              <c:numCache>
                <c:formatCode>General</c:formatCode>
                <c:ptCount val="150"/>
                <c:pt idx="84" formatCode="_(* #,##0.00_);_(* \(#,##0.00\);_(* &quot;-&quot;??_);_(@_)">
                  <c:v>199.03930000000003</c:v>
                </c:pt>
                <c:pt idx="85" formatCode="_(* #,##0.00_);_(* \(#,##0.00\);_(* &quot;-&quot;??_);_(@_)">
                  <c:v>200.59049999999999</c:v>
                </c:pt>
                <c:pt idx="86" formatCode="_(* #,##0.00_);_(* \(#,##0.00\);_(* &quot;-&quot;??_);_(@_)">
                  <c:v>197.7184</c:v>
                </c:pt>
                <c:pt idx="87" formatCode="_(* #,##0.00_);_(* \(#,##0.00\);_(* &quot;-&quot;??_);_(@_)">
                  <c:v>197.44040000000001</c:v>
                </c:pt>
                <c:pt idx="88" formatCode="_(* #,##0.00_);_(* \(#,##0.00\);_(* &quot;-&quot;??_);_(@_)">
                  <c:v>202.75360000000001</c:v>
                </c:pt>
                <c:pt idx="89" formatCode="_(* #,##0.00_);_(* \(#,##0.00\);_(* &quot;-&quot;??_);_(@_)">
                  <c:v>194.90060000000003</c:v>
                </c:pt>
                <c:pt idx="90" formatCode="_(* #,##0.00_);_(* \(#,##0.00\);_(* &quot;-&quot;??_);_(@_)">
                  <c:v>194.95580000000001</c:v>
                </c:pt>
                <c:pt idx="91" formatCode="_(* #,##0.00_);_(* \(#,##0.00\);_(* &quot;-&quot;??_);_(@_)">
                  <c:v>190.22039999999998</c:v>
                </c:pt>
                <c:pt idx="92" formatCode="_(* #,##0.00_);_(* \(#,##0.00\);_(* &quot;-&quot;??_);_(@_)">
                  <c:v>193.1592</c:v>
                </c:pt>
                <c:pt idx="93" formatCode="_(* #,##0.00_);_(* \(#,##0.00\);_(* &quot;-&quot;??_);_(@_)">
                  <c:v>183.00850000000003</c:v>
                </c:pt>
                <c:pt idx="94" formatCode="_(* #,##0.00_);_(* \(#,##0.00\);_(* &quot;-&quot;??_);_(@_)">
                  <c:v>182.09400000000002</c:v>
                </c:pt>
                <c:pt idx="95" formatCode="_(* #,##0.00_);_(* \(#,##0.00\);_(* &quot;-&quot;??_);_(@_)">
                  <c:v>181.45850000000002</c:v>
                </c:pt>
                <c:pt idx="96" formatCode="_(* #,##0.00_);_(* \(#,##0.00\);_(* &quot;-&quot;??_);_(@_)">
                  <c:v>185.15550000000002</c:v>
                </c:pt>
                <c:pt idx="97" formatCode="_(* #,##0.00_);_(* \(#,##0.00\);_(* &quot;-&quot;??_);_(@_)">
                  <c:v>188.9496</c:v>
                </c:pt>
                <c:pt idx="98" formatCode="_(* #,##0.00_);_(* \(#,##0.00\);_(* &quot;-&quot;??_);_(@_)">
                  <c:v>179.5248</c:v>
                </c:pt>
                <c:pt idx="99" formatCode="_(* #,##0.00_);_(* \(#,##0.00\);_(* &quot;-&quot;??_);_(@_)">
                  <c:v>181.84829999999999</c:v>
                </c:pt>
                <c:pt idx="100" formatCode="_(* #,##0.00_);_(* \(#,##0.00\);_(* &quot;-&quot;??_);_(@_)">
                  <c:v>175.25199999999998</c:v>
                </c:pt>
                <c:pt idx="101" formatCode="_(* #,##0.00_);_(* \(#,##0.00\);_(* &quot;-&quot;??_);_(@_)">
                  <c:v>170.35499999999999</c:v>
                </c:pt>
                <c:pt idx="102" formatCode="_(* #,##0.00_);_(* \(#,##0.00\);_(* &quot;-&quot;??_);_(@_)">
                  <c:v>165.929</c:v>
                </c:pt>
                <c:pt idx="103" formatCode="_(* #,##0.00_);_(* \(#,##0.00\);_(* &quot;-&quot;??_);_(@_)">
                  <c:v>165.75379999999998</c:v>
                </c:pt>
                <c:pt idx="104" formatCode="_(* #,##0.00_);_(* \(#,##0.00\);_(* &quot;-&quot;??_);_(@_)">
                  <c:v>165.3304</c:v>
                </c:pt>
                <c:pt idx="105" formatCode="_(* #,##0.00_);_(* \(#,##0.00\);_(* &quot;-&quot;??_);_(@_)">
                  <c:v>162.69119999999998</c:v>
                </c:pt>
                <c:pt idx="106" formatCode="_(* #,##0.00_);_(* \(#,##0.00\);_(* &quot;-&quot;??_);_(@_)">
                  <c:v>162.34559999999999</c:v>
                </c:pt>
                <c:pt idx="107" formatCode="_(* #,##0.00_);_(* \(#,##0.00\);_(* &quot;-&quot;??_);_(@_)">
                  <c:v>174.31300000000002</c:v>
                </c:pt>
                <c:pt idx="108" formatCode="_(* #,##0.00_);_(* \(#,##0.00\);_(* &quot;-&quot;??_);_(@_)">
                  <c:v>180.60979999999998</c:v>
                </c:pt>
                <c:pt idx="109" formatCode="_(* #,##0.00_);_(* \(#,##0.00\);_(* &quot;-&quot;??_);_(@_)">
                  <c:v>195.57999999999998</c:v>
                </c:pt>
                <c:pt idx="110" formatCode="_(* #,##0.00_);_(* \(#,##0.00\);_(* &quot;-&quot;??_);_(@_)">
                  <c:v>195.23679999999999</c:v>
                </c:pt>
                <c:pt idx="111" formatCode="_(* #,##0.00_);_(* \(#,##0.00\);_(* &quot;-&quot;??_);_(@_)">
                  <c:v>179.44739999999999</c:v>
                </c:pt>
                <c:pt idx="112" formatCode="_(* #,##0.00_);_(* \(#,##0.00\);_(* &quot;-&quot;??_);_(@_)">
                  <c:v>167.79279999999997</c:v>
                </c:pt>
                <c:pt idx="113" formatCode="_(* #,##0.00_);_(* \(#,##0.00\);_(* &quot;-&quot;??_);_(@_)">
                  <c:v>175.88799999999998</c:v>
                </c:pt>
                <c:pt idx="114" formatCode="_(* #,##0.00_);_(* \(#,##0.00\);_(* &quot;-&quot;??_);_(@_)">
                  <c:v>176.64919999999998</c:v>
                </c:pt>
                <c:pt idx="115" formatCode="_(* #,##0.00_);_(* \(#,##0.00\);_(* &quot;-&quot;??_);_(@_)">
                  <c:v>174.94399999999999</c:v>
                </c:pt>
                <c:pt idx="116" formatCode="_(* #,##0.00_);_(* \(#,##0.00\);_(* &quot;-&quot;??_);_(@_)">
                  <c:v>177.91449999999998</c:v>
                </c:pt>
                <c:pt idx="117" formatCode="_(* #,##0.00_);_(* \(#,##0.00\);_(* &quot;-&quot;??_);_(@_)">
                  <c:v>175.0231</c:v>
                </c:pt>
                <c:pt idx="118" formatCode="_(* #,##0.00_);_(* \(#,##0.00\);_(* &quot;-&quot;??_);_(@_)">
                  <c:v>170.90860000000001</c:v>
                </c:pt>
                <c:pt idx="119" formatCode="_(* #,##0.00_);_(* \(#,##0.00\);_(* &quot;-&quot;??_);_(@_)">
                  <c:v>178.91480000000001</c:v>
                </c:pt>
                <c:pt idx="120" formatCode="_(* #,##0.00_);_(* \(#,##0.00\);_(* &quot;-&quot;??_);_(@_)">
                  <c:v>171.61599999999999</c:v>
                </c:pt>
                <c:pt idx="121" formatCode="_(* #,##0.00_);_(* \(#,##0.00\);_(* &quot;-&quot;??_);_(@_)">
                  <c:v>174.57299999999998</c:v>
                </c:pt>
                <c:pt idx="122" formatCode="_(* #,##0.00_);_(* \(#,##0.00\);_(* &quot;-&quot;??_);_(@_)">
                  <c:v>180.90090000000001</c:v>
                </c:pt>
                <c:pt idx="123" formatCode="_(* #,##0.00_);_(* \(#,##0.00\);_(* &quot;-&quot;??_);_(@_)">
                  <c:v>188.21849999999998</c:v>
                </c:pt>
                <c:pt idx="124" formatCode="_(* #,##0.00_);_(* \(#,##0.00\);_(* &quot;-&quot;??_);_(@_)">
                  <c:v>189.54319999999998</c:v>
                </c:pt>
                <c:pt idx="125" formatCode="_(* #,##0.00_);_(* \(#,##0.00\);_(* &quot;-&quot;??_);_(@_)">
                  <c:v>190.1172</c:v>
                </c:pt>
                <c:pt idx="126" formatCode="_(* #,##0.00_);_(* \(#,##0.00\);_(* &quot;-&quot;??_);_(@_)">
                  <c:v>191.76480000000001</c:v>
                </c:pt>
                <c:pt idx="127" formatCode="_(* #,##0.00_);_(* \(#,##0.00\);_(* &quot;-&quot;??_);_(@_)">
                  <c:v>192.32600000000002</c:v>
                </c:pt>
                <c:pt idx="128" formatCode="_(* #,##0.00_);_(* \(#,##0.00\);_(* &quot;-&quot;??_);_(@_)">
                  <c:v>208.14</c:v>
                </c:pt>
                <c:pt idx="129" formatCode="_(* #,##0.00_);_(* \(#,##0.00\);_(* &quot;-&quot;??_);_(@_)">
                  <c:v>217.53900000000002</c:v>
                </c:pt>
                <c:pt idx="130" formatCode="_(* #,##0.00_);_(* \(#,##0.00\);_(* &quot;-&quot;??_);_(@_)">
                  <c:v>212.17499999999998</c:v>
                </c:pt>
                <c:pt idx="131" formatCode="_(* #,##0.00_);_(* \(#,##0.00\);_(* &quot;-&quot;??_);_(@_)">
                  <c:v>201.47399999999999</c:v>
                </c:pt>
                <c:pt idx="132" formatCode="_(* #,##0.00_);_(* \(#,##0.00\);_(* &quot;-&quot;??_);_(@_)">
                  <c:v>209.06970000000001</c:v>
                </c:pt>
                <c:pt idx="133" formatCode="_(* #,##0.00_);_(* \(#,##0.00\);_(* &quot;-&quot;??_);_(@_)">
                  <c:v>213.95330000000001</c:v>
                </c:pt>
                <c:pt idx="134" formatCode="_(* #,##0.00_);_(* \(#,##0.00\);_(* &quot;-&quot;??_);_(@_)">
                  <c:v>221.98939999999999</c:v>
                </c:pt>
                <c:pt idx="135" formatCode="_(* #,##0.00_);_(* \(#,##0.00\);_(* &quot;-&quot;??_);_(@_)">
                  <c:v>216.48240000000001</c:v>
                </c:pt>
                <c:pt idx="136" formatCode="_(* #,##0.00_);_(* \(#,##0.00\);_(* &quot;-&quot;??_);_(@_)">
                  <c:v>221.07799999999997</c:v>
                </c:pt>
                <c:pt idx="137" formatCode="_(* #,##0.00_);_(* \(#,##0.00\);_(* &quot;-&quot;??_);_(@_)">
                  <c:v>221.80019999999999</c:v>
                </c:pt>
                <c:pt idx="138" formatCode="_(* #,##0.00_);_(* \(#,##0.00\);_(* &quot;-&quot;??_);_(@_)">
                  <c:v>219.45000000000002</c:v>
                </c:pt>
                <c:pt idx="139" formatCode="_(* #,##0.00_);_(* \(#,##0.00\);_(* &quot;-&quot;??_);_(@_)">
                  <c:v>217.30240000000001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FC-41E5-9E4F-4F173D4F7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>
          <c:ext xmlns:c15="http://schemas.microsoft.com/office/drawing/2012/chart" uri="{02D57815-91ED-43cb-92C2-25804820EDAC}">
            <c15:filteredLineSeries>
              <c15:ser>
                <c:idx val="10"/>
                <c:order val="0"/>
                <c:tx>
                  <c:strRef>
                    <c:extLst>
                      <c:ext uri="{02D57815-91ED-43cb-92C2-25804820EDAC}">
                        <c15:formulaRef>
                          <c15:sqref>'Atac-I50-SECOeS'!$I$1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'Atac-I50-SECOeS'!$I$2:$I$151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6AFC-41E5-9E4F-4F173D4F750C}"/>
                  </c:ext>
                </c:extLst>
              </c15:ser>
            </c15:filteredLineSeries>
            <c15:filteredLineSeries>
              <c15:ser>
                <c:idx val="9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prstDash val="dash"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41"/>
                  <c:marker>
                    <c:symbol val="none"/>
                  </c:marker>
                  <c:bubble3D val="0"/>
                  <c:spPr>
                    <a:ln w="31750" cap="rnd">
                      <a:solidFill>
                        <a:sysClr val="windowText" lastClr="000000"/>
                      </a:solidFill>
                      <a:prstDash val="dash"/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6AFC-41E5-9E4F-4F173D4F750C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'Atac-I50-SECOeS'!$J$2:$J$151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AFC-41E5-9E4F-4F173D4F750C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FC-41E5-9E4F-4F173D4F7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3-47BC-A46B-3F7A186B6953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3-47BC-A46B-3F7A186B6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7-4E7C-A19D-20858185DBCC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7-4E7C-A19D-20858185D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E-4F48-A4A3-D3BB19C2653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E-4F48-A4A3-D3BB19C26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F-48CA-9CA1-EDE656C6B095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F-48CA-9CA1-EDE656C6B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4-436B-BC68-571D34ABD916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4-436B-BC68-571D34ABD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0.24945533769063172</c:v>
                      </c:pt>
                      <c:pt idx="85">
                        <c:v>0.31856787459097174</c:v>
                      </c:pt>
                      <c:pt idx="86">
                        <c:v>0.27260532204644011</c:v>
                      </c:pt>
                      <c:pt idx="87">
                        <c:v>0.28856896947625166</c:v>
                      </c:pt>
                      <c:pt idx="88">
                        <c:v>0.32102375401490146</c:v>
                      </c:pt>
                      <c:pt idx="89">
                        <c:v>0.33507770087412997</c:v>
                      </c:pt>
                      <c:pt idx="90">
                        <c:v>0.39181091230111648</c:v>
                      </c:pt>
                      <c:pt idx="91">
                        <c:v>0.40528991057564634</c:v>
                      </c:pt>
                      <c:pt idx="92">
                        <c:v>0.39689972022439868</c:v>
                      </c:pt>
                      <c:pt idx="93">
                        <c:v>0.4601917464681029</c:v>
                      </c:pt>
                      <c:pt idx="94">
                        <c:v>0.53555198364844436</c:v>
                      </c:pt>
                      <c:pt idx="95">
                        <c:v>0.54108924998098373</c:v>
                      </c:pt>
                      <c:pt idx="96">
                        <c:v>0.59701178451178449</c:v>
                      </c:pt>
                      <c:pt idx="97">
                        <c:v>0.61752453691053955</c:v>
                      </c:pt>
                      <c:pt idx="98">
                        <c:v>0.63121410180233717</c:v>
                      </c:pt>
                      <c:pt idx="99">
                        <c:v>0.66337169913678073</c:v>
                      </c:pt>
                      <c:pt idx="100">
                        <c:v>0.65211065379234845</c:v>
                      </c:pt>
                      <c:pt idx="101">
                        <c:v>0.64716985524825088</c:v>
                      </c:pt>
                      <c:pt idx="102">
                        <c:v>0.6385350571696643</c:v>
                      </c:pt>
                      <c:pt idx="103">
                        <c:v>0.63985703939591521</c:v>
                      </c:pt>
                      <c:pt idx="104">
                        <c:v>0.6538225873061998</c:v>
                      </c:pt>
                      <c:pt idx="105">
                        <c:v>0.64372850445199092</c:v>
                      </c:pt>
                      <c:pt idx="106">
                        <c:v>0.61273687569844726</c:v>
                      </c:pt>
                      <c:pt idx="107">
                        <c:v>0.58296054204079828</c:v>
                      </c:pt>
                      <c:pt idx="108">
                        <c:v>0.61327561327561331</c:v>
                      </c:pt>
                      <c:pt idx="109">
                        <c:v>0.43885724096100281</c:v>
                      </c:pt>
                      <c:pt idx="110">
                        <c:v>0.46728231984070817</c:v>
                      </c:pt>
                      <c:pt idx="111">
                        <c:v>0.49749787991898892</c:v>
                      </c:pt>
                      <c:pt idx="112">
                        <c:v>0.55286527444369016</c:v>
                      </c:pt>
                      <c:pt idx="113">
                        <c:v>0.48119743193137143</c:v>
                      </c:pt>
                      <c:pt idx="114">
                        <c:v>0.42181375342366612</c:v>
                      </c:pt>
                      <c:pt idx="115">
                        <c:v>0.45983747460540714</c:v>
                      </c:pt>
                      <c:pt idx="116">
                        <c:v>0.42528546379500198</c:v>
                      </c:pt>
                      <c:pt idx="117">
                        <c:v>0.38495206417295924</c:v>
                      </c:pt>
                      <c:pt idx="118">
                        <c:v>0.4802274271579553</c:v>
                      </c:pt>
                      <c:pt idx="119">
                        <c:v>0.49049687461169</c:v>
                      </c:pt>
                      <c:pt idx="120">
                        <c:v>0.51185126442858409</c:v>
                      </c:pt>
                      <c:pt idx="121">
                        <c:v>0.43662159964775632</c:v>
                      </c:pt>
                      <c:pt idx="122">
                        <c:v>0.34979907424261747</c:v>
                      </c:pt>
                      <c:pt idx="123">
                        <c:v>0.29319452920213013</c:v>
                      </c:pt>
                      <c:pt idx="124">
                        <c:v>0.3149391644233161</c:v>
                      </c:pt>
                      <c:pt idx="125">
                        <c:v>0.31563888597669121</c:v>
                      </c:pt>
                      <c:pt idx="126">
                        <c:v>0.349317281464045</c:v>
                      </c:pt>
                      <c:pt idx="127">
                        <c:v>0.37172184368033739</c:v>
                      </c:pt>
                      <c:pt idx="128">
                        <c:v>0.32660074305483583</c:v>
                      </c:pt>
                      <c:pt idx="129">
                        <c:v>0.33963481977653148</c:v>
                      </c:pt>
                      <c:pt idx="130">
                        <c:v>0.36344862826617358</c:v>
                      </c:pt>
                      <c:pt idx="131">
                        <c:v>0.28250809866154419</c:v>
                      </c:pt>
                      <c:pt idx="132">
                        <c:v>0.20256410256410257</c:v>
                      </c:pt>
                      <c:pt idx="133">
                        <c:v>0.12141796467944636</c:v>
                      </c:pt>
                      <c:pt idx="134">
                        <c:v>0.19140487182530114</c:v>
                      </c:pt>
                      <c:pt idx="135">
                        <c:v>0.25807957456661229</c:v>
                      </c:pt>
                      <c:pt idx="136">
                        <c:v>0.22970478974945438</c:v>
                      </c:pt>
                      <c:pt idx="137">
                        <c:v>0.25073352348815997</c:v>
                      </c:pt>
                      <c:pt idx="138">
                        <c:v>0.28145874257147191</c:v>
                      </c:pt>
                      <c:pt idx="139">
                        <c:v>0.25714603442538203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EFD-4533-93EF-1ECC5741036A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'Atac-I50-SECOeS'!$Y$2:$Y$151</c:f>
              <c:numCache>
                <c:formatCode>_(* #,##0.00_);_(* \(#,##0.00\);_(* "-"??_);_(@_)</c:formatCode>
                <c:ptCount val="150"/>
                <c:pt idx="84">
                  <c:v>263.51338000000004</c:v>
                </c:pt>
                <c:pt idx="85">
                  <c:v>248.24594000000005</c:v>
                </c:pt>
                <c:pt idx="86">
                  <c:v>256.95354666666668</c:v>
                </c:pt>
                <c:pt idx="87">
                  <c:v>252.74750000000003</c:v>
                </c:pt>
                <c:pt idx="88">
                  <c:v>247.1550666666667</c:v>
                </c:pt>
                <c:pt idx="89">
                  <c:v>240.49481666666671</c:v>
                </c:pt>
                <c:pt idx="90">
                  <c:v>227.40952000000001</c:v>
                </c:pt>
                <c:pt idx="91">
                  <c:v>222.25648999999996</c:v>
                </c:pt>
                <c:pt idx="92">
                  <c:v>225.03832000000003</c:v>
                </c:pt>
                <c:pt idx="93">
                  <c:v>204.73338000000004</c:v>
                </c:pt>
                <c:pt idx="94">
                  <c:v>183.93451999999999</c:v>
                </c:pt>
                <c:pt idx="95">
                  <c:v>181.69264000000001</c:v>
                </c:pt>
                <c:pt idx="96">
                  <c:v>167.68800000000002</c:v>
                </c:pt>
                <c:pt idx="97">
                  <c:v>160.41396</c:v>
                </c:pt>
                <c:pt idx="98">
                  <c:v>151.06168</c:v>
                </c:pt>
                <c:pt idx="99">
                  <c:v>139.98887999999999</c:v>
                </c:pt>
                <c:pt idx="100">
                  <c:v>141.87066666666666</c:v>
                </c:pt>
                <c:pt idx="101">
                  <c:v>141.792145</c:v>
                </c:pt>
                <c:pt idx="102">
                  <c:v>143.65360000000001</c:v>
                </c:pt>
                <c:pt idx="103">
                  <c:v>143.71005833333331</c:v>
                </c:pt>
                <c:pt idx="104">
                  <c:v>140.49309333333335</c:v>
                </c:pt>
                <c:pt idx="105">
                  <c:v>142.58075999999997</c:v>
                </c:pt>
                <c:pt idx="106">
                  <c:v>150.01935999999998</c:v>
                </c:pt>
                <c:pt idx="107">
                  <c:v>162.80459333333334</c:v>
                </c:pt>
                <c:pt idx="108">
                  <c:v>165.35332</c:v>
                </c:pt>
                <c:pt idx="109">
                  <c:v>218.19277333333329</c:v>
                </c:pt>
                <c:pt idx="110">
                  <c:v>208.21561000000003</c:v>
                </c:pt>
                <c:pt idx="111">
                  <c:v>196.17366999999999</c:v>
                </c:pt>
                <c:pt idx="112">
                  <c:v>178.39023999999998</c:v>
                </c:pt>
                <c:pt idx="113">
                  <c:v>198.13050333333331</c:v>
                </c:pt>
                <c:pt idx="114">
                  <c:v>212.08875999999998</c:v>
                </c:pt>
                <c:pt idx="115">
                  <c:v>202.33366999999998</c:v>
                </c:pt>
                <c:pt idx="116">
                  <c:v>211.38716666666667</c:v>
                </c:pt>
                <c:pt idx="117">
                  <c:v>219.43113499999995</c:v>
                </c:pt>
                <c:pt idx="118">
                  <c:v>195.35502000000002</c:v>
                </c:pt>
                <c:pt idx="119">
                  <c:v>195.9620033333334</c:v>
                </c:pt>
                <c:pt idx="120">
                  <c:v>192.85348000000002</c:v>
                </c:pt>
                <c:pt idx="121">
                  <c:v>214.30709999999999</c:v>
                </c:pt>
                <c:pt idx="122">
                  <c:v>237.71012999999999</c:v>
                </c:pt>
                <c:pt idx="123">
                  <c:v>254.20012499999999</c:v>
                </c:pt>
                <c:pt idx="124">
                  <c:v>249.2336</c:v>
                </c:pt>
                <c:pt idx="125">
                  <c:v>249.10228000000001</c:v>
                </c:pt>
                <c:pt idx="126">
                  <c:v>241.37352000000001</c:v>
                </c:pt>
                <c:pt idx="127">
                  <c:v>235.95454666666672</c:v>
                </c:pt>
                <c:pt idx="128">
                  <c:v>253.09823999999998</c:v>
                </c:pt>
                <c:pt idx="129">
                  <c:v>253.48473000000001</c:v>
                </c:pt>
                <c:pt idx="130">
                  <c:v>245.36399999999998</c:v>
                </c:pt>
                <c:pt idx="131">
                  <c:v>265.72181999999998</c:v>
                </c:pt>
                <c:pt idx="132">
                  <c:v>288.98994000000005</c:v>
                </c:pt>
                <c:pt idx="133">
                  <c:v>316.54510166666671</c:v>
                </c:pt>
                <c:pt idx="134">
                  <c:v>295.44277333333332</c:v>
                </c:pt>
                <c:pt idx="135">
                  <c:v>275.20578</c:v>
                </c:pt>
                <c:pt idx="136">
                  <c:v>286.19551999999999</c:v>
                </c:pt>
                <c:pt idx="137">
                  <c:v>280.68049333333329</c:v>
                </c:pt>
                <c:pt idx="138">
                  <c:v>270.12300000000005</c:v>
                </c:pt>
                <c:pt idx="139">
                  <c:v>277.16023999999999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D-4533-93EF-1ECC5741036A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'Atac-I50-SECOeS'!$Z$2:$Z$151</c:f>
              <c:numCache>
                <c:formatCode>_(* #,##0.00_);_(* \(#,##0.00\);_(* "-"??_);_(@_)</c:formatCode>
                <c:ptCount val="150"/>
                <c:pt idx="84">
                  <c:v>216.50021800595232</c:v>
                </c:pt>
                <c:pt idx="85">
                  <c:v>216.50021800595232</c:v>
                </c:pt>
                <c:pt idx="86">
                  <c:v>216.50021800595232</c:v>
                </c:pt>
                <c:pt idx="87">
                  <c:v>216.50021800595232</c:v>
                </c:pt>
                <c:pt idx="88">
                  <c:v>216.50021800595232</c:v>
                </c:pt>
                <c:pt idx="89">
                  <c:v>216.50021800595232</c:v>
                </c:pt>
                <c:pt idx="90">
                  <c:v>216.50021800595232</c:v>
                </c:pt>
                <c:pt idx="91">
                  <c:v>216.50021800595232</c:v>
                </c:pt>
                <c:pt idx="92">
                  <c:v>216.50021800595232</c:v>
                </c:pt>
                <c:pt idx="93">
                  <c:v>216.50021800595232</c:v>
                </c:pt>
                <c:pt idx="94">
                  <c:v>216.50021800595232</c:v>
                </c:pt>
                <c:pt idx="95">
                  <c:v>216.50021800595232</c:v>
                </c:pt>
                <c:pt idx="96">
                  <c:v>216.50021800595232</c:v>
                </c:pt>
                <c:pt idx="97">
                  <c:v>216.50021800595232</c:v>
                </c:pt>
                <c:pt idx="98">
                  <c:v>216.50021800595232</c:v>
                </c:pt>
                <c:pt idx="99">
                  <c:v>216.50021800595232</c:v>
                </c:pt>
                <c:pt idx="100">
                  <c:v>216.50021800595232</c:v>
                </c:pt>
                <c:pt idx="101">
                  <c:v>216.50021800595232</c:v>
                </c:pt>
                <c:pt idx="102">
                  <c:v>216.50021800595232</c:v>
                </c:pt>
                <c:pt idx="103">
                  <c:v>216.50021800595232</c:v>
                </c:pt>
                <c:pt idx="104">
                  <c:v>216.50021800595232</c:v>
                </c:pt>
                <c:pt idx="105">
                  <c:v>216.50021800595232</c:v>
                </c:pt>
                <c:pt idx="106">
                  <c:v>216.50021800595232</c:v>
                </c:pt>
                <c:pt idx="107">
                  <c:v>216.50021800595232</c:v>
                </c:pt>
                <c:pt idx="108">
                  <c:v>216.50021800595232</c:v>
                </c:pt>
                <c:pt idx="109">
                  <c:v>216.50021800595232</c:v>
                </c:pt>
                <c:pt idx="110">
                  <c:v>216.50021800595232</c:v>
                </c:pt>
                <c:pt idx="111">
                  <c:v>216.50021800595232</c:v>
                </c:pt>
                <c:pt idx="112">
                  <c:v>216.50021800595232</c:v>
                </c:pt>
                <c:pt idx="113">
                  <c:v>216.50021800595232</c:v>
                </c:pt>
                <c:pt idx="114">
                  <c:v>216.50021800595232</c:v>
                </c:pt>
                <c:pt idx="115">
                  <c:v>216.50021800595232</c:v>
                </c:pt>
                <c:pt idx="116">
                  <c:v>216.50021800595232</c:v>
                </c:pt>
                <c:pt idx="117">
                  <c:v>216.50021800595232</c:v>
                </c:pt>
                <c:pt idx="118">
                  <c:v>216.50021800595232</c:v>
                </c:pt>
                <c:pt idx="119">
                  <c:v>216.50021800595232</c:v>
                </c:pt>
                <c:pt idx="120">
                  <c:v>216.50021800595232</c:v>
                </c:pt>
                <c:pt idx="121">
                  <c:v>216.50021800595232</c:v>
                </c:pt>
                <c:pt idx="122">
                  <c:v>216.50021800595232</c:v>
                </c:pt>
                <c:pt idx="123">
                  <c:v>216.50021800595232</c:v>
                </c:pt>
                <c:pt idx="124">
                  <c:v>216.50021800595232</c:v>
                </c:pt>
                <c:pt idx="125">
                  <c:v>216.50021800595232</c:v>
                </c:pt>
                <c:pt idx="126">
                  <c:v>216.50021800595232</c:v>
                </c:pt>
                <c:pt idx="127">
                  <c:v>216.50021800595232</c:v>
                </c:pt>
                <c:pt idx="128">
                  <c:v>216.50021800595232</c:v>
                </c:pt>
                <c:pt idx="129">
                  <c:v>216.50021800595232</c:v>
                </c:pt>
                <c:pt idx="130">
                  <c:v>216.50021800595232</c:v>
                </c:pt>
                <c:pt idx="131">
                  <c:v>216.50021800595232</c:v>
                </c:pt>
                <c:pt idx="132">
                  <c:v>216.50021800595232</c:v>
                </c:pt>
                <c:pt idx="133">
                  <c:v>216.50021800595232</c:v>
                </c:pt>
                <c:pt idx="134">
                  <c:v>216.50021800595232</c:v>
                </c:pt>
                <c:pt idx="135">
                  <c:v>216.50021800595232</c:v>
                </c:pt>
                <c:pt idx="136">
                  <c:v>216.50021800595232</c:v>
                </c:pt>
                <c:pt idx="137">
                  <c:v>216.50021800595232</c:v>
                </c:pt>
                <c:pt idx="138">
                  <c:v>216.50021800595232</c:v>
                </c:pt>
                <c:pt idx="139">
                  <c:v>216.50021800595232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EFD-4533-93EF-1ECC5741036A}"/>
            </c:ext>
          </c:extLst>
        </c:ser>
        <c:ser>
          <c:idx val="1"/>
          <c:order val="2"/>
          <c:tx>
            <c:strRef>
              <c:f>'Atac-I50-SECOeS'!$AE$1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'Atac-I50-SECOeS'!$AE$2:$AE$151</c:f>
              <c:numCache>
                <c:formatCode>_(* #,##0.00_);_(* \(#,##0.00\);_(* "-"??_);_(@_)</c:formatCode>
                <c:ptCount val="150"/>
                <c:pt idx="84">
                  <c:v>373.65660000000003</c:v>
                </c:pt>
                <c:pt idx="85">
                  <c:v>373.65660000000003</c:v>
                </c:pt>
                <c:pt idx="86">
                  <c:v>373.65660000000003</c:v>
                </c:pt>
                <c:pt idx="87">
                  <c:v>373.65660000000003</c:v>
                </c:pt>
                <c:pt idx="88">
                  <c:v>373.65660000000003</c:v>
                </c:pt>
                <c:pt idx="89">
                  <c:v>373.65660000000003</c:v>
                </c:pt>
                <c:pt idx="90">
                  <c:v>373.65660000000003</c:v>
                </c:pt>
                <c:pt idx="91">
                  <c:v>373.65660000000003</c:v>
                </c:pt>
                <c:pt idx="92">
                  <c:v>373.65660000000003</c:v>
                </c:pt>
                <c:pt idx="93">
                  <c:v>373.65660000000003</c:v>
                </c:pt>
                <c:pt idx="94">
                  <c:v>373.65660000000003</c:v>
                </c:pt>
                <c:pt idx="95">
                  <c:v>373.65660000000003</c:v>
                </c:pt>
                <c:pt idx="96">
                  <c:v>368.91360000000003</c:v>
                </c:pt>
                <c:pt idx="97">
                  <c:v>368.91360000000003</c:v>
                </c:pt>
                <c:pt idx="98">
                  <c:v>368.91360000000003</c:v>
                </c:pt>
                <c:pt idx="99">
                  <c:v>368.91360000000003</c:v>
                </c:pt>
                <c:pt idx="100">
                  <c:v>368.91360000000003</c:v>
                </c:pt>
                <c:pt idx="101">
                  <c:v>368.91360000000003</c:v>
                </c:pt>
                <c:pt idx="102">
                  <c:v>368.91360000000003</c:v>
                </c:pt>
                <c:pt idx="103">
                  <c:v>368.91360000000003</c:v>
                </c:pt>
                <c:pt idx="104">
                  <c:v>368.91360000000003</c:v>
                </c:pt>
                <c:pt idx="105">
                  <c:v>368.91360000000003</c:v>
                </c:pt>
                <c:pt idx="106">
                  <c:v>368.91360000000003</c:v>
                </c:pt>
                <c:pt idx="107">
                  <c:v>368.91360000000003</c:v>
                </c:pt>
                <c:pt idx="108">
                  <c:v>388.70369999999997</c:v>
                </c:pt>
                <c:pt idx="109">
                  <c:v>388.70369999999997</c:v>
                </c:pt>
                <c:pt idx="110">
                  <c:v>388.70369999999997</c:v>
                </c:pt>
                <c:pt idx="111">
                  <c:v>388.70369999999997</c:v>
                </c:pt>
                <c:pt idx="112">
                  <c:v>388.70369999999997</c:v>
                </c:pt>
                <c:pt idx="113">
                  <c:v>388.70369999999997</c:v>
                </c:pt>
                <c:pt idx="114">
                  <c:v>388.70369999999997</c:v>
                </c:pt>
                <c:pt idx="115">
                  <c:v>388.70369999999997</c:v>
                </c:pt>
                <c:pt idx="116">
                  <c:v>388.70369999999997</c:v>
                </c:pt>
                <c:pt idx="117">
                  <c:v>388.70369999999997</c:v>
                </c:pt>
                <c:pt idx="118">
                  <c:v>388.70369999999997</c:v>
                </c:pt>
                <c:pt idx="119">
                  <c:v>388.70369999999997</c:v>
                </c:pt>
                <c:pt idx="120">
                  <c:v>405.76458000000002</c:v>
                </c:pt>
                <c:pt idx="121">
                  <c:v>405.76458000000002</c:v>
                </c:pt>
                <c:pt idx="122">
                  <c:v>405.76458000000002</c:v>
                </c:pt>
                <c:pt idx="123">
                  <c:v>405.76458000000002</c:v>
                </c:pt>
                <c:pt idx="124">
                  <c:v>405.76458000000002</c:v>
                </c:pt>
                <c:pt idx="125">
                  <c:v>405.76458000000002</c:v>
                </c:pt>
                <c:pt idx="126">
                  <c:v>405.76458000000002</c:v>
                </c:pt>
                <c:pt idx="127">
                  <c:v>405.76458000000002</c:v>
                </c:pt>
                <c:pt idx="128">
                  <c:v>405.76458000000002</c:v>
                </c:pt>
                <c:pt idx="129">
                  <c:v>405.76458000000002</c:v>
                </c:pt>
                <c:pt idx="130">
                  <c:v>405.76458000000002</c:v>
                </c:pt>
                <c:pt idx="131">
                  <c:v>405.76458000000002</c:v>
                </c:pt>
                <c:pt idx="132">
                  <c:v>401.661</c:v>
                </c:pt>
                <c:pt idx="133">
                  <c:v>401.661</c:v>
                </c:pt>
                <c:pt idx="134">
                  <c:v>401.661</c:v>
                </c:pt>
                <c:pt idx="135">
                  <c:v>401.661</c:v>
                </c:pt>
                <c:pt idx="136">
                  <c:v>401.661</c:v>
                </c:pt>
                <c:pt idx="137">
                  <c:v>401.661</c:v>
                </c:pt>
                <c:pt idx="138">
                  <c:v>401.661</c:v>
                </c:pt>
                <c:pt idx="139">
                  <c:v>401.661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D-4533-93EF-1ECC5741036A}"/>
            </c:ext>
          </c:extLst>
        </c:ser>
        <c:ser>
          <c:idx val="2"/>
          <c:order val="3"/>
          <c:tx>
            <c:strRef>
              <c:f>'Atac-I50-SECOeS'!$AF$1</c:f>
              <c:strCache>
                <c:ptCount val="1"/>
                <c:pt idx="0">
                  <c:v>Break even - Bandeira Amarela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'Atac-I50-SECOeS'!$AF$2:$AF$151</c:f>
              <c:numCache>
                <c:formatCode>_(* #,##0.00_);_(* \(#,##0.00\);_(* "-"??_);_(@_)</c:formatCode>
                <c:ptCount val="150"/>
                <c:pt idx="84">
                  <c:v>410.15527900000001</c:v>
                </c:pt>
                <c:pt idx="85">
                  <c:v>410.15527900000001</c:v>
                </c:pt>
                <c:pt idx="86">
                  <c:v>410.15527900000001</c:v>
                </c:pt>
                <c:pt idx="87">
                  <c:v>410.15527900000001</c:v>
                </c:pt>
                <c:pt idx="88">
                  <c:v>410.15527900000001</c:v>
                </c:pt>
                <c:pt idx="89">
                  <c:v>410.15527900000001</c:v>
                </c:pt>
                <c:pt idx="90">
                  <c:v>410.15527900000001</c:v>
                </c:pt>
                <c:pt idx="91">
                  <c:v>410.15527900000001</c:v>
                </c:pt>
                <c:pt idx="92">
                  <c:v>410.15527900000001</c:v>
                </c:pt>
                <c:pt idx="93">
                  <c:v>410.15527900000001</c:v>
                </c:pt>
                <c:pt idx="94">
                  <c:v>410.15527900000001</c:v>
                </c:pt>
                <c:pt idx="95">
                  <c:v>410.15527900000001</c:v>
                </c:pt>
                <c:pt idx="96">
                  <c:v>403.720505</c:v>
                </c:pt>
                <c:pt idx="97">
                  <c:v>403.720505</c:v>
                </c:pt>
                <c:pt idx="98">
                  <c:v>403.720505</c:v>
                </c:pt>
                <c:pt idx="99">
                  <c:v>403.720505</c:v>
                </c:pt>
                <c:pt idx="100">
                  <c:v>403.720505</c:v>
                </c:pt>
                <c:pt idx="101">
                  <c:v>403.720505</c:v>
                </c:pt>
                <c:pt idx="102">
                  <c:v>403.720505</c:v>
                </c:pt>
                <c:pt idx="103">
                  <c:v>403.720505</c:v>
                </c:pt>
                <c:pt idx="104">
                  <c:v>403.720505</c:v>
                </c:pt>
                <c:pt idx="105">
                  <c:v>403.720505</c:v>
                </c:pt>
                <c:pt idx="106">
                  <c:v>403.720505</c:v>
                </c:pt>
                <c:pt idx="107">
                  <c:v>403.720505</c:v>
                </c:pt>
                <c:pt idx="108">
                  <c:v>409.84962999999999</c:v>
                </c:pt>
                <c:pt idx="109">
                  <c:v>409.84962999999999</c:v>
                </c:pt>
                <c:pt idx="110">
                  <c:v>409.84962999999999</c:v>
                </c:pt>
                <c:pt idx="111">
                  <c:v>409.84962999999999</c:v>
                </c:pt>
                <c:pt idx="112">
                  <c:v>409.84962999999999</c:v>
                </c:pt>
                <c:pt idx="113">
                  <c:v>409.84962999999999</c:v>
                </c:pt>
                <c:pt idx="114">
                  <c:v>409.84962999999999</c:v>
                </c:pt>
                <c:pt idx="115">
                  <c:v>409.84962999999999</c:v>
                </c:pt>
                <c:pt idx="116">
                  <c:v>409.84962999999999</c:v>
                </c:pt>
                <c:pt idx="117">
                  <c:v>409.84962999999999</c:v>
                </c:pt>
                <c:pt idx="118">
                  <c:v>409.84962999999999</c:v>
                </c:pt>
                <c:pt idx="119">
                  <c:v>409.84962999999999</c:v>
                </c:pt>
                <c:pt idx="120">
                  <c:v>425.98309</c:v>
                </c:pt>
                <c:pt idx="121">
                  <c:v>425.98309</c:v>
                </c:pt>
                <c:pt idx="122">
                  <c:v>425.98309</c:v>
                </c:pt>
                <c:pt idx="123">
                  <c:v>425.98309</c:v>
                </c:pt>
                <c:pt idx="124">
                  <c:v>425.98309</c:v>
                </c:pt>
                <c:pt idx="125">
                  <c:v>425.98309</c:v>
                </c:pt>
                <c:pt idx="126">
                  <c:v>425.98309</c:v>
                </c:pt>
                <c:pt idx="127">
                  <c:v>425.98309</c:v>
                </c:pt>
                <c:pt idx="128">
                  <c:v>425.98309</c:v>
                </c:pt>
                <c:pt idx="129">
                  <c:v>425.98309</c:v>
                </c:pt>
                <c:pt idx="130">
                  <c:v>425.98309</c:v>
                </c:pt>
                <c:pt idx="131">
                  <c:v>425.98309</c:v>
                </c:pt>
                <c:pt idx="132">
                  <c:v>421.07461499999999</c:v>
                </c:pt>
                <c:pt idx="133">
                  <c:v>421.07461499999999</c:v>
                </c:pt>
                <c:pt idx="134">
                  <c:v>421.07461499999999</c:v>
                </c:pt>
                <c:pt idx="135">
                  <c:v>421.07461499999999</c:v>
                </c:pt>
                <c:pt idx="136">
                  <c:v>421.07461499999999</c:v>
                </c:pt>
                <c:pt idx="137">
                  <c:v>421.07461499999999</c:v>
                </c:pt>
                <c:pt idx="138">
                  <c:v>421.07461499999999</c:v>
                </c:pt>
                <c:pt idx="139">
                  <c:v>421.07461499999999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EFD-4533-93EF-1ECC5741036A}"/>
            </c:ext>
          </c:extLst>
        </c:ser>
        <c:ser>
          <c:idx val="3"/>
          <c:order val="4"/>
          <c:tx>
            <c:strRef>
              <c:f>'Atac-I50-SECOeS'!$AG$1</c:f>
              <c:strCache>
                <c:ptCount val="1"/>
                <c:pt idx="0">
                  <c:v>Break even - Bandeira Vermelha 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'Atac-I50-SECOeS'!$AG$2:$AG$151</c:f>
              <c:numCache>
                <c:formatCode>_(* #,##0.00_);_(* \(#,##0.00\);_(* "-"??_);_(@_)</c:formatCode>
                <c:ptCount val="150"/>
                <c:pt idx="84">
                  <c:v>453.02810000000005</c:v>
                </c:pt>
                <c:pt idx="85">
                  <c:v>453.02810000000005</c:v>
                </c:pt>
                <c:pt idx="86">
                  <c:v>453.02810000000005</c:v>
                </c:pt>
                <c:pt idx="87">
                  <c:v>453.02810000000005</c:v>
                </c:pt>
                <c:pt idx="88">
                  <c:v>453.02810000000005</c:v>
                </c:pt>
                <c:pt idx="89">
                  <c:v>453.02810000000005</c:v>
                </c:pt>
                <c:pt idx="90">
                  <c:v>453.02810000000005</c:v>
                </c:pt>
                <c:pt idx="91">
                  <c:v>453.02810000000005</c:v>
                </c:pt>
                <c:pt idx="92">
                  <c:v>453.02810000000005</c:v>
                </c:pt>
                <c:pt idx="93">
                  <c:v>453.02810000000005</c:v>
                </c:pt>
                <c:pt idx="94">
                  <c:v>453.02810000000005</c:v>
                </c:pt>
                <c:pt idx="95">
                  <c:v>453.02810000000005</c:v>
                </c:pt>
                <c:pt idx="96">
                  <c:v>444.60610000000003</c:v>
                </c:pt>
                <c:pt idx="97">
                  <c:v>444.60610000000003</c:v>
                </c:pt>
                <c:pt idx="98">
                  <c:v>444.60610000000003</c:v>
                </c:pt>
                <c:pt idx="99">
                  <c:v>444.60610000000003</c:v>
                </c:pt>
                <c:pt idx="100">
                  <c:v>444.60610000000003</c:v>
                </c:pt>
                <c:pt idx="101">
                  <c:v>444.60610000000003</c:v>
                </c:pt>
                <c:pt idx="102">
                  <c:v>444.60610000000003</c:v>
                </c:pt>
                <c:pt idx="103">
                  <c:v>444.60610000000003</c:v>
                </c:pt>
                <c:pt idx="104">
                  <c:v>444.60610000000003</c:v>
                </c:pt>
                <c:pt idx="105">
                  <c:v>444.60610000000003</c:v>
                </c:pt>
                <c:pt idx="106">
                  <c:v>444.60610000000003</c:v>
                </c:pt>
                <c:pt idx="107">
                  <c:v>444.60610000000003</c:v>
                </c:pt>
                <c:pt idx="108">
                  <c:v>438.769634</c:v>
                </c:pt>
                <c:pt idx="109">
                  <c:v>438.769634</c:v>
                </c:pt>
                <c:pt idx="110">
                  <c:v>438.769634</c:v>
                </c:pt>
                <c:pt idx="111">
                  <c:v>438.769634</c:v>
                </c:pt>
                <c:pt idx="112">
                  <c:v>438.769634</c:v>
                </c:pt>
                <c:pt idx="113">
                  <c:v>438.769634</c:v>
                </c:pt>
                <c:pt idx="114">
                  <c:v>438.769634</c:v>
                </c:pt>
                <c:pt idx="115">
                  <c:v>438.769634</c:v>
                </c:pt>
                <c:pt idx="116">
                  <c:v>438.769634</c:v>
                </c:pt>
                <c:pt idx="117">
                  <c:v>438.769634</c:v>
                </c:pt>
                <c:pt idx="118">
                  <c:v>438.769634</c:v>
                </c:pt>
                <c:pt idx="119">
                  <c:v>438.769634</c:v>
                </c:pt>
                <c:pt idx="120">
                  <c:v>453.63471800000002</c:v>
                </c:pt>
                <c:pt idx="121">
                  <c:v>453.63471800000002</c:v>
                </c:pt>
                <c:pt idx="122">
                  <c:v>453.63471800000002</c:v>
                </c:pt>
                <c:pt idx="123">
                  <c:v>453.63471800000002</c:v>
                </c:pt>
                <c:pt idx="124">
                  <c:v>453.63471800000002</c:v>
                </c:pt>
                <c:pt idx="125">
                  <c:v>453.63471800000002</c:v>
                </c:pt>
                <c:pt idx="126">
                  <c:v>453.63471800000002</c:v>
                </c:pt>
                <c:pt idx="127">
                  <c:v>453.63471800000002</c:v>
                </c:pt>
                <c:pt idx="128">
                  <c:v>453.63471800000002</c:v>
                </c:pt>
                <c:pt idx="129">
                  <c:v>453.63471800000002</c:v>
                </c:pt>
                <c:pt idx="130">
                  <c:v>453.63471800000002</c:v>
                </c:pt>
                <c:pt idx="131">
                  <c:v>453.63471800000002</c:v>
                </c:pt>
                <c:pt idx="132">
                  <c:v>447.62543700000003</c:v>
                </c:pt>
                <c:pt idx="133">
                  <c:v>447.62543700000003</c:v>
                </c:pt>
                <c:pt idx="134">
                  <c:v>447.62543700000003</c:v>
                </c:pt>
                <c:pt idx="135">
                  <c:v>447.62543700000003</c:v>
                </c:pt>
                <c:pt idx="136">
                  <c:v>447.62543700000003</c:v>
                </c:pt>
                <c:pt idx="137">
                  <c:v>447.62543700000003</c:v>
                </c:pt>
                <c:pt idx="138">
                  <c:v>447.62543700000003</c:v>
                </c:pt>
                <c:pt idx="139">
                  <c:v>447.62543700000003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EFD-4533-93EF-1ECC5741036A}"/>
            </c:ext>
          </c:extLst>
        </c:ser>
        <c:ser>
          <c:idx val="4"/>
          <c:order val="5"/>
          <c:tx>
            <c:strRef>
              <c:f>'Atac-I50-SECOeS'!$AH$1</c:f>
              <c:strCache>
                <c:ptCount val="1"/>
                <c:pt idx="0">
                  <c:v>Break even - Bandeira Vermelha II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'Atac-I50-SECOeS'!$AH$2:$AH$151</c:f>
              <c:numCache>
                <c:formatCode>_(* #,##0.00_);_(* \(#,##0.00\);_(* "-"??_);_(@_)</c:formatCode>
                <c:ptCount val="150"/>
                <c:pt idx="84">
                  <c:v>493.26334500000002</c:v>
                </c:pt>
                <c:pt idx="85">
                  <c:v>493.26334500000002</c:v>
                </c:pt>
                <c:pt idx="86">
                  <c:v>493.26334500000002</c:v>
                </c:pt>
                <c:pt idx="87">
                  <c:v>493.26334500000002</c:v>
                </c:pt>
                <c:pt idx="88">
                  <c:v>493.26334500000002</c:v>
                </c:pt>
                <c:pt idx="89">
                  <c:v>493.26334500000002</c:v>
                </c:pt>
                <c:pt idx="90">
                  <c:v>493.26334500000002</c:v>
                </c:pt>
                <c:pt idx="91">
                  <c:v>493.26334500000002</c:v>
                </c:pt>
                <c:pt idx="92">
                  <c:v>493.26334500000002</c:v>
                </c:pt>
                <c:pt idx="93">
                  <c:v>493.26334500000002</c:v>
                </c:pt>
                <c:pt idx="94">
                  <c:v>493.26334500000002</c:v>
                </c:pt>
                <c:pt idx="95">
                  <c:v>493.26334500000002</c:v>
                </c:pt>
                <c:pt idx="96">
                  <c:v>482.97637500000008</c:v>
                </c:pt>
                <c:pt idx="97">
                  <c:v>482.97637500000008</c:v>
                </c:pt>
                <c:pt idx="98">
                  <c:v>482.97637500000008</c:v>
                </c:pt>
                <c:pt idx="99">
                  <c:v>482.97637500000008</c:v>
                </c:pt>
                <c:pt idx="100">
                  <c:v>482.97637500000008</c:v>
                </c:pt>
                <c:pt idx="101">
                  <c:v>482.97637500000008</c:v>
                </c:pt>
                <c:pt idx="102">
                  <c:v>482.97637500000008</c:v>
                </c:pt>
                <c:pt idx="103">
                  <c:v>482.97637500000008</c:v>
                </c:pt>
                <c:pt idx="104">
                  <c:v>482.97637500000008</c:v>
                </c:pt>
                <c:pt idx="105">
                  <c:v>482.97637500000008</c:v>
                </c:pt>
                <c:pt idx="106">
                  <c:v>482.97637500000008</c:v>
                </c:pt>
                <c:pt idx="107">
                  <c:v>482.97637500000008</c:v>
                </c:pt>
                <c:pt idx="108">
                  <c:v>477.06788599999993</c:v>
                </c:pt>
                <c:pt idx="109">
                  <c:v>477.06788599999993</c:v>
                </c:pt>
                <c:pt idx="110">
                  <c:v>477.06788599999993</c:v>
                </c:pt>
                <c:pt idx="111">
                  <c:v>477.06788599999993</c:v>
                </c:pt>
                <c:pt idx="112">
                  <c:v>477.06788599999993</c:v>
                </c:pt>
                <c:pt idx="113">
                  <c:v>477.06788599999993</c:v>
                </c:pt>
                <c:pt idx="114">
                  <c:v>477.06788599999993</c:v>
                </c:pt>
                <c:pt idx="115">
                  <c:v>477.06788599999993</c:v>
                </c:pt>
                <c:pt idx="116">
                  <c:v>477.06788599999993</c:v>
                </c:pt>
                <c:pt idx="117">
                  <c:v>477.06788599999993</c:v>
                </c:pt>
                <c:pt idx="118">
                  <c:v>477.06788599999993</c:v>
                </c:pt>
                <c:pt idx="119">
                  <c:v>477.06788599999993</c:v>
                </c:pt>
                <c:pt idx="120">
                  <c:v>490.25328200000001</c:v>
                </c:pt>
                <c:pt idx="121">
                  <c:v>490.25328200000001</c:v>
                </c:pt>
                <c:pt idx="122">
                  <c:v>490.25328200000001</c:v>
                </c:pt>
                <c:pt idx="123">
                  <c:v>490.25328200000001</c:v>
                </c:pt>
                <c:pt idx="124">
                  <c:v>490.25328200000001</c:v>
                </c:pt>
                <c:pt idx="125">
                  <c:v>490.25328200000001</c:v>
                </c:pt>
                <c:pt idx="126">
                  <c:v>490.25328200000001</c:v>
                </c:pt>
                <c:pt idx="127">
                  <c:v>490.25328200000001</c:v>
                </c:pt>
                <c:pt idx="128">
                  <c:v>490.25328200000001</c:v>
                </c:pt>
                <c:pt idx="129">
                  <c:v>490.25328200000001</c:v>
                </c:pt>
                <c:pt idx="130">
                  <c:v>490.25328200000001</c:v>
                </c:pt>
                <c:pt idx="131">
                  <c:v>490.25328200000001</c:v>
                </c:pt>
                <c:pt idx="132">
                  <c:v>482.78622300000001</c:v>
                </c:pt>
                <c:pt idx="133">
                  <c:v>482.78622300000001</c:v>
                </c:pt>
                <c:pt idx="134">
                  <c:v>482.78622300000001</c:v>
                </c:pt>
                <c:pt idx="135">
                  <c:v>482.78622300000001</c:v>
                </c:pt>
                <c:pt idx="136">
                  <c:v>482.78622300000001</c:v>
                </c:pt>
                <c:pt idx="137">
                  <c:v>482.78622300000001</c:v>
                </c:pt>
                <c:pt idx="138">
                  <c:v>482.78622300000001</c:v>
                </c:pt>
                <c:pt idx="139">
                  <c:v>482.78622300000001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EFD-4533-93EF-1ECC57410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'Atac-I50-SECOeS'!$AK$2:$AK$151</c:f>
              <c:numCache>
                <c:formatCode>0%</c:formatCode>
                <c:ptCount val="150"/>
                <c:pt idx="84">
                  <c:v>0.24945533769063172</c:v>
                </c:pt>
                <c:pt idx="85">
                  <c:v>0.31856787459097174</c:v>
                </c:pt>
                <c:pt idx="86">
                  <c:v>0.27260532204644011</c:v>
                </c:pt>
                <c:pt idx="87">
                  <c:v>0.28856896947625166</c:v>
                </c:pt>
                <c:pt idx="88">
                  <c:v>0.32102375401490146</c:v>
                </c:pt>
                <c:pt idx="89">
                  <c:v>0.33507770087412997</c:v>
                </c:pt>
                <c:pt idx="90">
                  <c:v>0.39181091230111648</c:v>
                </c:pt>
                <c:pt idx="91">
                  <c:v>0.40528991057564634</c:v>
                </c:pt>
                <c:pt idx="92">
                  <c:v>0.39689972022439868</c:v>
                </c:pt>
                <c:pt idx="93">
                  <c:v>0.4601917464681029</c:v>
                </c:pt>
                <c:pt idx="94">
                  <c:v>0.53555198364844436</c:v>
                </c:pt>
                <c:pt idx="95">
                  <c:v>0.54108924998098373</c:v>
                </c:pt>
                <c:pt idx="96">
                  <c:v>0.59701178451178449</c:v>
                </c:pt>
                <c:pt idx="97">
                  <c:v>0.61752453691053955</c:v>
                </c:pt>
                <c:pt idx="98">
                  <c:v>0.63121410180233717</c:v>
                </c:pt>
                <c:pt idx="99">
                  <c:v>0.66337169913678073</c:v>
                </c:pt>
                <c:pt idx="100">
                  <c:v>0.65211065379234845</c:v>
                </c:pt>
                <c:pt idx="101">
                  <c:v>0.64716985524825088</c:v>
                </c:pt>
                <c:pt idx="102">
                  <c:v>0.6385350571696643</c:v>
                </c:pt>
                <c:pt idx="103">
                  <c:v>0.63985703939591521</c:v>
                </c:pt>
                <c:pt idx="104">
                  <c:v>0.6538225873061998</c:v>
                </c:pt>
                <c:pt idx="105">
                  <c:v>0.64372850445199092</c:v>
                </c:pt>
                <c:pt idx="106">
                  <c:v>0.61273687569844726</c:v>
                </c:pt>
                <c:pt idx="107">
                  <c:v>0.58296054204079828</c:v>
                </c:pt>
                <c:pt idx="108">
                  <c:v>0.61327561327561331</c:v>
                </c:pt>
                <c:pt idx="109">
                  <c:v>0.43885724096100281</c:v>
                </c:pt>
                <c:pt idx="110">
                  <c:v>0.46728231984070817</c:v>
                </c:pt>
                <c:pt idx="111">
                  <c:v>0.49749787991898892</c:v>
                </c:pt>
                <c:pt idx="112">
                  <c:v>0.55286527444369016</c:v>
                </c:pt>
                <c:pt idx="113">
                  <c:v>0.48119743193137143</c:v>
                </c:pt>
                <c:pt idx="114">
                  <c:v>0.42181375342366612</c:v>
                </c:pt>
                <c:pt idx="115">
                  <c:v>0.45983747460540714</c:v>
                </c:pt>
                <c:pt idx="116">
                  <c:v>0.42528546379500198</c:v>
                </c:pt>
                <c:pt idx="117">
                  <c:v>0.38495206417295924</c:v>
                </c:pt>
                <c:pt idx="118">
                  <c:v>0.4802274271579553</c:v>
                </c:pt>
                <c:pt idx="119">
                  <c:v>0.49049687461169</c:v>
                </c:pt>
                <c:pt idx="120">
                  <c:v>0.51185126442858409</c:v>
                </c:pt>
                <c:pt idx="121">
                  <c:v>0.43662159964775632</c:v>
                </c:pt>
                <c:pt idx="122">
                  <c:v>0.34979907424261747</c:v>
                </c:pt>
                <c:pt idx="123">
                  <c:v>0.29319452920213013</c:v>
                </c:pt>
                <c:pt idx="124">
                  <c:v>0.3149391644233161</c:v>
                </c:pt>
                <c:pt idx="125">
                  <c:v>0.31563888597669121</c:v>
                </c:pt>
                <c:pt idx="126">
                  <c:v>0.349317281464045</c:v>
                </c:pt>
                <c:pt idx="127">
                  <c:v>0.37172184368033739</c:v>
                </c:pt>
                <c:pt idx="128">
                  <c:v>0.32660074305483583</c:v>
                </c:pt>
                <c:pt idx="129">
                  <c:v>0.33963481977653148</c:v>
                </c:pt>
                <c:pt idx="130">
                  <c:v>0.36344862826617358</c:v>
                </c:pt>
                <c:pt idx="131">
                  <c:v>0.28250809866154419</c:v>
                </c:pt>
                <c:pt idx="132">
                  <c:v>0.20256410256410257</c:v>
                </c:pt>
                <c:pt idx="133">
                  <c:v>0.12141796467944636</c:v>
                </c:pt>
                <c:pt idx="134">
                  <c:v>0.19140487182530114</c:v>
                </c:pt>
                <c:pt idx="135">
                  <c:v>0.25807957456661229</c:v>
                </c:pt>
                <c:pt idx="136">
                  <c:v>0.22970478974945438</c:v>
                </c:pt>
                <c:pt idx="137">
                  <c:v>0.25073352348815997</c:v>
                </c:pt>
                <c:pt idx="138">
                  <c:v>0.28145874257147191</c:v>
                </c:pt>
                <c:pt idx="139">
                  <c:v>0.25714603442538203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2FE-45D6-96E6-4575C43EDE0C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E-45D6-96E6-4575C43ED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453.02810000000005</c:v>
                      </c:pt>
                      <c:pt idx="85">
                        <c:v>453.02810000000005</c:v>
                      </c:pt>
                      <c:pt idx="86">
                        <c:v>453.02810000000005</c:v>
                      </c:pt>
                      <c:pt idx="87">
                        <c:v>453.02810000000005</c:v>
                      </c:pt>
                      <c:pt idx="88">
                        <c:v>453.02810000000005</c:v>
                      </c:pt>
                      <c:pt idx="89">
                        <c:v>453.02810000000005</c:v>
                      </c:pt>
                      <c:pt idx="90">
                        <c:v>453.02810000000005</c:v>
                      </c:pt>
                      <c:pt idx="91">
                        <c:v>453.02810000000005</c:v>
                      </c:pt>
                      <c:pt idx="92">
                        <c:v>453.02810000000005</c:v>
                      </c:pt>
                      <c:pt idx="93">
                        <c:v>453.02810000000005</c:v>
                      </c:pt>
                      <c:pt idx="94">
                        <c:v>453.02810000000005</c:v>
                      </c:pt>
                      <c:pt idx="95">
                        <c:v>453.02810000000005</c:v>
                      </c:pt>
                      <c:pt idx="96">
                        <c:v>444.60610000000003</c:v>
                      </c:pt>
                      <c:pt idx="97">
                        <c:v>444.60610000000003</c:v>
                      </c:pt>
                      <c:pt idx="98">
                        <c:v>444.60610000000003</c:v>
                      </c:pt>
                      <c:pt idx="99">
                        <c:v>444.60610000000003</c:v>
                      </c:pt>
                      <c:pt idx="100">
                        <c:v>444.60610000000003</c:v>
                      </c:pt>
                      <c:pt idx="101">
                        <c:v>444.60610000000003</c:v>
                      </c:pt>
                      <c:pt idx="102">
                        <c:v>444.60610000000003</c:v>
                      </c:pt>
                      <c:pt idx="103">
                        <c:v>444.60610000000003</c:v>
                      </c:pt>
                      <c:pt idx="104">
                        <c:v>444.60610000000003</c:v>
                      </c:pt>
                      <c:pt idx="105">
                        <c:v>444.60610000000003</c:v>
                      </c:pt>
                      <c:pt idx="106">
                        <c:v>444.60610000000003</c:v>
                      </c:pt>
                      <c:pt idx="107">
                        <c:v>444.60610000000003</c:v>
                      </c:pt>
                      <c:pt idx="108">
                        <c:v>438.769634</c:v>
                      </c:pt>
                      <c:pt idx="109">
                        <c:v>438.769634</c:v>
                      </c:pt>
                      <c:pt idx="110">
                        <c:v>438.769634</c:v>
                      </c:pt>
                      <c:pt idx="111">
                        <c:v>438.769634</c:v>
                      </c:pt>
                      <c:pt idx="112">
                        <c:v>438.769634</c:v>
                      </c:pt>
                      <c:pt idx="113">
                        <c:v>438.769634</c:v>
                      </c:pt>
                      <c:pt idx="114">
                        <c:v>438.769634</c:v>
                      </c:pt>
                      <c:pt idx="115">
                        <c:v>438.769634</c:v>
                      </c:pt>
                      <c:pt idx="116">
                        <c:v>438.769634</c:v>
                      </c:pt>
                      <c:pt idx="117">
                        <c:v>438.769634</c:v>
                      </c:pt>
                      <c:pt idx="118">
                        <c:v>438.769634</c:v>
                      </c:pt>
                      <c:pt idx="119">
                        <c:v>438.769634</c:v>
                      </c:pt>
                      <c:pt idx="120">
                        <c:v>453.63471800000002</c:v>
                      </c:pt>
                      <c:pt idx="121">
                        <c:v>453.63471800000002</c:v>
                      </c:pt>
                      <c:pt idx="122">
                        <c:v>453.63471800000002</c:v>
                      </c:pt>
                      <c:pt idx="123">
                        <c:v>453.63471800000002</c:v>
                      </c:pt>
                      <c:pt idx="124">
                        <c:v>453.63471800000002</c:v>
                      </c:pt>
                      <c:pt idx="125">
                        <c:v>453.63471800000002</c:v>
                      </c:pt>
                      <c:pt idx="126">
                        <c:v>453.63471800000002</c:v>
                      </c:pt>
                      <c:pt idx="127">
                        <c:v>453.63471800000002</c:v>
                      </c:pt>
                      <c:pt idx="128">
                        <c:v>453.63471800000002</c:v>
                      </c:pt>
                      <c:pt idx="129">
                        <c:v>453.63471800000002</c:v>
                      </c:pt>
                      <c:pt idx="130">
                        <c:v>453.63471800000002</c:v>
                      </c:pt>
                      <c:pt idx="131">
                        <c:v>453.63471800000002</c:v>
                      </c:pt>
                      <c:pt idx="132">
                        <c:v>447.62543700000003</c:v>
                      </c:pt>
                      <c:pt idx="133">
                        <c:v>447.62543700000003</c:v>
                      </c:pt>
                      <c:pt idx="134">
                        <c:v>447.62543700000003</c:v>
                      </c:pt>
                      <c:pt idx="135">
                        <c:v>447.62543700000003</c:v>
                      </c:pt>
                      <c:pt idx="136">
                        <c:v>447.62543700000003</c:v>
                      </c:pt>
                      <c:pt idx="137">
                        <c:v>447.62543700000003</c:v>
                      </c:pt>
                      <c:pt idx="138">
                        <c:v>447.62543700000003</c:v>
                      </c:pt>
                      <c:pt idx="139">
                        <c:v>447.62543700000003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2FE-45D6-96E6-4575C43EDE0C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493.26334500000002</c:v>
                      </c:pt>
                      <c:pt idx="85">
                        <c:v>493.26334500000002</c:v>
                      </c:pt>
                      <c:pt idx="86">
                        <c:v>493.26334500000002</c:v>
                      </c:pt>
                      <c:pt idx="87">
                        <c:v>493.26334500000002</c:v>
                      </c:pt>
                      <c:pt idx="88">
                        <c:v>493.26334500000002</c:v>
                      </c:pt>
                      <c:pt idx="89">
                        <c:v>493.26334500000002</c:v>
                      </c:pt>
                      <c:pt idx="90">
                        <c:v>493.26334500000002</c:v>
                      </c:pt>
                      <c:pt idx="91">
                        <c:v>493.26334500000002</c:v>
                      </c:pt>
                      <c:pt idx="92">
                        <c:v>493.26334500000002</c:v>
                      </c:pt>
                      <c:pt idx="93">
                        <c:v>493.26334500000002</c:v>
                      </c:pt>
                      <c:pt idx="94">
                        <c:v>493.26334500000002</c:v>
                      </c:pt>
                      <c:pt idx="95">
                        <c:v>493.26334500000002</c:v>
                      </c:pt>
                      <c:pt idx="96">
                        <c:v>482.97637500000008</c:v>
                      </c:pt>
                      <c:pt idx="97">
                        <c:v>482.97637500000008</c:v>
                      </c:pt>
                      <c:pt idx="98">
                        <c:v>482.97637500000008</c:v>
                      </c:pt>
                      <c:pt idx="99">
                        <c:v>482.97637500000008</c:v>
                      </c:pt>
                      <c:pt idx="100">
                        <c:v>482.97637500000008</c:v>
                      </c:pt>
                      <c:pt idx="101">
                        <c:v>482.97637500000008</c:v>
                      </c:pt>
                      <c:pt idx="102">
                        <c:v>482.97637500000008</c:v>
                      </c:pt>
                      <c:pt idx="103">
                        <c:v>482.97637500000008</c:v>
                      </c:pt>
                      <c:pt idx="104">
                        <c:v>482.97637500000008</c:v>
                      </c:pt>
                      <c:pt idx="105">
                        <c:v>482.97637500000008</c:v>
                      </c:pt>
                      <c:pt idx="106">
                        <c:v>482.97637500000008</c:v>
                      </c:pt>
                      <c:pt idx="107">
                        <c:v>482.97637500000008</c:v>
                      </c:pt>
                      <c:pt idx="108">
                        <c:v>477.06788599999993</c:v>
                      </c:pt>
                      <c:pt idx="109">
                        <c:v>477.06788599999993</c:v>
                      </c:pt>
                      <c:pt idx="110">
                        <c:v>477.06788599999993</c:v>
                      </c:pt>
                      <c:pt idx="111">
                        <c:v>477.06788599999993</c:v>
                      </c:pt>
                      <c:pt idx="112">
                        <c:v>477.06788599999993</c:v>
                      </c:pt>
                      <c:pt idx="113">
                        <c:v>477.06788599999993</c:v>
                      </c:pt>
                      <c:pt idx="114">
                        <c:v>477.06788599999993</c:v>
                      </c:pt>
                      <c:pt idx="115">
                        <c:v>477.06788599999993</c:v>
                      </c:pt>
                      <c:pt idx="116">
                        <c:v>477.06788599999993</c:v>
                      </c:pt>
                      <c:pt idx="117">
                        <c:v>477.06788599999993</c:v>
                      </c:pt>
                      <c:pt idx="118">
                        <c:v>477.06788599999993</c:v>
                      </c:pt>
                      <c:pt idx="119">
                        <c:v>477.06788599999993</c:v>
                      </c:pt>
                      <c:pt idx="120">
                        <c:v>490.25328200000001</c:v>
                      </c:pt>
                      <c:pt idx="121">
                        <c:v>490.25328200000001</c:v>
                      </c:pt>
                      <c:pt idx="122">
                        <c:v>490.25328200000001</c:v>
                      </c:pt>
                      <c:pt idx="123">
                        <c:v>490.25328200000001</c:v>
                      </c:pt>
                      <c:pt idx="124">
                        <c:v>490.25328200000001</c:v>
                      </c:pt>
                      <c:pt idx="125">
                        <c:v>490.25328200000001</c:v>
                      </c:pt>
                      <c:pt idx="126">
                        <c:v>490.25328200000001</c:v>
                      </c:pt>
                      <c:pt idx="127">
                        <c:v>490.25328200000001</c:v>
                      </c:pt>
                      <c:pt idx="128">
                        <c:v>490.25328200000001</c:v>
                      </c:pt>
                      <c:pt idx="129">
                        <c:v>490.25328200000001</c:v>
                      </c:pt>
                      <c:pt idx="130">
                        <c:v>490.25328200000001</c:v>
                      </c:pt>
                      <c:pt idx="131">
                        <c:v>490.25328200000001</c:v>
                      </c:pt>
                      <c:pt idx="132">
                        <c:v>482.78622300000001</c:v>
                      </c:pt>
                      <c:pt idx="133">
                        <c:v>482.78622300000001</c:v>
                      </c:pt>
                      <c:pt idx="134">
                        <c:v>482.78622300000001</c:v>
                      </c:pt>
                      <c:pt idx="135">
                        <c:v>482.78622300000001</c:v>
                      </c:pt>
                      <c:pt idx="136">
                        <c:v>482.78622300000001</c:v>
                      </c:pt>
                      <c:pt idx="137">
                        <c:v>482.78622300000001</c:v>
                      </c:pt>
                      <c:pt idx="138">
                        <c:v>482.78622300000001</c:v>
                      </c:pt>
                      <c:pt idx="139">
                        <c:v>482.78622300000001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E-45D6-96E6-4575C43EDE0C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223.32806155753968</c:v>
                      </c:pt>
                      <c:pt idx="85">
                        <c:v>223.32806155753968</c:v>
                      </c:pt>
                      <c:pt idx="86">
                        <c:v>223.32806155753968</c:v>
                      </c:pt>
                      <c:pt idx="87">
                        <c:v>223.32806155753968</c:v>
                      </c:pt>
                      <c:pt idx="88">
                        <c:v>223.32806155753968</c:v>
                      </c:pt>
                      <c:pt idx="89">
                        <c:v>223.32806155753968</c:v>
                      </c:pt>
                      <c:pt idx="90">
                        <c:v>223.32806155753968</c:v>
                      </c:pt>
                      <c:pt idx="91">
                        <c:v>223.32806155753968</c:v>
                      </c:pt>
                      <c:pt idx="92">
                        <c:v>223.32806155753968</c:v>
                      </c:pt>
                      <c:pt idx="93">
                        <c:v>223.32806155753968</c:v>
                      </c:pt>
                      <c:pt idx="94">
                        <c:v>223.32806155753968</c:v>
                      </c:pt>
                      <c:pt idx="95">
                        <c:v>223.32806155753968</c:v>
                      </c:pt>
                      <c:pt idx="96">
                        <c:v>223.32806155753968</c:v>
                      </c:pt>
                      <c:pt idx="97">
                        <c:v>223.32806155753968</c:v>
                      </c:pt>
                      <c:pt idx="98">
                        <c:v>223.32806155753968</c:v>
                      </c:pt>
                      <c:pt idx="99">
                        <c:v>223.32806155753968</c:v>
                      </c:pt>
                      <c:pt idx="100">
                        <c:v>223.32806155753968</c:v>
                      </c:pt>
                      <c:pt idx="101">
                        <c:v>223.32806155753968</c:v>
                      </c:pt>
                      <c:pt idx="102">
                        <c:v>223.32806155753968</c:v>
                      </c:pt>
                      <c:pt idx="103">
                        <c:v>223.32806155753968</c:v>
                      </c:pt>
                      <c:pt idx="104">
                        <c:v>223.32806155753968</c:v>
                      </c:pt>
                      <c:pt idx="105">
                        <c:v>223.32806155753968</c:v>
                      </c:pt>
                      <c:pt idx="106">
                        <c:v>223.32806155753968</c:v>
                      </c:pt>
                      <c:pt idx="107">
                        <c:v>223.32806155753968</c:v>
                      </c:pt>
                      <c:pt idx="108">
                        <c:v>223.32806155753968</c:v>
                      </c:pt>
                      <c:pt idx="109">
                        <c:v>223.32806155753968</c:v>
                      </c:pt>
                      <c:pt idx="110">
                        <c:v>223.32806155753968</c:v>
                      </c:pt>
                      <c:pt idx="111">
                        <c:v>223.32806155753968</c:v>
                      </c:pt>
                      <c:pt idx="112">
                        <c:v>223.32806155753968</c:v>
                      </c:pt>
                      <c:pt idx="113">
                        <c:v>223.32806155753968</c:v>
                      </c:pt>
                      <c:pt idx="114">
                        <c:v>223.32806155753968</c:v>
                      </c:pt>
                      <c:pt idx="115">
                        <c:v>223.32806155753968</c:v>
                      </c:pt>
                      <c:pt idx="116">
                        <c:v>223.32806155753968</c:v>
                      </c:pt>
                      <c:pt idx="117">
                        <c:v>223.32806155753968</c:v>
                      </c:pt>
                      <c:pt idx="118">
                        <c:v>223.32806155753968</c:v>
                      </c:pt>
                      <c:pt idx="119">
                        <c:v>223.32806155753968</c:v>
                      </c:pt>
                      <c:pt idx="120">
                        <c:v>223.32806155753968</c:v>
                      </c:pt>
                      <c:pt idx="121">
                        <c:v>223.32806155753968</c:v>
                      </c:pt>
                      <c:pt idx="122">
                        <c:v>223.32806155753968</c:v>
                      </c:pt>
                      <c:pt idx="123">
                        <c:v>223.32806155753968</c:v>
                      </c:pt>
                      <c:pt idx="124">
                        <c:v>223.32806155753968</c:v>
                      </c:pt>
                      <c:pt idx="125">
                        <c:v>223.32806155753968</c:v>
                      </c:pt>
                      <c:pt idx="126">
                        <c:v>223.32806155753968</c:v>
                      </c:pt>
                      <c:pt idx="127">
                        <c:v>223.32806155753968</c:v>
                      </c:pt>
                      <c:pt idx="128">
                        <c:v>223.32806155753968</c:v>
                      </c:pt>
                      <c:pt idx="129">
                        <c:v>223.32806155753968</c:v>
                      </c:pt>
                      <c:pt idx="130">
                        <c:v>223.32806155753968</c:v>
                      </c:pt>
                      <c:pt idx="131">
                        <c:v>223.32806155753968</c:v>
                      </c:pt>
                      <c:pt idx="132">
                        <c:v>223.32806155753968</c:v>
                      </c:pt>
                      <c:pt idx="133">
                        <c:v>223.32806155753968</c:v>
                      </c:pt>
                      <c:pt idx="134">
                        <c:v>223.32806155753968</c:v>
                      </c:pt>
                      <c:pt idx="135">
                        <c:v>223.32806155753968</c:v>
                      </c:pt>
                      <c:pt idx="136">
                        <c:v>223.32806155753968</c:v>
                      </c:pt>
                      <c:pt idx="137">
                        <c:v>223.32806155753968</c:v>
                      </c:pt>
                      <c:pt idx="138">
                        <c:v>223.32806155753968</c:v>
                      </c:pt>
                      <c:pt idx="139">
                        <c:v>223.32806155753968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E-45D6-96E6-4575C43EDE0C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5-4408-8CAB-BD3ABA5EA019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'Atac-I50-SECOeS'!$AM$2:$AM$151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5-4408-8CAB-BD3ABA5EA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5-4C98-A928-7699EBA30E7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'Atac-I50-SECOeS'!$AN$2:$AN$151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5-4C98-A928-7699EBA30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1-4C7D-9E1B-887492B3ACFF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'Atac-I50-SECOeS'!$AO$2:$AO$151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1-4C7D-9E1B-887492B3A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6-453A-88BF-71AE1F0464DD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'Atac-I50-SECOeS'!$AP$2:$AP$151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6-453A-88BF-71AE1F04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8-468E-9FAE-49CD90BA9686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'Atac-I50-SECOeS'!$AQ$2:$AQ$151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221.42850000000001</c:v>
                </c:pt>
                <c:pt idx="133">
                  <c:v>252.85390000000001</c:v>
                </c:pt>
                <c:pt idx="134">
                  <c:v>244.392</c:v>
                </c:pt>
                <c:pt idx="135">
                  <c:v>233.67960000000002</c:v>
                </c:pt>
                <c:pt idx="136">
                  <c:v>250.22009999999997</c:v>
                </c:pt>
                <c:pt idx="137">
                  <c:v>250.7741</c:v>
                </c:pt>
                <c:pt idx="138">
                  <c:v>245.38500000000002</c:v>
                </c:pt>
                <c:pt idx="139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8-468E-9FAE-49CD90BA9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'Atac-I50-SECOeS'!$K$2:$K$151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6-4DE6-954D-435EA77293F9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'Atac-I50-SECOeS'!$L$2:$L$151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6-4DE6-954D-435EA77293F9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'Atac-I50-SECOeS'!$M$2:$M$151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6-4DE6-954D-435EA77293F9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'Atac-I50-SECOeS'!$N$2:$N$151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46-4DE6-954D-435EA77293F9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46-4DE6-954D-435EA77293F9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46-4DE6-954D-435EA77293F9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46-4DE6-954D-435EA77293F9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46-4DE6-954D-435EA77293F9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'Atac-I50-SECOeS'!$T$2:$T$151</c:f>
              <c:numCache>
                <c:formatCode>General</c:formatCode>
                <c:ptCount val="150"/>
                <c:pt idx="84" formatCode="_(* #,##0.00_);_(* \(#,##0.00\);_(* &quot;-&quot;??_);_(@_)">
                  <c:v>199.03930000000003</c:v>
                </c:pt>
                <c:pt idx="85" formatCode="_(* #,##0.00_);_(* \(#,##0.00\);_(* &quot;-&quot;??_);_(@_)">
                  <c:v>200.59049999999999</c:v>
                </c:pt>
                <c:pt idx="86" formatCode="_(* #,##0.00_);_(* \(#,##0.00\);_(* &quot;-&quot;??_);_(@_)">
                  <c:v>197.7184</c:v>
                </c:pt>
                <c:pt idx="87" formatCode="_(* #,##0.00_);_(* \(#,##0.00\);_(* &quot;-&quot;??_);_(@_)">
                  <c:v>197.44040000000001</c:v>
                </c:pt>
                <c:pt idx="88" formatCode="_(* #,##0.00_);_(* \(#,##0.00\);_(* &quot;-&quot;??_);_(@_)">
                  <c:v>202.75360000000001</c:v>
                </c:pt>
                <c:pt idx="89" formatCode="_(* #,##0.00_);_(* \(#,##0.00\);_(* &quot;-&quot;??_);_(@_)">
                  <c:v>194.90060000000003</c:v>
                </c:pt>
                <c:pt idx="90" formatCode="_(* #,##0.00_);_(* \(#,##0.00\);_(* &quot;-&quot;??_);_(@_)">
                  <c:v>194.95580000000001</c:v>
                </c:pt>
                <c:pt idx="91" formatCode="_(* #,##0.00_);_(* \(#,##0.00\);_(* &quot;-&quot;??_);_(@_)">
                  <c:v>190.22039999999998</c:v>
                </c:pt>
                <c:pt idx="92" formatCode="_(* #,##0.00_);_(* \(#,##0.00\);_(* &quot;-&quot;??_);_(@_)">
                  <c:v>193.1592</c:v>
                </c:pt>
                <c:pt idx="93" formatCode="_(* #,##0.00_);_(* \(#,##0.00\);_(* &quot;-&quot;??_);_(@_)">
                  <c:v>183.00850000000003</c:v>
                </c:pt>
                <c:pt idx="94" formatCode="_(* #,##0.00_);_(* \(#,##0.00\);_(* &quot;-&quot;??_);_(@_)">
                  <c:v>182.09400000000002</c:v>
                </c:pt>
                <c:pt idx="95" formatCode="_(* #,##0.00_);_(* \(#,##0.00\);_(* &quot;-&quot;??_);_(@_)">
                  <c:v>181.45850000000002</c:v>
                </c:pt>
                <c:pt idx="96" formatCode="_(* #,##0.00_);_(* \(#,##0.00\);_(* &quot;-&quot;??_);_(@_)">
                  <c:v>185.15550000000002</c:v>
                </c:pt>
                <c:pt idx="97" formatCode="_(* #,##0.00_);_(* \(#,##0.00\);_(* &quot;-&quot;??_);_(@_)">
                  <c:v>188.9496</c:v>
                </c:pt>
                <c:pt idx="98" formatCode="_(* #,##0.00_);_(* \(#,##0.00\);_(* &quot;-&quot;??_);_(@_)">
                  <c:v>179.5248</c:v>
                </c:pt>
                <c:pt idx="99" formatCode="_(* #,##0.00_);_(* \(#,##0.00\);_(* &quot;-&quot;??_);_(@_)">
                  <c:v>181.84829999999999</c:v>
                </c:pt>
                <c:pt idx="100" formatCode="_(* #,##0.00_);_(* \(#,##0.00\);_(* &quot;-&quot;??_);_(@_)">
                  <c:v>175.25199999999998</c:v>
                </c:pt>
                <c:pt idx="101" formatCode="_(* #,##0.00_);_(* \(#,##0.00\);_(* &quot;-&quot;??_);_(@_)">
                  <c:v>170.35499999999999</c:v>
                </c:pt>
                <c:pt idx="102" formatCode="_(* #,##0.00_);_(* \(#,##0.00\);_(* &quot;-&quot;??_);_(@_)">
                  <c:v>165.929</c:v>
                </c:pt>
                <c:pt idx="103" formatCode="_(* #,##0.00_);_(* \(#,##0.00\);_(* &quot;-&quot;??_);_(@_)">
                  <c:v>165.75379999999998</c:v>
                </c:pt>
                <c:pt idx="104" formatCode="_(* #,##0.00_);_(* \(#,##0.00\);_(* &quot;-&quot;??_);_(@_)">
                  <c:v>165.3304</c:v>
                </c:pt>
                <c:pt idx="105" formatCode="_(* #,##0.00_);_(* \(#,##0.00\);_(* &quot;-&quot;??_);_(@_)">
                  <c:v>162.69119999999998</c:v>
                </c:pt>
                <c:pt idx="106" formatCode="_(* #,##0.00_);_(* \(#,##0.00\);_(* &quot;-&quot;??_);_(@_)">
                  <c:v>162.34559999999999</c:v>
                </c:pt>
                <c:pt idx="107" formatCode="_(* #,##0.00_);_(* \(#,##0.00\);_(* &quot;-&quot;??_);_(@_)">
                  <c:v>174.31300000000002</c:v>
                </c:pt>
                <c:pt idx="108" formatCode="_(* #,##0.00_);_(* \(#,##0.00\);_(* &quot;-&quot;??_);_(@_)">
                  <c:v>180.60979999999998</c:v>
                </c:pt>
                <c:pt idx="109" formatCode="_(* #,##0.00_);_(* \(#,##0.00\);_(* &quot;-&quot;??_);_(@_)">
                  <c:v>195.57999999999998</c:v>
                </c:pt>
                <c:pt idx="110" formatCode="_(* #,##0.00_);_(* \(#,##0.00\);_(* &quot;-&quot;??_);_(@_)">
                  <c:v>195.23679999999999</c:v>
                </c:pt>
                <c:pt idx="111" formatCode="_(* #,##0.00_);_(* \(#,##0.00\);_(* &quot;-&quot;??_);_(@_)">
                  <c:v>179.44739999999999</c:v>
                </c:pt>
                <c:pt idx="112" formatCode="_(* #,##0.00_);_(* \(#,##0.00\);_(* &quot;-&quot;??_);_(@_)">
                  <c:v>167.79279999999997</c:v>
                </c:pt>
                <c:pt idx="113" formatCode="_(* #,##0.00_);_(* \(#,##0.00\);_(* &quot;-&quot;??_);_(@_)">
                  <c:v>175.88799999999998</c:v>
                </c:pt>
                <c:pt idx="114" formatCode="_(* #,##0.00_);_(* \(#,##0.00\);_(* &quot;-&quot;??_);_(@_)">
                  <c:v>176.64919999999998</c:v>
                </c:pt>
                <c:pt idx="115" formatCode="_(* #,##0.00_);_(* \(#,##0.00\);_(* &quot;-&quot;??_);_(@_)">
                  <c:v>174.94399999999999</c:v>
                </c:pt>
                <c:pt idx="116" formatCode="_(* #,##0.00_);_(* \(#,##0.00\);_(* &quot;-&quot;??_);_(@_)">
                  <c:v>177.91449999999998</c:v>
                </c:pt>
                <c:pt idx="117" formatCode="_(* #,##0.00_);_(* \(#,##0.00\);_(* &quot;-&quot;??_);_(@_)">
                  <c:v>175.0231</c:v>
                </c:pt>
                <c:pt idx="118" formatCode="_(* #,##0.00_);_(* \(#,##0.00\);_(* &quot;-&quot;??_);_(@_)">
                  <c:v>170.90860000000001</c:v>
                </c:pt>
                <c:pt idx="119" formatCode="_(* #,##0.00_);_(* \(#,##0.00\);_(* &quot;-&quot;??_);_(@_)">
                  <c:v>178.91480000000001</c:v>
                </c:pt>
                <c:pt idx="120" formatCode="_(* #,##0.00_);_(* \(#,##0.00\);_(* &quot;-&quot;??_);_(@_)">
                  <c:v>171.61599999999999</c:v>
                </c:pt>
                <c:pt idx="121" formatCode="_(* #,##0.00_);_(* \(#,##0.00\);_(* &quot;-&quot;??_);_(@_)">
                  <c:v>174.57299999999998</c:v>
                </c:pt>
                <c:pt idx="122" formatCode="_(* #,##0.00_);_(* \(#,##0.00\);_(* &quot;-&quot;??_);_(@_)">
                  <c:v>180.90090000000001</c:v>
                </c:pt>
                <c:pt idx="123" formatCode="_(* #,##0.00_);_(* \(#,##0.00\);_(* &quot;-&quot;??_);_(@_)">
                  <c:v>188.21849999999998</c:v>
                </c:pt>
                <c:pt idx="124" formatCode="_(* #,##0.00_);_(* \(#,##0.00\);_(* &quot;-&quot;??_);_(@_)">
                  <c:v>189.54319999999998</c:v>
                </c:pt>
                <c:pt idx="125" formatCode="_(* #,##0.00_);_(* \(#,##0.00\);_(* &quot;-&quot;??_);_(@_)">
                  <c:v>190.1172</c:v>
                </c:pt>
                <c:pt idx="126" formatCode="_(* #,##0.00_);_(* \(#,##0.00\);_(* &quot;-&quot;??_);_(@_)">
                  <c:v>191.76480000000001</c:v>
                </c:pt>
                <c:pt idx="127" formatCode="_(* #,##0.00_);_(* \(#,##0.00\);_(* &quot;-&quot;??_);_(@_)">
                  <c:v>192.32600000000002</c:v>
                </c:pt>
                <c:pt idx="128" formatCode="_(* #,##0.00_);_(* \(#,##0.00\);_(* &quot;-&quot;??_);_(@_)">
                  <c:v>208.14</c:v>
                </c:pt>
                <c:pt idx="129" formatCode="_(* #,##0.00_);_(* \(#,##0.00\);_(* &quot;-&quot;??_);_(@_)">
                  <c:v>217.53900000000002</c:v>
                </c:pt>
                <c:pt idx="130" formatCode="_(* #,##0.00_);_(* \(#,##0.00\);_(* &quot;-&quot;??_);_(@_)">
                  <c:v>212.17499999999998</c:v>
                </c:pt>
                <c:pt idx="131" formatCode="_(* #,##0.00_);_(* \(#,##0.00\);_(* &quot;-&quot;??_);_(@_)">
                  <c:v>201.47399999999999</c:v>
                </c:pt>
                <c:pt idx="132" formatCode="_(* #,##0.00_);_(* \(#,##0.00\);_(* &quot;-&quot;??_);_(@_)">
                  <c:v>209.06970000000001</c:v>
                </c:pt>
                <c:pt idx="133" formatCode="_(* #,##0.00_);_(* \(#,##0.00\);_(* &quot;-&quot;??_);_(@_)">
                  <c:v>213.95330000000001</c:v>
                </c:pt>
                <c:pt idx="134" formatCode="_(* #,##0.00_);_(* \(#,##0.00\);_(* &quot;-&quot;??_);_(@_)">
                  <c:v>221.98939999999999</c:v>
                </c:pt>
                <c:pt idx="135" formatCode="_(* #,##0.00_);_(* \(#,##0.00\);_(* &quot;-&quot;??_);_(@_)">
                  <c:v>216.48240000000001</c:v>
                </c:pt>
                <c:pt idx="136" formatCode="_(* #,##0.00_);_(* \(#,##0.00\);_(* &quot;-&quot;??_);_(@_)">
                  <c:v>221.07799999999997</c:v>
                </c:pt>
                <c:pt idx="137" formatCode="_(* #,##0.00_);_(* \(#,##0.00\);_(* &quot;-&quot;??_);_(@_)">
                  <c:v>221.80019999999999</c:v>
                </c:pt>
                <c:pt idx="138" formatCode="_(* #,##0.00_);_(* \(#,##0.00\);_(* &quot;-&quot;??_);_(@_)">
                  <c:v>219.45000000000002</c:v>
                </c:pt>
                <c:pt idx="139" formatCode="_(* #,##0.00_);_(* \(#,##0.00\);_(* &quot;-&quot;??_);_(@_)">
                  <c:v>217.30240000000001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46-4DE6-954D-435EA772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>
          <c:ext xmlns:c15="http://schemas.microsoft.com/office/drawing/2012/chart" uri="{02D57815-91ED-43cb-92C2-25804820EDAC}">
            <c15:filteredLineSeries>
              <c15:ser>
                <c:idx val="10"/>
                <c:order val="0"/>
                <c:tx>
                  <c:strRef>
                    <c:extLst>
                      <c:ext uri="{02D57815-91ED-43cb-92C2-25804820EDAC}">
                        <c15:formulaRef>
                          <c15:sqref>'Atac-I50-SECOeS'!$I$1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'Atac-I50-SECOeS'!$I$2:$I$151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0E46-4DE6-954D-435EA77293F9}"/>
                  </c:ext>
                </c:extLst>
              </c15:ser>
            </c15:filteredLineSeries>
            <c15:filteredLineSeries>
              <c15:ser>
                <c:idx val="9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prstDash val="dash"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41"/>
                  <c:marker>
                    <c:symbol val="none"/>
                  </c:marker>
                  <c:bubble3D val="0"/>
                  <c:spPr>
                    <a:ln w="31750" cap="rnd">
                      <a:solidFill>
                        <a:sysClr val="windowText" lastClr="000000"/>
                      </a:solidFill>
                      <a:prstDash val="dash"/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0E46-4DE6-954D-435EA77293F9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'Atac-I50-SECOeS'!$J$2:$J$151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E46-4DE6-954D-435EA77293F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46-4DE6-954D-435EA772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9-4C0D-A041-438B3A53FE9F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9-4C0D-A041-438B3A53F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3C1-BDDE-83C9CDBD71EF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3C1-BDDE-83C9CDBD7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87-43E4-841C-DB690ACDD6C6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87-43E4-841C-DB690ACD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DD-43CC-9636-9761D26C39A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DD-43CC-9636-9761D26C3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2-47A6-B6DC-D9E135D16319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72-47A6-B6DC-D9E135D1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Mercado Cativo x Mercado Livre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3764671"/>
        <c:axId val="1613759871"/>
        <c:extLst>
          <c:ext xmlns:c15="http://schemas.microsoft.com/office/drawing/2012/chart" uri="{02D57815-91ED-43cb-92C2-25804820EDAC}">
            <c15:filteredArea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'Atac-I50-SECOeS'!$AJ$1</c15:sqref>
                        </c15:formulaRef>
                      </c:ext>
                    </c:extLst>
                    <c:strCache>
                      <c:ptCount val="1"/>
                      <c:pt idx="0">
                        <c:v>% Economia (Livre x Cativo)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>
                      <c:ext uri="{02D57815-91ED-43cb-92C2-25804820EDAC}">
                        <c15:formulaRef>
                          <c15:sqref>'Atac-I50-SECOeS'!$AJ$2:$AJ$151</c15:sqref>
                        </c15:formulaRef>
                      </c:ext>
                    </c:extLst>
                    <c:numCache>
                      <c:formatCode>0%</c:formatCode>
                      <c:ptCount val="150"/>
                      <c:pt idx="84">
                        <c:v>0.24945533769063172</c:v>
                      </c:pt>
                      <c:pt idx="85">
                        <c:v>0.31856787459097174</c:v>
                      </c:pt>
                      <c:pt idx="86">
                        <c:v>0.27260532204644011</c:v>
                      </c:pt>
                      <c:pt idx="87">
                        <c:v>0.28856896947625166</c:v>
                      </c:pt>
                      <c:pt idx="88">
                        <c:v>0.32102375401490146</c:v>
                      </c:pt>
                      <c:pt idx="89">
                        <c:v>0.33507770087412997</c:v>
                      </c:pt>
                      <c:pt idx="90">
                        <c:v>0.39181091230111648</c:v>
                      </c:pt>
                      <c:pt idx="91">
                        <c:v>0.40528991057564634</c:v>
                      </c:pt>
                      <c:pt idx="92">
                        <c:v>0.39689972022439868</c:v>
                      </c:pt>
                      <c:pt idx="93">
                        <c:v>0.4601917464681029</c:v>
                      </c:pt>
                      <c:pt idx="94">
                        <c:v>0.53555198364844436</c:v>
                      </c:pt>
                      <c:pt idx="95">
                        <c:v>0.54108924998098373</c:v>
                      </c:pt>
                      <c:pt idx="96">
                        <c:v>0.59701178451178449</c:v>
                      </c:pt>
                      <c:pt idx="97">
                        <c:v>0.61752453691053955</c:v>
                      </c:pt>
                      <c:pt idx="98">
                        <c:v>0.63121410180233717</c:v>
                      </c:pt>
                      <c:pt idx="99">
                        <c:v>0.66337169913678073</c:v>
                      </c:pt>
                      <c:pt idx="100">
                        <c:v>0.65211065379234845</c:v>
                      </c:pt>
                      <c:pt idx="101">
                        <c:v>0.64716985524825088</c:v>
                      </c:pt>
                      <c:pt idx="102">
                        <c:v>0.6385350571696643</c:v>
                      </c:pt>
                      <c:pt idx="103">
                        <c:v>0.63985703939591521</c:v>
                      </c:pt>
                      <c:pt idx="104">
                        <c:v>0.6538225873061998</c:v>
                      </c:pt>
                      <c:pt idx="105">
                        <c:v>0.64372850445199092</c:v>
                      </c:pt>
                      <c:pt idx="106">
                        <c:v>0.61273687569844726</c:v>
                      </c:pt>
                      <c:pt idx="107">
                        <c:v>0.58296054204079828</c:v>
                      </c:pt>
                      <c:pt idx="108">
                        <c:v>0.61327561327561331</c:v>
                      </c:pt>
                      <c:pt idx="109">
                        <c:v>0.43885724096100281</c:v>
                      </c:pt>
                      <c:pt idx="110">
                        <c:v>0.46728231984070817</c:v>
                      </c:pt>
                      <c:pt idx="111">
                        <c:v>0.49749787991898892</c:v>
                      </c:pt>
                      <c:pt idx="112">
                        <c:v>0.55286527444369016</c:v>
                      </c:pt>
                      <c:pt idx="113">
                        <c:v>0.48119743193137143</c:v>
                      </c:pt>
                      <c:pt idx="114">
                        <c:v>0.42181375342366612</c:v>
                      </c:pt>
                      <c:pt idx="115">
                        <c:v>0.45983747460540714</c:v>
                      </c:pt>
                      <c:pt idx="116">
                        <c:v>0.42528546379500198</c:v>
                      </c:pt>
                      <c:pt idx="117">
                        <c:v>0.38495206417295924</c:v>
                      </c:pt>
                      <c:pt idx="118">
                        <c:v>0.4802274271579553</c:v>
                      </c:pt>
                      <c:pt idx="119">
                        <c:v>0.49049687461169</c:v>
                      </c:pt>
                      <c:pt idx="120">
                        <c:v>0.51185126442858409</c:v>
                      </c:pt>
                      <c:pt idx="121">
                        <c:v>0.43662159964775632</c:v>
                      </c:pt>
                      <c:pt idx="122">
                        <c:v>0.34979907424261747</c:v>
                      </c:pt>
                      <c:pt idx="123">
                        <c:v>0.29319452920213013</c:v>
                      </c:pt>
                      <c:pt idx="124">
                        <c:v>0.3149391644233161</c:v>
                      </c:pt>
                      <c:pt idx="125">
                        <c:v>0.31563888597669121</c:v>
                      </c:pt>
                      <c:pt idx="126">
                        <c:v>0.349317281464045</c:v>
                      </c:pt>
                      <c:pt idx="127">
                        <c:v>0.37172184368033739</c:v>
                      </c:pt>
                      <c:pt idx="128">
                        <c:v>0.32660074305483583</c:v>
                      </c:pt>
                      <c:pt idx="129">
                        <c:v>0.33963481977653148</c:v>
                      </c:pt>
                      <c:pt idx="130">
                        <c:v>0.36344862826617358</c:v>
                      </c:pt>
                      <c:pt idx="131">
                        <c:v>0.28250809866154419</c:v>
                      </c:pt>
                      <c:pt idx="132">
                        <c:v>0.20256410256410257</c:v>
                      </c:pt>
                      <c:pt idx="133">
                        <c:v>0.12141796467944636</c:v>
                      </c:pt>
                      <c:pt idx="134">
                        <c:v>0.19140487182530114</c:v>
                      </c:pt>
                      <c:pt idx="135">
                        <c:v>0.25807957456661229</c:v>
                      </c:pt>
                      <c:pt idx="136">
                        <c:v>0.22970478974945438</c:v>
                      </c:pt>
                      <c:pt idx="137">
                        <c:v>0.25073352348815997</c:v>
                      </c:pt>
                      <c:pt idx="138">
                        <c:v>0.28145874257147191</c:v>
                      </c:pt>
                      <c:pt idx="139">
                        <c:v>0.25714603442538203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67E-44B1-B5C6-EF969ECF817B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v>Mercado Livre de Energia</c:v>
          </c:tx>
          <c:spPr>
            <a:ln w="31750" cap="rnd">
              <a:solidFill>
                <a:schemeClr val="tx1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'Atac-I50-SECOeS'!$Y$2:$Y$151</c:f>
              <c:numCache>
                <c:formatCode>_(* #,##0.00_);_(* \(#,##0.00\);_(* "-"??_);_(@_)</c:formatCode>
                <c:ptCount val="150"/>
                <c:pt idx="84">
                  <c:v>263.51338000000004</c:v>
                </c:pt>
                <c:pt idx="85">
                  <c:v>248.24594000000005</c:v>
                </c:pt>
                <c:pt idx="86">
                  <c:v>256.95354666666668</c:v>
                </c:pt>
                <c:pt idx="87">
                  <c:v>252.74750000000003</c:v>
                </c:pt>
                <c:pt idx="88">
                  <c:v>247.1550666666667</c:v>
                </c:pt>
                <c:pt idx="89">
                  <c:v>240.49481666666671</c:v>
                </c:pt>
                <c:pt idx="90">
                  <c:v>227.40952000000001</c:v>
                </c:pt>
                <c:pt idx="91">
                  <c:v>222.25648999999996</c:v>
                </c:pt>
                <c:pt idx="92">
                  <c:v>225.03832000000003</c:v>
                </c:pt>
                <c:pt idx="93">
                  <c:v>204.73338000000004</c:v>
                </c:pt>
                <c:pt idx="94">
                  <c:v>183.93451999999999</c:v>
                </c:pt>
                <c:pt idx="95">
                  <c:v>181.69264000000001</c:v>
                </c:pt>
                <c:pt idx="96">
                  <c:v>167.68800000000002</c:v>
                </c:pt>
                <c:pt idx="97">
                  <c:v>160.41396</c:v>
                </c:pt>
                <c:pt idx="98">
                  <c:v>151.06168</c:v>
                </c:pt>
                <c:pt idx="99">
                  <c:v>139.98887999999999</c:v>
                </c:pt>
                <c:pt idx="100">
                  <c:v>141.87066666666666</c:v>
                </c:pt>
                <c:pt idx="101">
                  <c:v>141.792145</c:v>
                </c:pt>
                <c:pt idx="102">
                  <c:v>143.65360000000001</c:v>
                </c:pt>
                <c:pt idx="103">
                  <c:v>143.71005833333331</c:v>
                </c:pt>
                <c:pt idx="104">
                  <c:v>140.49309333333335</c:v>
                </c:pt>
                <c:pt idx="105">
                  <c:v>142.58075999999997</c:v>
                </c:pt>
                <c:pt idx="106">
                  <c:v>150.01935999999998</c:v>
                </c:pt>
                <c:pt idx="107">
                  <c:v>162.80459333333334</c:v>
                </c:pt>
                <c:pt idx="108">
                  <c:v>165.35332</c:v>
                </c:pt>
                <c:pt idx="109">
                  <c:v>218.19277333333329</c:v>
                </c:pt>
                <c:pt idx="110">
                  <c:v>208.21561000000003</c:v>
                </c:pt>
                <c:pt idx="111">
                  <c:v>196.17366999999999</c:v>
                </c:pt>
                <c:pt idx="112">
                  <c:v>178.39023999999998</c:v>
                </c:pt>
                <c:pt idx="113">
                  <c:v>198.13050333333331</c:v>
                </c:pt>
                <c:pt idx="114">
                  <c:v>212.08875999999998</c:v>
                </c:pt>
                <c:pt idx="115">
                  <c:v>202.33366999999998</c:v>
                </c:pt>
                <c:pt idx="116">
                  <c:v>211.38716666666667</c:v>
                </c:pt>
                <c:pt idx="117">
                  <c:v>219.43113499999995</c:v>
                </c:pt>
                <c:pt idx="118">
                  <c:v>195.35502000000002</c:v>
                </c:pt>
                <c:pt idx="119">
                  <c:v>195.9620033333334</c:v>
                </c:pt>
                <c:pt idx="120">
                  <c:v>192.85348000000002</c:v>
                </c:pt>
                <c:pt idx="121">
                  <c:v>214.30709999999999</c:v>
                </c:pt>
                <c:pt idx="122">
                  <c:v>237.71012999999999</c:v>
                </c:pt>
                <c:pt idx="123">
                  <c:v>254.20012499999999</c:v>
                </c:pt>
                <c:pt idx="124">
                  <c:v>249.2336</c:v>
                </c:pt>
                <c:pt idx="125">
                  <c:v>249.10228000000001</c:v>
                </c:pt>
                <c:pt idx="126">
                  <c:v>241.37352000000001</c:v>
                </c:pt>
                <c:pt idx="127">
                  <c:v>235.95454666666672</c:v>
                </c:pt>
                <c:pt idx="128">
                  <c:v>253.09823999999998</c:v>
                </c:pt>
                <c:pt idx="129">
                  <c:v>253.48473000000001</c:v>
                </c:pt>
                <c:pt idx="130">
                  <c:v>245.36399999999998</c:v>
                </c:pt>
                <c:pt idx="131">
                  <c:v>265.72181999999998</c:v>
                </c:pt>
                <c:pt idx="132">
                  <c:v>288.98994000000005</c:v>
                </c:pt>
                <c:pt idx="133">
                  <c:v>316.54510166666671</c:v>
                </c:pt>
                <c:pt idx="134">
                  <c:v>295.44277333333332</c:v>
                </c:pt>
                <c:pt idx="135">
                  <c:v>275.20578</c:v>
                </c:pt>
                <c:pt idx="136">
                  <c:v>286.19551999999999</c:v>
                </c:pt>
                <c:pt idx="137">
                  <c:v>280.68049333333329</c:v>
                </c:pt>
                <c:pt idx="138">
                  <c:v>270.12300000000005</c:v>
                </c:pt>
                <c:pt idx="139">
                  <c:v>277.16023999999999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E-44B1-B5C6-EF969ECF817B}"/>
            </c:ext>
          </c:extLst>
        </c:ser>
        <c:ser>
          <c:idx val="5"/>
          <c:order val="1"/>
          <c:tx>
            <c:v>Média Mercado Livre</c:v>
          </c:tx>
          <c:spPr>
            <a:ln w="19050" cap="rnd" cmpd="sng">
              <a:solidFill>
                <a:schemeClr val="tx1">
                  <a:alpha val="98000"/>
                </a:schemeClr>
              </a:solidFill>
              <a:prstDash val="solid"/>
              <a:round/>
              <a:tailEnd type="non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'Atac-I50-SECOeS'!$Z$2:$Z$151</c:f>
              <c:numCache>
                <c:formatCode>_(* #,##0.00_);_(* \(#,##0.00\);_(* "-"??_);_(@_)</c:formatCode>
                <c:ptCount val="150"/>
                <c:pt idx="84">
                  <c:v>216.50021800595232</c:v>
                </c:pt>
                <c:pt idx="85">
                  <c:v>216.50021800595232</c:v>
                </c:pt>
                <c:pt idx="86">
                  <c:v>216.50021800595232</c:v>
                </c:pt>
                <c:pt idx="87">
                  <c:v>216.50021800595232</c:v>
                </c:pt>
                <c:pt idx="88">
                  <c:v>216.50021800595232</c:v>
                </c:pt>
                <c:pt idx="89">
                  <c:v>216.50021800595232</c:v>
                </c:pt>
                <c:pt idx="90">
                  <c:v>216.50021800595232</c:v>
                </c:pt>
                <c:pt idx="91">
                  <c:v>216.50021800595232</c:v>
                </c:pt>
                <c:pt idx="92">
                  <c:v>216.50021800595232</c:v>
                </c:pt>
                <c:pt idx="93">
                  <c:v>216.50021800595232</c:v>
                </c:pt>
                <c:pt idx="94">
                  <c:v>216.50021800595232</c:v>
                </c:pt>
                <c:pt idx="95">
                  <c:v>216.50021800595232</c:v>
                </c:pt>
                <c:pt idx="96">
                  <c:v>216.50021800595232</c:v>
                </c:pt>
                <c:pt idx="97">
                  <c:v>216.50021800595232</c:v>
                </c:pt>
                <c:pt idx="98">
                  <c:v>216.50021800595232</c:v>
                </c:pt>
                <c:pt idx="99">
                  <c:v>216.50021800595232</c:v>
                </c:pt>
                <c:pt idx="100">
                  <c:v>216.50021800595232</c:v>
                </c:pt>
                <c:pt idx="101">
                  <c:v>216.50021800595232</c:v>
                </c:pt>
                <c:pt idx="102">
                  <c:v>216.50021800595232</c:v>
                </c:pt>
                <c:pt idx="103">
                  <c:v>216.50021800595232</c:v>
                </c:pt>
                <c:pt idx="104">
                  <c:v>216.50021800595232</c:v>
                </c:pt>
                <c:pt idx="105">
                  <c:v>216.50021800595232</c:v>
                </c:pt>
                <c:pt idx="106">
                  <c:v>216.50021800595232</c:v>
                </c:pt>
                <c:pt idx="107">
                  <c:v>216.50021800595232</c:v>
                </c:pt>
                <c:pt idx="108">
                  <c:v>216.50021800595232</c:v>
                </c:pt>
                <c:pt idx="109">
                  <c:v>216.50021800595232</c:v>
                </c:pt>
                <c:pt idx="110">
                  <c:v>216.50021800595232</c:v>
                </c:pt>
                <c:pt idx="111">
                  <c:v>216.50021800595232</c:v>
                </c:pt>
                <c:pt idx="112">
                  <c:v>216.50021800595232</c:v>
                </c:pt>
                <c:pt idx="113">
                  <c:v>216.50021800595232</c:v>
                </c:pt>
                <c:pt idx="114">
                  <c:v>216.50021800595232</c:v>
                </c:pt>
                <c:pt idx="115">
                  <c:v>216.50021800595232</c:v>
                </c:pt>
                <c:pt idx="116">
                  <c:v>216.50021800595232</c:v>
                </c:pt>
                <c:pt idx="117">
                  <c:v>216.50021800595232</c:v>
                </c:pt>
                <c:pt idx="118">
                  <c:v>216.50021800595232</c:v>
                </c:pt>
                <c:pt idx="119">
                  <c:v>216.50021800595232</c:v>
                </c:pt>
                <c:pt idx="120">
                  <c:v>216.50021800595232</c:v>
                </c:pt>
                <c:pt idx="121">
                  <c:v>216.50021800595232</c:v>
                </c:pt>
                <c:pt idx="122">
                  <c:v>216.50021800595232</c:v>
                </c:pt>
                <c:pt idx="123">
                  <c:v>216.50021800595232</c:v>
                </c:pt>
                <c:pt idx="124">
                  <c:v>216.50021800595232</c:v>
                </c:pt>
                <c:pt idx="125">
                  <c:v>216.50021800595232</c:v>
                </c:pt>
                <c:pt idx="126">
                  <c:v>216.50021800595232</c:v>
                </c:pt>
                <c:pt idx="127">
                  <c:v>216.50021800595232</c:v>
                </c:pt>
                <c:pt idx="128">
                  <c:v>216.50021800595232</c:v>
                </c:pt>
                <c:pt idx="129">
                  <c:v>216.50021800595232</c:v>
                </c:pt>
                <c:pt idx="130">
                  <c:v>216.50021800595232</c:v>
                </c:pt>
                <c:pt idx="131">
                  <c:v>216.50021800595232</c:v>
                </c:pt>
                <c:pt idx="132">
                  <c:v>216.50021800595232</c:v>
                </c:pt>
                <c:pt idx="133">
                  <c:v>216.50021800595232</c:v>
                </c:pt>
                <c:pt idx="134">
                  <c:v>216.50021800595232</c:v>
                </c:pt>
                <c:pt idx="135">
                  <c:v>216.50021800595232</c:v>
                </c:pt>
                <c:pt idx="136">
                  <c:v>216.50021800595232</c:v>
                </c:pt>
                <c:pt idx="137">
                  <c:v>216.50021800595232</c:v>
                </c:pt>
                <c:pt idx="138">
                  <c:v>216.50021800595232</c:v>
                </c:pt>
                <c:pt idx="139">
                  <c:v>216.50021800595232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67E-44B1-B5C6-EF969ECF817B}"/>
            </c:ext>
          </c:extLst>
        </c:ser>
        <c:ser>
          <c:idx val="1"/>
          <c:order val="2"/>
          <c:tx>
            <c:strRef>
              <c:f>'Atac-I50-SECOeS'!$AE$1</c:f>
              <c:strCache>
                <c:ptCount val="1"/>
                <c:pt idx="0">
                  <c:v>Break even - Bandeira Verde</c:v>
                </c:pt>
              </c:strCache>
            </c:strRef>
          </c:tx>
          <c:spPr>
            <a:ln w="19050" cap="rnd">
              <a:solidFill>
                <a:srgbClr val="AFDC7E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'Atac-I50-SECOeS'!$AE$2:$AE$151</c:f>
              <c:numCache>
                <c:formatCode>_(* #,##0.00_);_(* \(#,##0.00\);_(* "-"??_);_(@_)</c:formatCode>
                <c:ptCount val="150"/>
                <c:pt idx="84">
                  <c:v>373.65660000000003</c:v>
                </c:pt>
                <c:pt idx="85">
                  <c:v>373.65660000000003</c:v>
                </c:pt>
                <c:pt idx="86">
                  <c:v>373.65660000000003</c:v>
                </c:pt>
                <c:pt idx="87">
                  <c:v>373.65660000000003</c:v>
                </c:pt>
                <c:pt idx="88">
                  <c:v>373.65660000000003</c:v>
                </c:pt>
                <c:pt idx="89">
                  <c:v>373.65660000000003</c:v>
                </c:pt>
                <c:pt idx="90">
                  <c:v>373.65660000000003</c:v>
                </c:pt>
                <c:pt idx="91">
                  <c:v>373.65660000000003</c:v>
                </c:pt>
                <c:pt idx="92">
                  <c:v>373.65660000000003</c:v>
                </c:pt>
                <c:pt idx="93">
                  <c:v>373.65660000000003</c:v>
                </c:pt>
                <c:pt idx="94">
                  <c:v>373.65660000000003</c:v>
                </c:pt>
                <c:pt idx="95">
                  <c:v>373.65660000000003</c:v>
                </c:pt>
                <c:pt idx="96">
                  <c:v>368.91360000000003</c:v>
                </c:pt>
                <c:pt idx="97">
                  <c:v>368.91360000000003</c:v>
                </c:pt>
                <c:pt idx="98">
                  <c:v>368.91360000000003</c:v>
                </c:pt>
                <c:pt idx="99">
                  <c:v>368.91360000000003</c:v>
                </c:pt>
                <c:pt idx="100">
                  <c:v>368.91360000000003</c:v>
                </c:pt>
                <c:pt idx="101">
                  <c:v>368.91360000000003</c:v>
                </c:pt>
                <c:pt idx="102">
                  <c:v>368.91360000000003</c:v>
                </c:pt>
                <c:pt idx="103">
                  <c:v>368.91360000000003</c:v>
                </c:pt>
                <c:pt idx="104">
                  <c:v>368.91360000000003</c:v>
                </c:pt>
                <c:pt idx="105">
                  <c:v>368.91360000000003</c:v>
                </c:pt>
                <c:pt idx="106">
                  <c:v>368.91360000000003</c:v>
                </c:pt>
                <c:pt idx="107">
                  <c:v>368.91360000000003</c:v>
                </c:pt>
                <c:pt idx="108">
                  <c:v>388.70369999999997</c:v>
                </c:pt>
                <c:pt idx="109">
                  <c:v>388.70369999999997</c:v>
                </c:pt>
                <c:pt idx="110">
                  <c:v>388.70369999999997</c:v>
                </c:pt>
                <c:pt idx="111">
                  <c:v>388.70369999999997</c:v>
                </c:pt>
                <c:pt idx="112">
                  <c:v>388.70369999999997</c:v>
                </c:pt>
                <c:pt idx="113">
                  <c:v>388.70369999999997</c:v>
                </c:pt>
                <c:pt idx="114">
                  <c:v>388.70369999999997</c:v>
                </c:pt>
                <c:pt idx="115">
                  <c:v>388.70369999999997</c:v>
                </c:pt>
                <c:pt idx="116">
                  <c:v>388.70369999999997</c:v>
                </c:pt>
                <c:pt idx="117">
                  <c:v>388.70369999999997</c:v>
                </c:pt>
                <c:pt idx="118">
                  <c:v>388.70369999999997</c:v>
                </c:pt>
                <c:pt idx="119">
                  <c:v>388.70369999999997</c:v>
                </c:pt>
                <c:pt idx="120">
                  <c:v>405.76458000000002</c:v>
                </c:pt>
                <c:pt idx="121">
                  <c:v>405.76458000000002</c:v>
                </c:pt>
                <c:pt idx="122">
                  <c:v>405.76458000000002</c:v>
                </c:pt>
                <c:pt idx="123">
                  <c:v>405.76458000000002</c:v>
                </c:pt>
                <c:pt idx="124">
                  <c:v>405.76458000000002</c:v>
                </c:pt>
                <c:pt idx="125">
                  <c:v>405.76458000000002</c:v>
                </c:pt>
                <c:pt idx="126">
                  <c:v>405.76458000000002</c:v>
                </c:pt>
                <c:pt idx="127">
                  <c:v>405.76458000000002</c:v>
                </c:pt>
                <c:pt idx="128">
                  <c:v>405.76458000000002</c:v>
                </c:pt>
                <c:pt idx="129">
                  <c:v>405.76458000000002</c:v>
                </c:pt>
                <c:pt idx="130">
                  <c:v>405.76458000000002</c:v>
                </c:pt>
                <c:pt idx="131">
                  <c:v>405.76458000000002</c:v>
                </c:pt>
                <c:pt idx="132">
                  <c:v>401.661</c:v>
                </c:pt>
                <c:pt idx="133">
                  <c:v>401.661</c:v>
                </c:pt>
                <c:pt idx="134">
                  <c:v>401.661</c:v>
                </c:pt>
                <c:pt idx="135">
                  <c:v>401.661</c:v>
                </c:pt>
                <c:pt idx="136">
                  <c:v>401.661</c:v>
                </c:pt>
                <c:pt idx="137">
                  <c:v>401.661</c:v>
                </c:pt>
                <c:pt idx="138">
                  <c:v>401.661</c:v>
                </c:pt>
                <c:pt idx="139">
                  <c:v>401.661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7E-44B1-B5C6-EF969ECF817B}"/>
            </c:ext>
          </c:extLst>
        </c:ser>
        <c:ser>
          <c:idx val="2"/>
          <c:order val="3"/>
          <c:tx>
            <c:strRef>
              <c:f>'Atac-I50-SECOeS'!$AF$1</c:f>
              <c:strCache>
                <c:ptCount val="1"/>
                <c:pt idx="0">
                  <c:v>Break even - Bandeira Amarela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FF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'Atac-I50-SECOeS'!$AF$2:$AF$151</c:f>
              <c:numCache>
                <c:formatCode>_(* #,##0.00_);_(* \(#,##0.00\);_(* "-"??_);_(@_)</c:formatCode>
                <c:ptCount val="150"/>
                <c:pt idx="84">
                  <c:v>410.15527900000001</c:v>
                </c:pt>
                <c:pt idx="85">
                  <c:v>410.15527900000001</c:v>
                </c:pt>
                <c:pt idx="86">
                  <c:v>410.15527900000001</c:v>
                </c:pt>
                <c:pt idx="87">
                  <c:v>410.15527900000001</c:v>
                </c:pt>
                <c:pt idx="88">
                  <c:v>410.15527900000001</c:v>
                </c:pt>
                <c:pt idx="89">
                  <c:v>410.15527900000001</c:v>
                </c:pt>
                <c:pt idx="90">
                  <c:v>410.15527900000001</c:v>
                </c:pt>
                <c:pt idx="91">
                  <c:v>410.15527900000001</c:v>
                </c:pt>
                <c:pt idx="92">
                  <c:v>410.15527900000001</c:v>
                </c:pt>
                <c:pt idx="93">
                  <c:v>410.15527900000001</c:v>
                </c:pt>
                <c:pt idx="94">
                  <c:v>410.15527900000001</c:v>
                </c:pt>
                <c:pt idx="95">
                  <c:v>410.15527900000001</c:v>
                </c:pt>
                <c:pt idx="96">
                  <c:v>403.720505</c:v>
                </c:pt>
                <c:pt idx="97">
                  <c:v>403.720505</c:v>
                </c:pt>
                <c:pt idx="98">
                  <c:v>403.720505</c:v>
                </c:pt>
                <c:pt idx="99">
                  <c:v>403.720505</c:v>
                </c:pt>
                <c:pt idx="100">
                  <c:v>403.720505</c:v>
                </c:pt>
                <c:pt idx="101">
                  <c:v>403.720505</c:v>
                </c:pt>
                <c:pt idx="102">
                  <c:v>403.720505</c:v>
                </c:pt>
                <c:pt idx="103">
                  <c:v>403.720505</c:v>
                </c:pt>
                <c:pt idx="104">
                  <c:v>403.720505</c:v>
                </c:pt>
                <c:pt idx="105">
                  <c:v>403.720505</c:v>
                </c:pt>
                <c:pt idx="106">
                  <c:v>403.720505</c:v>
                </c:pt>
                <c:pt idx="107">
                  <c:v>403.720505</c:v>
                </c:pt>
                <c:pt idx="108">
                  <c:v>409.84962999999999</c:v>
                </c:pt>
                <c:pt idx="109">
                  <c:v>409.84962999999999</c:v>
                </c:pt>
                <c:pt idx="110">
                  <c:v>409.84962999999999</c:v>
                </c:pt>
                <c:pt idx="111">
                  <c:v>409.84962999999999</c:v>
                </c:pt>
                <c:pt idx="112">
                  <c:v>409.84962999999999</c:v>
                </c:pt>
                <c:pt idx="113">
                  <c:v>409.84962999999999</c:v>
                </c:pt>
                <c:pt idx="114">
                  <c:v>409.84962999999999</c:v>
                </c:pt>
                <c:pt idx="115">
                  <c:v>409.84962999999999</c:v>
                </c:pt>
                <c:pt idx="116">
                  <c:v>409.84962999999999</c:v>
                </c:pt>
                <c:pt idx="117">
                  <c:v>409.84962999999999</c:v>
                </c:pt>
                <c:pt idx="118">
                  <c:v>409.84962999999999</c:v>
                </c:pt>
                <c:pt idx="119">
                  <c:v>409.84962999999999</c:v>
                </c:pt>
                <c:pt idx="120">
                  <c:v>425.98309</c:v>
                </c:pt>
                <c:pt idx="121">
                  <c:v>425.98309</c:v>
                </c:pt>
                <c:pt idx="122">
                  <c:v>425.98309</c:v>
                </c:pt>
                <c:pt idx="123">
                  <c:v>425.98309</c:v>
                </c:pt>
                <c:pt idx="124">
                  <c:v>425.98309</c:v>
                </c:pt>
                <c:pt idx="125">
                  <c:v>425.98309</c:v>
                </c:pt>
                <c:pt idx="126">
                  <c:v>425.98309</c:v>
                </c:pt>
                <c:pt idx="127">
                  <c:v>425.98309</c:v>
                </c:pt>
                <c:pt idx="128">
                  <c:v>425.98309</c:v>
                </c:pt>
                <c:pt idx="129">
                  <c:v>425.98309</c:v>
                </c:pt>
                <c:pt idx="130">
                  <c:v>425.98309</c:v>
                </c:pt>
                <c:pt idx="131">
                  <c:v>425.98309</c:v>
                </c:pt>
                <c:pt idx="132">
                  <c:v>421.07461499999999</c:v>
                </c:pt>
                <c:pt idx="133">
                  <c:v>421.07461499999999</c:v>
                </c:pt>
                <c:pt idx="134">
                  <c:v>421.07461499999999</c:v>
                </c:pt>
                <c:pt idx="135">
                  <c:v>421.07461499999999</c:v>
                </c:pt>
                <c:pt idx="136">
                  <c:v>421.07461499999999</c:v>
                </c:pt>
                <c:pt idx="137">
                  <c:v>421.07461499999999</c:v>
                </c:pt>
                <c:pt idx="138">
                  <c:v>421.07461499999999</c:v>
                </c:pt>
                <c:pt idx="139">
                  <c:v>421.07461499999999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67E-44B1-B5C6-EF969ECF817B}"/>
            </c:ext>
          </c:extLst>
        </c:ser>
        <c:ser>
          <c:idx val="3"/>
          <c:order val="4"/>
          <c:tx>
            <c:strRef>
              <c:f>'Atac-I50-SECOeS'!$AG$1</c:f>
              <c:strCache>
                <c:ptCount val="1"/>
                <c:pt idx="0">
                  <c:v>Break even - Bandeira Vermelha 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999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'Atac-I50-SECOeS'!$AG$2:$AG$151</c:f>
              <c:numCache>
                <c:formatCode>_(* #,##0.00_);_(* \(#,##0.00\);_(* "-"??_);_(@_)</c:formatCode>
                <c:ptCount val="150"/>
                <c:pt idx="84">
                  <c:v>453.02810000000005</c:v>
                </c:pt>
                <c:pt idx="85">
                  <c:v>453.02810000000005</c:v>
                </c:pt>
                <c:pt idx="86">
                  <c:v>453.02810000000005</c:v>
                </c:pt>
                <c:pt idx="87">
                  <c:v>453.02810000000005</c:v>
                </c:pt>
                <c:pt idx="88">
                  <c:v>453.02810000000005</c:v>
                </c:pt>
                <c:pt idx="89">
                  <c:v>453.02810000000005</c:v>
                </c:pt>
                <c:pt idx="90">
                  <c:v>453.02810000000005</c:v>
                </c:pt>
                <c:pt idx="91">
                  <c:v>453.02810000000005</c:v>
                </c:pt>
                <c:pt idx="92">
                  <c:v>453.02810000000005</c:v>
                </c:pt>
                <c:pt idx="93">
                  <c:v>453.02810000000005</c:v>
                </c:pt>
                <c:pt idx="94">
                  <c:v>453.02810000000005</c:v>
                </c:pt>
                <c:pt idx="95">
                  <c:v>453.02810000000005</c:v>
                </c:pt>
                <c:pt idx="96">
                  <c:v>444.60610000000003</c:v>
                </c:pt>
                <c:pt idx="97">
                  <c:v>444.60610000000003</c:v>
                </c:pt>
                <c:pt idx="98">
                  <c:v>444.60610000000003</c:v>
                </c:pt>
                <c:pt idx="99">
                  <c:v>444.60610000000003</c:v>
                </c:pt>
                <c:pt idx="100">
                  <c:v>444.60610000000003</c:v>
                </c:pt>
                <c:pt idx="101">
                  <c:v>444.60610000000003</c:v>
                </c:pt>
                <c:pt idx="102">
                  <c:v>444.60610000000003</c:v>
                </c:pt>
                <c:pt idx="103">
                  <c:v>444.60610000000003</c:v>
                </c:pt>
                <c:pt idx="104">
                  <c:v>444.60610000000003</c:v>
                </c:pt>
                <c:pt idx="105">
                  <c:v>444.60610000000003</c:v>
                </c:pt>
                <c:pt idx="106">
                  <c:v>444.60610000000003</c:v>
                </c:pt>
                <c:pt idx="107">
                  <c:v>444.60610000000003</c:v>
                </c:pt>
                <c:pt idx="108">
                  <c:v>438.769634</c:v>
                </c:pt>
                <c:pt idx="109">
                  <c:v>438.769634</c:v>
                </c:pt>
                <c:pt idx="110">
                  <c:v>438.769634</c:v>
                </c:pt>
                <c:pt idx="111">
                  <c:v>438.769634</c:v>
                </c:pt>
                <c:pt idx="112">
                  <c:v>438.769634</c:v>
                </c:pt>
                <c:pt idx="113">
                  <c:v>438.769634</c:v>
                </c:pt>
                <c:pt idx="114">
                  <c:v>438.769634</c:v>
                </c:pt>
                <c:pt idx="115">
                  <c:v>438.769634</c:v>
                </c:pt>
                <c:pt idx="116">
                  <c:v>438.769634</c:v>
                </c:pt>
                <c:pt idx="117">
                  <c:v>438.769634</c:v>
                </c:pt>
                <c:pt idx="118">
                  <c:v>438.769634</c:v>
                </c:pt>
                <c:pt idx="119">
                  <c:v>438.769634</c:v>
                </c:pt>
                <c:pt idx="120">
                  <c:v>453.63471800000002</c:v>
                </c:pt>
                <c:pt idx="121">
                  <c:v>453.63471800000002</c:v>
                </c:pt>
                <c:pt idx="122">
                  <c:v>453.63471800000002</c:v>
                </c:pt>
                <c:pt idx="123">
                  <c:v>453.63471800000002</c:v>
                </c:pt>
                <c:pt idx="124">
                  <c:v>453.63471800000002</c:v>
                </c:pt>
                <c:pt idx="125">
                  <c:v>453.63471800000002</c:v>
                </c:pt>
                <c:pt idx="126">
                  <c:v>453.63471800000002</c:v>
                </c:pt>
                <c:pt idx="127">
                  <c:v>453.63471800000002</c:v>
                </c:pt>
                <c:pt idx="128">
                  <c:v>453.63471800000002</c:v>
                </c:pt>
                <c:pt idx="129">
                  <c:v>453.63471800000002</c:v>
                </c:pt>
                <c:pt idx="130">
                  <c:v>453.63471800000002</c:v>
                </c:pt>
                <c:pt idx="131">
                  <c:v>453.63471800000002</c:v>
                </c:pt>
                <c:pt idx="132">
                  <c:v>447.62543700000003</c:v>
                </c:pt>
                <c:pt idx="133">
                  <c:v>447.62543700000003</c:v>
                </c:pt>
                <c:pt idx="134">
                  <c:v>447.62543700000003</c:v>
                </c:pt>
                <c:pt idx="135">
                  <c:v>447.62543700000003</c:v>
                </c:pt>
                <c:pt idx="136">
                  <c:v>447.62543700000003</c:v>
                </c:pt>
                <c:pt idx="137">
                  <c:v>447.62543700000003</c:v>
                </c:pt>
                <c:pt idx="138">
                  <c:v>447.62543700000003</c:v>
                </c:pt>
                <c:pt idx="139">
                  <c:v>447.62543700000003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67E-44B1-B5C6-EF969ECF817B}"/>
            </c:ext>
          </c:extLst>
        </c:ser>
        <c:ser>
          <c:idx val="4"/>
          <c:order val="5"/>
          <c:tx>
            <c:strRef>
              <c:f>'Atac-I50-SECOeS'!$AH$1</c:f>
              <c:strCache>
                <c:ptCount val="1"/>
                <c:pt idx="0">
                  <c:v>Break even - Bandeira Vermelha II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'Atac-I50-SECOeS'!$AH$2:$AH$151</c:f>
              <c:numCache>
                <c:formatCode>_(* #,##0.00_);_(* \(#,##0.00\);_(* "-"??_);_(@_)</c:formatCode>
                <c:ptCount val="150"/>
                <c:pt idx="84">
                  <c:v>493.26334500000002</c:v>
                </c:pt>
                <c:pt idx="85">
                  <c:v>493.26334500000002</c:v>
                </c:pt>
                <c:pt idx="86">
                  <c:v>493.26334500000002</c:v>
                </c:pt>
                <c:pt idx="87">
                  <c:v>493.26334500000002</c:v>
                </c:pt>
                <c:pt idx="88">
                  <c:v>493.26334500000002</c:v>
                </c:pt>
                <c:pt idx="89">
                  <c:v>493.26334500000002</c:v>
                </c:pt>
                <c:pt idx="90">
                  <c:v>493.26334500000002</c:v>
                </c:pt>
                <c:pt idx="91">
                  <c:v>493.26334500000002</c:v>
                </c:pt>
                <c:pt idx="92">
                  <c:v>493.26334500000002</c:v>
                </c:pt>
                <c:pt idx="93">
                  <c:v>493.26334500000002</c:v>
                </c:pt>
                <c:pt idx="94">
                  <c:v>493.26334500000002</c:v>
                </c:pt>
                <c:pt idx="95">
                  <c:v>493.26334500000002</c:v>
                </c:pt>
                <c:pt idx="96">
                  <c:v>482.97637500000008</c:v>
                </c:pt>
                <c:pt idx="97">
                  <c:v>482.97637500000008</c:v>
                </c:pt>
                <c:pt idx="98">
                  <c:v>482.97637500000008</c:v>
                </c:pt>
                <c:pt idx="99">
                  <c:v>482.97637500000008</c:v>
                </c:pt>
                <c:pt idx="100">
                  <c:v>482.97637500000008</c:v>
                </c:pt>
                <c:pt idx="101">
                  <c:v>482.97637500000008</c:v>
                </c:pt>
                <c:pt idx="102">
                  <c:v>482.97637500000008</c:v>
                </c:pt>
                <c:pt idx="103">
                  <c:v>482.97637500000008</c:v>
                </c:pt>
                <c:pt idx="104">
                  <c:v>482.97637500000008</c:v>
                </c:pt>
                <c:pt idx="105">
                  <c:v>482.97637500000008</c:v>
                </c:pt>
                <c:pt idx="106">
                  <c:v>482.97637500000008</c:v>
                </c:pt>
                <c:pt idx="107">
                  <c:v>482.97637500000008</c:v>
                </c:pt>
                <c:pt idx="108">
                  <c:v>477.06788599999993</c:v>
                </c:pt>
                <c:pt idx="109">
                  <c:v>477.06788599999993</c:v>
                </c:pt>
                <c:pt idx="110">
                  <c:v>477.06788599999993</c:v>
                </c:pt>
                <c:pt idx="111">
                  <c:v>477.06788599999993</c:v>
                </c:pt>
                <c:pt idx="112">
                  <c:v>477.06788599999993</c:v>
                </c:pt>
                <c:pt idx="113">
                  <c:v>477.06788599999993</c:v>
                </c:pt>
                <c:pt idx="114">
                  <c:v>477.06788599999993</c:v>
                </c:pt>
                <c:pt idx="115">
                  <c:v>477.06788599999993</c:v>
                </c:pt>
                <c:pt idx="116">
                  <c:v>477.06788599999993</c:v>
                </c:pt>
                <c:pt idx="117">
                  <c:v>477.06788599999993</c:v>
                </c:pt>
                <c:pt idx="118">
                  <c:v>477.06788599999993</c:v>
                </c:pt>
                <c:pt idx="119">
                  <c:v>477.06788599999993</c:v>
                </c:pt>
                <c:pt idx="120">
                  <c:v>490.25328200000001</c:v>
                </c:pt>
                <c:pt idx="121">
                  <c:v>490.25328200000001</c:v>
                </c:pt>
                <c:pt idx="122">
                  <c:v>490.25328200000001</c:v>
                </c:pt>
                <c:pt idx="123">
                  <c:v>490.25328200000001</c:v>
                </c:pt>
                <c:pt idx="124">
                  <c:v>490.25328200000001</c:v>
                </c:pt>
                <c:pt idx="125">
                  <c:v>490.25328200000001</c:v>
                </c:pt>
                <c:pt idx="126">
                  <c:v>490.25328200000001</c:v>
                </c:pt>
                <c:pt idx="127">
                  <c:v>490.25328200000001</c:v>
                </c:pt>
                <c:pt idx="128">
                  <c:v>490.25328200000001</c:v>
                </c:pt>
                <c:pt idx="129">
                  <c:v>490.25328200000001</c:v>
                </c:pt>
                <c:pt idx="130">
                  <c:v>490.25328200000001</c:v>
                </c:pt>
                <c:pt idx="131">
                  <c:v>490.25328200000001</c:v>
                </c:pt>
                <c:pt idx="132">
                  <c:v>482.78622300000001</c:v>
                </c:pt>
                <c:pt idx="133">
                  <c:v>482.78622300000001</c:v>
                </c:pt>
                <c:pt idx="134">
                  <c:v>482.78622300000001</c:v>
                </c:pt>
                <c:pt idx="135">
                  <c:v>482.78622300000001</c:v>
                </c:pt>
                <c:pt idx="136">
                  <c:v>482.78622300000001</c:v>
                </c:pt>
                <c:pt idx="137">
                  <c:v>482.78622300000001</c:v>
                </c:pt>
                <c:pt idx="138">
                  <c:v>482.78622300000001</c:v>
                </c:pt>
                <c:pt idx="139">
                  <c:v>482.78622300000001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067E-44B1-B5C6-EF969ECF8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5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valAx>
        <c:axId val="1613759871"/>
        <c:scaling>
          <c:orientation val="minMax"/>
          <c:max val="0.65000000000000013"/>
          <c:min val="-1"/>
        </c:scaling>
        <c:delete val="1"/>
        <c:axPos val="r"/>
        <c:numFmt formatCode="0%" sourceLinked="1"/>
        <c:majorTickMark val="out"/>
        <c:minorTickMark val="none"/>
        <c:tickLblPos val="nextTo"/>
        <c:crossAx val="1613764671"/>
        <c:crosses val="max"/>
        <c:crossBetween val="between"/>
      </c:valAx>
      <c:catAx>
        <c:axId val="1613764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613759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v>Economia</c:v>
          </c:tx>
          <c:spPr>
            <a:solidFill>
              <a:schemeClr val="accent3">
                <a:lumMod val="40000"/>
                <a:lumOff val="60000"/>
              </a:schemeClr>
            </a:solidFill>
            <a:ln w="19050">
              <a:solidFill>
                <a:schemeClr val="accent3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  <c:extLst xmlns:c15="http://schemas.microsoft.com/office/drawing/2012/chart"/>
            </c:numRef>
          </c:cat>
          <c:val>
            <c:numRef>
              <c:f>'Atac-I50-SECOeS'!$AK$2:$AK$151</c:f>
              <c:numCache>
                <c:formatCode>0%</c:formatCode>
                <c:ptCount val="150"/>
                <c:pt idx="84">
                  <c:v>0.24945533769063172</c:v>
                </c:pt>
                <c:pt idx="85">
                  <c:v>0.31856787459097174</c:v>
                </c:pt>
                <c:pt idx="86">
                  <c:v>0.27260532204644011</c:v>
                </c:pt>
                <c:pt idx="87">
                  <c:v>0.28856896947625166</c:v>
                </c:pt>
                <c:pt idx="88">
                  <c:v>0.32102375401490146</c:v>
                </c:pt>
                <c:pt idx="89">
                  <c:v>0.33507770087412997</c:v>
                </c:pt>
                <c:pt idx="90">
                  <c:v>0.39181091230111648</c:v>
                </c:pt>
                <c:pt idx="91">
                  <c:v>0.40528991057564634</c:v>
                </c:pt>
                <c:pt idx="92">
                  <c:v>0.39689972022439868</c:v>
                </c:pt>
                <c:pt idx="93">
                  <c:v>0.4601917464681029</c:v>
                </c:pt>
                <c:pt idx="94">
                  <c:v>0.53555198364844436</c:v>
                </c:pt>
                <c:pt idx="95">
                  <c:v>0.54108924998098373</c:v>
                </c:pt>
                <c:pt idx="96">
                  <c:v>0.59701178451178449</c:v>
                </c:pt>
                <c:pt idx="97">
                  <c:v>0.61752453691053955</c:v>
                </c:pt>
                <c:pt idx="98">
                  <c:v>0.63121410180233717</c:v>
                </c:pt>
                <c:pt idx="99">
                  <c:v>0.66337169913678073</c:v>
                </c:pt>
                <c:pt idx="100">
                  <c:v>0.65211065379234845</c:v>
                </c:pt>
                <c:pt idx="101">
                  <c:v>0.64716985524825088</c:v>
                </c:pt>
                <c:pt idx="102">
                  <c:v>0.6385350571696643</c:v>
                </c:pt>
                <c:pt idx="103">
                  <c:v>0.63985703939591521</c:v>
                </c:pt>
                <c:pt idx="104">
                  <c:v>0.6538225873061998</c:v>
                </c:pt>
                <c:pt idx="105">
                  <c:v>0.64372850445199092</c:v>
                </c:pt>
                <c:pt idx="106">
                  <c:v>0.61273687569844726</c:v>
                </c:pt>
                <c:pt idx="107">
                  <c:v>0.58296054204079828</c:v>
                </c:pt>
                <c:pt idx="108">
                  <c:v>0.61327561327561331</c:v>
                </c:pt>
                <c:pt idx="109">
                  <c:v>0.43885724096100281</c:v>
                </c:pt>
                <c:pt idx="110">
                  <c:v>0.46728231984070817</c:v>
                </c:pt>
                <c:pt idx="111">
                  <c:v>0.49749787991898892</c:v>
                </c:pt>
                <c:pt idx="112">
                  <c:v>0.55286527444369016</c:v>
                </c:pt>
                <c:pt idx="113">
                  <c:v>0.48119743193137143</c:v>
                </c:pt>
                <c:pt idx="114">
                  <c:v>0.42181375342366612</c:v>
                </c:pt>
                <c:pt idx="115">
                  <c:v>0.45983747460540714</c:v>
                </c:pt>
                <c:pt idx="116">
                  <c:v>0.42528546379500198</c:v>
                </c:pt>
                <c:pt idx="117">
                  <c:v>0.38495206417295924</c:v>
                </c:pt>
                <c:pt idx="118">
                  <c:v>0.4802274271579553</c:v>
                </c:pt>
                <c:pt idx="119">
                  <c:v>0.49049687461169</c:v>
                </c:pt>
                <c:pt idx="120">
                  <c:v>0.51185126442858409</c:v>
                </c:pt>
                <c:pt idx="121">
                  <c:v>0.43662159964775632</c:v>
                </c:pt>
                <c:pt idx="122">
                  <c:v>0.34979907424261747</c:v>
                </c:pt>
                <c:pt idx="123">
                  <c:v>0.29319452920213013</c:v>
                </c:pt>
                <c:pt idx="124">
                  <c:v>0.3149391644233161</c:v>
                </c:pt>
                <c:pt idx="125">
                  <c:v>0.31563888597669121</c:v>
                </c:pt>
                <c:pt idx="126">
                  <c:v>0.349317281464045</c:v>
                </c:pt>
                <c:pt idx="127">
                  <c:v>0.37172184368033739</c:v>
                </c:pt>
                <c:pt idx="128">
                  <c:v>0.32660074305483583</c:v>
                </c:pt>
                <c:pt idx="129">
                  <c:v>0.33963481977653148</c:v>
                </c:pt>
                <c:pt idx="130">
                  <c:v>0.36344862826617358</c:v>
                </c:pt>
                <c:pt idx="131">
                  <c:v>0.28250809866154419</c:v>
                </c:pt>
                <c:pt idx="132">
                  <c:v>0.20256410256410257</c:v>
                </c:pt>
                <c:pt idx="133">
                  <c:v>0.12141796467944636</c:v>
                </c:pt>
                <c:pt idx="134">
                  <c:v>0.19140487182530114</c:v>
                </c:pt>
                <c:pt idx="135">
                  <c:v>0.25807957456661229</c:v>
                </c:pt>
                <c:pt idx="136">
                  <c:v>0.22970478974945438</c:v>
                </c:pt>
                <c:pt idx="137">
                  <c:v>0.25073352348815997</c:v>
                </c:pt>
                <c:pt idx="138">
                  <c:v>0.28145874257147191</c:v>
                </c:pt>
                <c:pt idx="139">
                  <c:v>0.25714603442538203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D38-422D-AADA-9E22A5BF18F3}"/>
            </c:ext>
          </c:extLst>
        </c:ser>
        <c:ser>
          <c:idx val="1"/>
          <c:order val="1"/>
          <c:tx>
            <c:v>Prejuízo</c:v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'Atac-I50-SECOeS'!$AL$2:$AL$151</c:f>
              <c:numCache>
                <c:formatCode>0%</c:formatCode>
                <c:ptCount val="150"/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8-422D-AADA-9E22A5BF1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322928"/>
        <c:axId val="-2111317488"/>
        <c:extLst>
          <c:ext xmlns:c15="http://schemas.microsoft.com/office/drawing/2012/chart" uri="{02D57815-91ED-43cb-92C2-25804820EDAC}">
            <c15:filteredArea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'Atac-I50-SECOeS'!$AG$1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FF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'Atac-I50-SECOeS'!$AG$2:$AG$151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453.02810000000005</c:v>
                      </c:pt>
                      <c:pt idx="85">
                        <c:v>453.02810000000005</c:v>
                      </c:pt>
                      <c:pt idx="86">
                        <c:v>453.02810000000005</c:v>
                      </c:pt>
                      <c:pt idx="87">
                        <c:v>453.02810000000005</c:v>
                      </c:pt>
                      <c:pt idx="88">
                        <c:v>453.02810000000005</c:v>
                      </c:pt>
                      <c:pt idx="89">
                        <c:v>453.02810000000005</c:v>
                      </c:pt>
                      <c:pt idx="90">
                        <c:v>453.02810000000005</c:v>
                      </c:pt>
                      <c:pt idx="91">
                        <c:v>453.02810000000005</c:v>
                      </c:pt>
                      <c:pt idx="92">
                        <c:v>453.02810000000005</c:v>
                      </c:pt>
                      <c:pt idx="93">
                        <c:v>453.02810000000005</c:v>
                      </c:pt>
                      <c:pt idx="94">
                        <c:v>453.02810000000005</c:v>
                      </c:pt>
                      <c:pt idx="95">
                        <c:v>453.02810000000005</c:v>
                      </c:pt>
                      <c:pt idx="96">
                        <c:v>444.60610000000003</c:v>
                      </c:pt>
                      <c:pt idx="97">
                        <c:v>444.60610000000003</c:v>
                      </c:pt>
                      <c:pt idx="98">
                        <c:v>444.60610000000003</c:v>
                      </c:pt>
                      <c:pt idx="99">
                        <c:v>444.60610000000003</c:v>
                      </c:pt>
                      <c:pt idx="100">
                        <c:v>444.60610000000003</c:v>
                      </c:pt>
                      <c:pt idx="101">
                        <c:v>444.60610000000003</c:v>
                      </c:pt>
                      <c:pt idx="102">
                        <c:v>444.60610000000003</c:v>
                      </c:pt>
                      <c:pt idx="103">
                        <c:v>444.60610000000003</c:v>
                      </c:pt>
                      <c:pt idx="104">
                        <c:v>444.60610000000003</c:v>
                      </c:pt>
                      <c:pt idx="105">
                        <c:v>444.60610000000003</c:v>
                      </c:pt>
                      <c:pt idx="106">
                        <c:v>444.60610000000003</c:v>
                      </c:pt>
                      <c:pt idx="107">
                        <c:v>444.60610000000003</c:v>
                      </c:pt>
                      <c:pt idx="108">
                        <c:v>438.769634</c:v>
                      </c:pt>
                      <c:pt idx="109">
                        <c:v>438.769634</c:v>
                      </c:pt>
                      <c:pt idx="110">
                        <c:v>438.769634</c:v>
                      </c:pt>
                      <c:pt idx="111">
                        <c:v>438.769634</c:v>
                      </c:pt>
                      <c:pt idx="112">
                        <c:v>438.769634</c:v>
                      </c:pt>
                      <c:pt idx="113">
                        <c:v>438.769634</c:v>
                      </c:pt>
                      <c:pt idx="114">
                        <c:v>438.769634</c:v>
                      </c:pt>
                      <c:pt idx="115">
                        <c:v>438.769634</c:v>
                      </c:pt>
                      <c:pt idx="116">
                        <c:v>438.769634</c:v>
                      </c:pt>
                      <c:pt idx="117">
                        <c:v>438.769634</c:v>
                      </c:pt>
                      <c:pt idx="118">
                        <c:v>438.769634</c:v>
                      </c:pt>
                      <c:pt idx="119">
                        <c:v>438.769634</c:v>
                      </c:pt>
                      <c:pt idx="120">
                        <c:v>453.63471800000002</c:v>
                      </c:pt>
                      <c:pt idx="121">
                        <c:v>453.63471800000002</c:v>
                      </c:pt>
                      <c:pt idx="122">
                        <c:v>453.63471800000002</c:v>
                      </c:pt>
                      <c:pt idx="123">
                        <c:v>453.63471800000002</c:v>
                      </c:pt>
                      <c:pt idx="124">
                        <c:v>453.63471800000002</c:v>
                      </c:pt>
                      <c:pt idx="125">
                        <c:v>453.63471800000002</c:v>
                      </c:pt>
                      <c:pt idx="126">
                        <c:v>453.63471800000002</c:v>
                      </c:pt>
                      <c:pt idx="127">
                        <c:v>453.63471800000002</c:v>
                      </c:pt>
                      <c:pt idx="128">
                        <c:v>453.63471800000002</c:v>
                      </c:pt>
                      <c:pt idx="129">
                        <c:v>453.63471800000002</c:v>
                      </c:pt>
                      <c:pt idx="130">
                        <c:v>453.63471800000002</c:v>
                      </c:pt>
                      <c:pt idx="131">
                        <c:v>453.63471800000002</c:v>
                      </c:pt>
                      <c:pt idx="132">
                        <c:v>447.62543700000003</c:v>
                      </c:pt>
                      <c:pt idx="133">
                        <c:v>447.62543700000003</c:v>
                      </c:pt>
                      <c:pt idx="134">
                        <c:v>447.62543700000003</c:v>
                      </c:pt>
                      <c:pt idx="135">
                        <c:v>447.62543700000003</c:v>
                      </c:pt>
                      <c:pt idx="136">
                        <c:v>447.62543700000003</c:v>
                      </c:pt>
                      <c:pt idx="137">
                        <c:v>447.62543700000003</c:v>
                      </c:pt>
                      <c:pt idx="138">
                        <c:v>447.62543700000003</c:v>
                      </c:pt>
                      <c:pt idx="139">
                        <c:v>447.62543700000003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D38-422D-AADA-9E22A5BF18F3}"/>
                  </c:ext>
                </c:extLst>
              </c15:ser>
            </c15:filteredAreaSeries>
            <c15:filteredArea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'Atac-I50-SECOeS'!$AH$1</c15:sqref>
                        </c15:formulaRef>
                      </c:ext>
                    </c:extLst>
                    <c:strCache>
                      <c:ptCount val="1"/>
                      <c:pt idx="0">
                        <c:v>Break even - Bandeira Vermelha II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 w="19050">
                    <a:solidFill>
                      <a:srgbClr val="C00000"/>
                    </a:solidFill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'Atac-I50-SECOeS'!$AH$2:$AH$151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493.26334500000002</c:v>
                      </c:pt>
                      <c:pt idx="85">
                        <c:v>493.26334500000002</c:v>
                      </c:pt>
                      <c:pt idx="86">
                        <c:v>493.26334500000002</c:v>
                      </c:pt>
                      <c:pt idx="87">
                        <c:v>493.26334500000002</c:v>
                      </c:pt>
                      <c:pt idx="88">
                        <c:v>493.26334500000002</c:v>
                      </c:pt>
                      <c:pt idx="89">
                        <c:v>493.26334500000002</c:v>
                      </c:pt>
                      <c:pt idx="90">
                        <c:v>493.26334500000002</c:v>
                      </c:pt>
                      <c:pt idx="91">
                        <c:v>493.26334500000002</c:v>
                      </c:pt>
                      <c:pt idx="92">
                        <c:v>493.26334500000002</c:v>
                      </c:pt>
                      <c:pt idx="93">
                        <c:v>493.26334500000002</c:v>
                      </c:pt>
                      <c:pt idx="94">
                        <c:v>493.26334500000002</c:v>
                      </c:pt>
                      <c:pt idx="95">
                        <c:v>493.26334500000002</c:v>
                      </c:pt>
                      <c:pt idx="96">
                        <c:v>482.97637500000008</c:v>
                      </c:pt>
                      <c:pt idx="97">
                        <c:v>482.97637500000008</c:v>
                      </c:pt>
                      <c:pt idx="98">
                        <c:v>482.97637500000008</c:v>
                      </c:pt>
                      <c:pt idx="99">
                        <c:v>482.97637500000008</c:v>
                      </c:pt>
                      <c:pt idx="100">
                        <c:v>482.97637500000008</c:v>
                      </c:pt>
                      <c:pt idx="101">
                        <c:v>482.97637500000008</c:v>
                      </c:pt>
                      <c:pt idx="102">
                        <c:v>482.97637500000008</c:v>
                      </c:pt>
                      <c:pt idx="103">
                        <c:v>482.97637500000008</c:v>
                      </c:pt>
                      <c:pt idx="104">
                        <c:v>482.97637500000008</c:v>
                      </c:pt>
                      <c:pt idx="105">
                        <c:v>482.97637500000008</c:v>
                      </c:pt>
                      <c:pt idx="106">
                        <c:v>482.97637500000008</c:v>
                      </c:pt>
                      <c:pt idx="107">
                        <c:v>482.97637500000008</c:v>
                      </c:pt>
                      <c:pt idx="108">
                        <c:v>477.06788599999993</c:v>
                      </c:pt>
                      <c:pt idx="109">
                        <c:v>477.06788599999993</c:v>
                      </c:pt>
                      <c:pt idx="110">
                        <c:v>477.06788599999993</c:v>
                      </c:pt>
                      <c:pt idx="111">
                        <c:v>477.06788599999993</c:v>
                      </c:pt>
                      <c:pt idx="112">
                        <c:v>477.06788599999993</c:v>
                      </c:pt>
                      <c:pt idx="113">
                        <c:v>477.06788599999993</c:v>
                      </c:pt>
                      <c:pt idx="114">
                        <c:v>477.06788599999993</c:v>
                      </c:pt>
                      <c:pt idx="115">
                        <c:v>477.06788599999993</c:v>
                      </c:pt>
                      <c:pt idx="116">
                        <c:v>477.06788599999993</c:v>
                      </c:pt>
                      <c:pt idx="117">
                        <c:v>477.06788599999993</c:v>
                      </c:pt>
                      <c:pt idx="118">
                        <c:v>477.06788599999993</c:v>
                      </c:pt>
                      <c:pt idx="119">
                        <c:v>477.06788599999993</c:v>
                      </c:pt>
                      <c:pt idx="120">
                        <c:v>490.25328200000001</c:v>
                      </c:pt>
                      <c:pt idx="121">
                        <c:v>490.25328200000001</c:v>
                      </c:pt>
                      <c:pt idx="122">
                        <c:v>490.25328200000001</c:v>
                      </c:pt>
                      <c:pt idx="123">
                        <c:v>490.25328200000001</c:v>
                      </c:pt>
                      <c:pt idx="124">
                        <c:v>490.25328200000001</c:v>
                      </c:pt>
                      <c:pt idx="125">
                        <c:v>490.25328200000001</c:v>
                      </c:pt>
                      <c:pt idx="126">
                        <c:v>490.25328200000001</c:v>
                      </c:pt>
                      <c:pt idx="127">
                        <c:v>490.25328200000001</c:v>
                      </c:pt>
                      <c:pt idx="128">
                        <c:v>490.25328200000001</c:v>
                      </c:pt>
                      <c:pt idx="129">
                        <c:v>490.25328200000001</c:v>
                      </c:pt>
                      <c:pt idx="130">
                        <c:v>490.25328200000001</c:v>
                      </c:pt>
                      <c:pt idx="131">
                        <c:v>490.25328200000001</c:v>
                      </c:pt>
                      <c:pt idx="132">
                        <c:v>482.78622300000001</c:v>
                      </c:pt>
                      <c:pt idx="133">
                        <c:v>482.78622300000001</c:v>
                      </c:pt>
                      <c:pt idx="134">
                        <c:v>482.78622300000001</c:v>
                      </c:pt>
                      <c:pt idx="135">
                        <c:v>482.78622300000001</c:v>
                      </c:pt>
                      <c:pt idx="136">
                        <c:v>482.78622300000001</c:v>
                      </c:pt>
                      <c:pt idx="137">
                        <c:v>482.78622300000001</c:v>
                      </c:pt>
                      <c:pt idx="138">
                        <c:v>482.78622300000001</c:v>
                      </c:pt>
                      <c:pt idx="139">
                        <c:v>482.78622300000001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D38-422D-AADA-9E22A5BF18F3}"/>
                  </c:ext>
                </c:extLst>
              </c15:ser>
            </c15:filteredAreaSeries>
            <c15:filteredArea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'Atac-I50-SECOeS'!$X$1</c15:sqref>
                        </c15:formulaRef>
                      </c:ext>
                    </c:extLst>
                    <c:strCache>
                      <c:ptCount val="1"/>
                      <c:pt idx="0">
                        <c:v>Preços Mercado Livre - Média Histórica ACL de 36 meses Futuros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solidFill>
                      <a:schemeClr val="tx1">
                        <a:lumMod val="65000"/>
                        <a:lumOff val="35000"/>
                      </a:schemeClr>
                    </a:solidFill>
                    <a:prstDash val="lgDash"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'Atac-I50-SECOeS'!$X$2:$X$151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50"/>
                      <c:pt idx="84">
                        <c:v>223.32806155753968</c:v>
                      </c:pt>
                      <c:pt idx="85">
                        <c:v>223.32806155753968</c:v>
                      </c:pt>
                      <c:pt idx="86">
                        <c:v>223.32806155753968</c:v>
                      </c:pt>
                      <c:pt idx="87">
                        <c:v>223.32806155753968</c:v>
                      </c:pt>
                      <c:pt idx="88">
                        <c:v>223.32806155753968</c:v>
                      </c:pt>
                      <c:pt idx="89">
                        <c:v>223.32806155753968</c:v>
                      </c:pt>
                      <c:pt idx="90">
                        <c:v>223.32806155753968</c:v>
                      </c:pt>
                      <c:pt idx="91">
                        <c:v>223.32806155753968</c:v>
                      </c:pt>
                      <c:pt idx="92">
                        <c:v>223.32806155753968</c:v>
                      </c:pt>
                      <c:pt idx="93">
                        <c:v>223.32806155753968</c:v>
                      </c:pt>
                      <c:pt idx="94">
                        <c:v>223.32806155753968</c:v>
                      </c:pt>
                      <c:pt idx="95">
                        <c:v>223.32806155753968</c:v>
                      </c:pt>
                      <c:pt idx="96">
                        <c:v>223.32806155753968</c:v>
                      </c:pt>
                      <c:pt idx="97">
                        <c:v>223.32806155753968</c:v>
                      </c:pt>
                      <c:pt idx="98">
                        <c:v>223.32806155753968</c:v>
                      </c:pt>
                      <c:pt idx="99">
                        <c:v>223.32806155753968</c:v>
                      </c:pt>
                      <c:pt idx="100">
                        <c:v>223.32806155753968</c:v>
                      </c:pt>
                      <c:pt idx="101">
                        <c:v>223.32806155753968</c:v>
                      </c:pt>
                      <c:pt idx="102">
                        <c:v>223.32806155753968</c:v>
                      </c:pt>
                      <c:pt idx="103">
                        <c:v>223.32806155753968</c:v>
                      </c:pt>
                      <c:pt idx="104">
                        <c:v>223.32806155753968</c:v>
                      </c:pt>
                      <c:pt idx="105">
                        <c:v>223.32806155753968</c:v>
                      </c:pt>
                      <c:pt idx="106">
                        <c:v>223.32806155753968</c:v>
                      </c:pt>
                      <c:pt idx="107">
                        <c:v>223.32806155753968</c:v>
                      </c:pt>
                      <c:pt idx="108">
                        <c:v>223.32806155753968</c:v>
                      </c:pt>
                      <c:pt idx="109">
                        <c:v>223.32806155753968</c:v>
                      </c:pt>
                      <c:pt idx="110">
                        <c:v>223.32806155753968</c:v>
                      </c:pt>
                      <c:pt idx="111">
                        <c:v>223.32806155753968</c:v>
                      </c:pt>
                      <c:pt idx="112">
                        <c:v>223.32806155753968</c:v>
                      </c:pt>
                      <c:pt idx="113">
                        <c:v>223.32806155753968</c:v>
                      </c:pt>
                      <c:pt idx="114">
                        <c:v>223.32806155753968</c:v>
                      </c:pt>
                      <c:pt idx="115">
                        <c:v>223.32806155753968</c:v>
                      </c:pt>
                      <c:pt idx="116">
                        <c:v>223.32806155753968</c:v>
                      </c:pt>
                      <c:pt idx="117">
                        <c:v>223.32806155753968</c:v>
                      </c:pt>
                      <c:pt idx="118">
                        <c:v>223.32806155753968</c:v>
                      </c:pt>
                      <c:pt idx="119">
                        <c:v>223.32806155753968</c:v>
                      </c:pt>
                      <c:pt idx="120">
                        <c:v>223.32806155753968</c:v>
                      </c:pt>
                      <c:pt idx="121">
                        <c:v>223.32806155753968</c:v>
                      </c:pt>
                      <c:pt idx="122">
                        <c:v>223.32806155753968</c:v>
                      </c:pt>
                      <c:pt idx="123">
                        <c:v>223.32806155753968</c:v>
                      </c:pt>
                      <c:pt idx="124">
                        <c:v>223.32806155753968</c:v>
                      </c:pt>
                      <c:pt idx="125">
                        <c:v>223.32806155753968</c:v>
                      </c:pt>
                      <c:pt idx="126">
                        <c:v>223.32806155753968</c:v>
                      </c:pt>
                      <c:pt idx="127">
                        <c:v>223.32806155753968</c:v>
                      </c:pt>
                      <c:pt idx="128">
                        <c:v>223.32806155753968</c:v>
                      </c:pt>
                      <c:pt idx="129">
                        <c:v>223.32806155753968</c:v>
                      </c:pt>
                      <c:pt idx="130">
                        <c:v>223.32806155753968</c:v>
                      </c:pt>
                      <c:pt idx="131">
                        <c:v>223.32806155753968</c:v>
                      </c:pt>
                      <c:pt idx="132">
                        <c:v>223.32806155753968</c:v>
                      </c:pt>
                      <c:pt idx="133">
                        <c:v>223.32806155753968</c:v>
                      </c:pt>
                      <c:pt idx="134">
                        <c:v>223.32806155753968</c:v>
                      </c:pt>
                      <c:pt idx="135">
                        <c:v>223.32806155753968</c:v>
                      </c:pt>
                      <c:pt idx="136">
                        <c:v>223.32806155753968</c:v>
                      </c:pt>
                      <c:pt idx="137">
                        <c:v>223.32806155753968</c:v>
                      </c:pt>
                      <c:pt idx="138">
                        <c:v>223.32806155753968</c:v>
                      </c:pt>
                      <c:pt idx="139">
                        <c:v>223.32806155753968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D38-422D-AADA-9E22A5BF18F3}"/>
                  </c:ext>
                </c:extLst>
              </c15:ser>
            </c15:filteredAreaSeries>
          </c:ext>
        </c:extLst>
      </c:areaChart>
      <c:dateAx>
        <c:axId val="-2111322928"/>
        <c:scaling>
          <c:orientation val="minMax"/>
          <c:max val="46388"/>
        </c:scaling>
        <c:delete val="0"/>
        <c:axPos val="b"/>
        <c:numFmt formatCode="mm/yyyy" sourceLinked="0"/>
        <c:majorTickMark val="out"/>
        <c:minorTickMark val="out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2"/>
        <c:majorTimeUnit val="months"/>
      </c:dateAx>
      <c:valAx>
        <c:axId val="-2111317488"/>
        <c:scaling>
          <c:orientation val="minMax"/>
          <c:max val="0.65000000000000013"/>
          <c:min val="-1.05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max"/>
        <c:crossBetween val="midCat"/>
        <c:majorUnit val="0.30000000000000004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A+0 (Atual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Forward!$AI$2:$AI$151</c:f>
              <c:numCache>
                <c:formatCode>General</c:formatCode>
                <c:ptCount val="150"/>
                <c:pt idx="84">
                  <c:v>234</c:v>
                </c:pt>
                <c:pt idx="85">
                  <c:v>173</c:v>
                </c:pt>
                <c:pt idx="86">
                  <c:v>192</c:v>
                </c:pt>
                <c:pt idx="87">
                  <c:v>172</c:v>
                </c:pt>
                <c:pt idx="88">
                  <c:v>170</c:v>
                </c:pt>
                <c:pt idx="89">
                  <c:v>164</c:v>
                </c:pt>
                <c:pt idx="90">
                  <c:v>97</c:v>
                </c:pt>
                <c:pt idx="91">
                  <c:v>99</c:v>
                </c:pt>
                <c:pt idx="92">
                  <c:v>119</c:v>
                </c:pt>
                <c:pt idx="93">
                  <c:v>95</c:v>
                </c:pt>
                <c:pt idx="94">
                  <c:v>90</c:v>
                </c:pt>
                <c:pt idx="95">
                  <c:v>91</c:v>
                </c:pt>
                <c:pt idx="96">
                  <c:v>108</c:v>
                </c:pt>
                <c:pt idx="97">
                  <c:v>107</c:v>
                </c:pt>
                <c:pt idx="98">
                  <c:v>103</c:v>
                </c:pt>
                <c:pt idx="99">
                  <c:v>101</c:v>
                </c:pt>
                <c:pt idx="100">
                  <c:v>105</c:v>
                </c:pt>
                <c:pt idx="101">
                  <c:v>105</c:v>
                </c:pt>
                <c:pt idx="102">
                  <c:v>108</c:v>
                </c:pt>
                <c:pt idx="103">
                  <c:v>111</c:v>
                </c:pt>
                <c:pt idx="104">
                  <c:v>108</c:v>
                </c:pt>
                <c:pt idx="105">
                  <c:v>110</c:v>
                </c:pt>
                <c:pt idx="106">
                  <c:v>110</c:v>
                </c:pt>
                <c:pt idx="107">
                  <c:v>111</c:v>
                </c:pt>
                <c:pt idx="108">
                  <c:v>120</c:v>
                </c:pt>
                <c:pt idx="109">
                  <c:v>159</c:v>
                </c:pt>
                <c:pt idx="110">
                  <c:v>159</c:v>
                </c:pt>
                <c:pt idx="111">
                  <c:v>150</c:v>
                </c:pt>
                <c:pt idx="112">
                  <c:v>120</c:v>
                </c:pt>
                <c:pt idx="113">
                  <c:v>172</c:v>
                </c:pt>
                <c:pt idx="114">
                  <c:v>230</c:v>
                </c:pt>
                <c:pt idx="115">
                  <c:v>185</c:v>
                </c:pt>
                <c:pt idx="116">
                  <c:v>228</c:v>
                </c:pt>
                <c:pt idx="117">
                  <c:v>320</c:v>
                </c:pt>
                <c:pt idx="118">
                  <c:v>282</c:v>
                </c:pt>
                <c:pt idx="119">
                  <c:v>117</c:v>
                </c:pt>
                <c:pt idx="120">
                  <c:v>175</c:v>
                </c:pt>
                <c:pt idx="121">
                  <c:v>227</c:v>
                </c:pt>
                <c:pt idx="122">
                  <c:v>322</c:v>
                </c:pt>
                <c:pt idx="123">
                  <c:v>370</c:v>
                </c:pt>
                <c:pt idx="124">
                  <c:v>356</c:v>
                </c:pt>
                <c:pt idx="125">
                  <c:v>364</c:v>
                </c:pt>
                <c:pt idx="126">
                  <c:v>316</c:v>
                </c:pt>
                <c:pt idx="127">
                  <c:v>293</c:v>
                </c:pt>
                <c:pt idx="128">
                  <c:v>333</c:v>
                </c:pt>
                <c:pt idx="129">
                  <c:v>322</c:v>
                </c:pt>
                <c:pt idx="130">
                  <c:v>295</c:v>
                </c:pt>
                <c:pt idx="131">
                  <c:v>312</c:v>
                </c:pt>
                <c:pt idx="132">
                  <c:v>364</c:v>
                </c:pt>
                <c:pt idx="133">
                  <c:v>436</c:v>
                </c:pt>
                <c:pt idx="134">
                  <c:v>400</c:v>
                </c:pt>
                <c:pt idx="135">
                  <c:v>325</c:v>
                </c:pt>
                <c:pt idx="136">
                  <c:v>337</c:v>
                </c:pt>
                <c:pt idx="137">
                  <c:v>314</c:v>
                </c:pt>
                <c:pt idx="138">
                  <c:v>270</c:v>
                </c:pt>
                <c:pt idx="139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6-46D5-8C88-F4272C890E7E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'Atac-I50-SECOeS'!$AM$2:$AM$151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6-46D5-8C88-F4272C890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A+1 (Atual 2027)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Forward!$AJ$2:$AJ$151</c:f>
              <c:numCache>
                <c:formatCode>General</c:formatCode>
                <c:ptCount val="150"/>
                <c:pt idx="84">
                  <c:v>241</c:v>
                </c:pt>
                <c:pt idx="85">
                  <c:v>234</c:v>
                </c:pt>
                <c:pt idx="86">
                  <c:v>258</c:v>
                </c:pt>
                <c:pt idx="87">
                  <c:v>258</c:v>
                </c:pt>
                <c:pt idx="88">
                  <c:v>235</c:v>
                </c:pt>
                <c:pt idx="89">
                  <c:v>232</c:v>
                </c:pt>
                <c:pt idx="90">
                  <c:v>217</c:v>
                </c:pt>
                <c:pt idx="91">
                  <c:v>203</c:v>
                </c:pt>
                <c:pt idx="92">
                  <c:v>197</c:v>
                </c:pt>
                <c:pt idx="93">
                  <c:v>165</c:v>
                </c:pt>
                <c:pt idx="94">
                  <c:v>121</c:v>
                </c:pt>
                <c:pt idx="95">
                  <c:v>118</c:v>
                </c:pt>
                <c:pt idx="96">
                  <c:v>130</c:v>
                </c:pt>
                <c:pt idx="97">
                  <c:v>121</c:v>
                </c:pt>
                <c:pt idx="98">
                  <c:v>116</c:v>
                </c:pt>
                <c:pt idx="99">
                  <c:v>103</c:v>
                </c:pt>
                <c:pt idx="100">
                  <c:v>106</c:v>
                </c:pt>
                <c:pt idx="101">
                  <c:v>107</c:v>
                </c:pt>
                <c:pt idx="102">
                  <c:v>110</c:v>
                </c:pt>
                <c:pt idx="103">
                  <c:v>107</c:v>
                </c:pt>
                <c:pt idx="104">
                  <c:v>103</c:v>
                </c:pt>
                <c:pt idx="105">
                  <c:v>104</c:v>
                </c:pt>
                <c:pt idx="106">
                  <c:v>117</c:v>
                </c:pt>
                <c:pt idx="107">
                  <c:v>116</c:v>
                </c:pt>
                <c:pt idx="108">
                  <c:v>135</c:v>
                </c:pt>
                <c:pt idx="109">
                  <c:v>216</c:v>
                </c:pt>
                <c:pt idx="110">
                  <c:v>201</c:v>
                </c:pt>
                <c:pt idx="111">
                  <c:v>185</c:v>
                </c:pt>
                <c:pt idx="112">
                  <c:v>160</c:v>
                </c:pt>
                <c:pt idx="113">
                  <c:v>187</c:v>
                </c:pt>
                <c:pt idx="114">
                  <c:v>212</c:v>
                </c:pt>
                <c:pt idx="115">
                  <c:v>202</c:v>
                </c:pt>
                <c:pt idx="116">
                  <c:v>216</c:v>
                </c:pt>
                <c:pt idx="117">
                  <c:v>243</c:v>
                </c:pt>
                <c:pt idx="118">
                  <c:v>176</c:v>
                </c:pt>
                <c:pt idx="119">
                  <c:v>180</c:v>
                </c:pt>
                <c:pt idx="120">
                  <c:v>199</c:v>
                </c:pt>
                <c:pt idx="121">
                  <c:v>219</c:v>
                </c:pt>
                <c:pt idx="122">
                  <c:v>242</c:v>
                </c:pt>
                <c:pt idx="123">
                  <c:v>273</c:v>
                </c:pt>
                <c:pt idx="124">
                  <c:v>271</c:v>
                </c:pt>
                <c:pt idx="125">
                  <c:v>281</c:v>
                </c:pt>
                <c:pt idx="126">
                  <c:v>276</c:v>
                </c:pt>
                <c:pt idx="127">
                  <c:v>268</c:v>
                </c:pt>
                <c:pt idx="128">
                  <c:v>289</c:v>
                </c:pt>
                <c:pt idx="129">
                  <c:v>281</c:v>
                </c:pt>
                <c:pt idx="130">
                  <c:v>279</c:v>
                </c:pt>
                <c:pt idx="131">
                  <c:v>316</c:v>
                </c:pt>
                <c:pt idx="132">
                  <c:v>294</c:v>
                </c:pt>
                <c:pt idx="133">
                  <c:v>314</c:v>
                </c:pt>
                <c:pt idx="134">
                  <c:v>298</c:v>
                </c:pt>
                <c:pt idx="135">
                  <c:v>296</c:v>
                </c:pt>
                <c:pt idx="136">
                  <c:v>317</c:v>
                </c:pt>
                <c:pt idx="137">
                  <c:v>313</c:v>
                </c:pt>
                <c:pt idx="138">
                  <c:v>315</c:v>
                </c:pt>
                <c:pt idx="139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C-4629-AC4A-637DE6B427A3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'Atac-I50-SECOeS'!$AN$2:$AN$151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C-4629-AC4A-637DE6B4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1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A+2 (Atual 2028)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Forward!$AK$2:$AK$151</c:f>
              <c:numCache>
                <c:formatCode>General</c:formatCode>
                <c:ptCount val="150"/>
                <c:pt idx="84">
                  <c:v>214</c:v>
                </c:pt>
                <c:pt idx="85">
                  <c:v>219</c:v>
                </c:pt>
                <c:pt idx="86">
                  <c:v>225</c:v>
                </c:pt>
                <c:pt idx="87">
                  <c:v>233</c:v>
                </c:pt>
                <c:pt idx="88">
                  <c:v>228</c:v>
                </c:pt>
                <c:pt idx="89">
                  <c:v>223</c:v>
                </c:pt>
                <c:pt idx="90">
                  <c:v>217</c:v>
                </c:pt>
                <c:pt idx="91">
                  <c:v>208</c:v>
                </c:pt>
                <c:pt idx="92">
                  <c:v>204</c:v>
                </c:pt>
                <c:pt idx="93">
                  <c:v>185</c:v>
                </c:pt>
                <c:pt idx="94">
                  <c:v>163</c:v>
                </c:pt>
                <c:pt idx="95">
                  <c:v>158</c:v>
                </c:pt>
                <c:pt idx="96">
                  <c:v>145</c:v>
                </c:pt>
                <c:pt idx="97">
                  <c:v>134</c:v>
                </c:pt>
                <c:pt idx="98">
                  <c:v>130</c:v>
                </c:pt>
                <c:pt idx="99">
                  <c:v>115</c:v>
                </c:pt>
                <c:pt idx="100">
                  <c:v>119</c:v>
                </c:pt>
                <c:pt idx="101">
                  <c:v>121</c:v>
                </c:pt>
                <c:pt idx="102">
                  <c:v>123</c:v>
                </c:pt>
                <c:pt idx="103">
                  <c:v>122</c:v>
                </c:pt>
                <c:pt idx="104">
                  <c:v>116</c:v>
                </c:pt>
                <c:pt idx="105">
                  <c:v>120</c:v>
                </c:pt>
                <c:pt idx="106">
                  <c:v>129</c:v>
                </c:pt>
                <c:pt idx="107">
                  <c:v>144</c:v>
                </c:pt>
                <c:pt idx="108">
                  <c:v>147</c:v>
                </c:pt>
                <c:pt idx="109">
                  <c:v>207</c:v>
                </c:pt>
                <c:pt idx="110">
                  <c:v>195</c:v>
                </c:pt>
                <c:pt idx="111">
                  <c:v>186</c:v>
                </c:pt>
                <c:pt idx="112">
                  <c:v>175</c:v>
                </c:pt>
                <c:pt idx="113">
                  <c:v>188</c:v>
                </c:pt>
                <c:pt idx="114">
                  <c:v>197</c:v>
                </c:pt>
                <c:pt idx="115">
                  <c:v>192</c:v>
                </c:pt>
                <c:pt idx="116">
                  <c:v>200</c:v>
                </c:pt>
                <c:pt idx="117">
                  <c:v>201</c:v>
                </c:pt>
                <c:pt idx="118">
                  <c:v>189</c:v>
                </c:pt>
                <c:pt idx="119">
                  <c:v>191</c:v>
                </c:pt>
                <c:pt idx="120">
                  <c:v>180</c:v>
                </c:pt>
                <c:pt idx="121">
                  <c:v>198</c:v>
                </c:pt>
                <c:pt idx="122">
                  <c:v>206</c:v>
                </c:pt>
                <c:pt idx="123">
                  <c:v>218</c:v>
                </c:pt>
                <c:pt idx="124">
                  <c:v>221</c:v>
                </c:pt>
                <c:pt idx="125">
                  <c:v>220</c:v>
                </c:pt>
                <c:pt idx="126">
                  <c:v>224</c:v>
                </c:pt>
                <c:pt idx="127">
                  <c:v>226</c:v>
                </c:pt>
                <c:pt idx="128">
                  <c:v>241</c:v>
                </c:pt>
                <c:pt idx="129">
                  <c:v>242</c:v>
                </c:pt>
                <c:pt idx="130">
                  <c:v>233</c:v>
                </c:pt>
                <c:pt idx="131">
                  <c:v>265</c:v>
                </c:pt>
                <c:pt idx="132">
                  <c:v>275</c:v>
                </c:pt>
                <c:pt idx="133">
                  <c:v>298</c:v>
                </c:pt>
                <c:pt idx="134">
                  <c:v>282</c:v>
                </c:pt>
                <c:pt idx="135">
                  <c:v>280</c:v>
                </c:pt>
                <c:pt idx="136">
                  <c:v>293</c:v>
                </c:pt>
                <c:pt idx="137">
                  <c:v>295</c:v>
                </c:pt>
                <c:pt idx="138">
                  <c:v>288</c:v>
                </c:pt>
                <c:pt idx="139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6-4005-81D0-4EA127F8A16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'Atac-I50-SECOeS'!$AO$2:$AO$151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6-4005-81D0-4EA127F8A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A+3 (Atual 2029)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Forward!$AL$2:$AL$151</c:f>
              <c:numCache>
                <c:formatCode>General</c:formatCode>
                <c:ptCount val="150"/>
                <c:pt idx="84">
                  <c:v>199</c:v>
                </c:pt>
                <c:pt idx="85">
                  <c:v>201</c:v>
                </c:pt>
                <c:pt idx="86">
                  <c:v>200</c:v>
                </c:pt>
                <c:pt idx="87">
                  <c:v>202</c:v>
                </c:pt>
                <c:pt idx="88">
                  <c:v>208</c:v>
                </c:pt>
                <c:pt idx="89">
                  <c:v>202</c:v>
                </c:pt>
                <c:pt idx="90">
                  <c:v>203</c:v>
                </c:pt>
                <c:pt idx="91">
                  <c:v>198</c:v>
                </c:pt>
                <c:pt idx="92">
                  <c:v>200</c:v>
                </c:pt>
                <c:pt idx="93">
                  <c:v>185</c:v>
                </c:pt>
                <c:pt idx="94">
                  <c:v>173</c:v>
                </c:pt>
                <c:pt idx="95">
                  <c:v>170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>
                  <c:v>154</c:v>
                </c:pt>
                <c:pt idx="108">
                  <c:v>168</c:v>
                </c:pt>
                <c:pt idx="109">
                  <c:v>201</c:v>
                </c:pt>
                <c:pt idx="110">
                  <c:v>189</c:v>
                </c:pt>
                <c:pt idx="111">
                  <c:v>182</c:v>
                </c:pt>
                <c:pt idx="112">
                  <c:v>172</c:v>
                </c:pt>
                <c:pt idx="113">
                  <c:v>180</c:v>
                </c:pt>
                <c:pt idx="114">
                  <c:v>181</c:v>
                </c:pt>
                <c:pt idx="115">
                  <c:v>180</c:v>
                </c:pt>
                <c:pt idx="116">
                  <c:v>183</c:v>
                </c:pt>
                <c:pt idx="117">
                  <c:v>181</c:v>
                </c:pt>
                <c:pt idx="118">
                  <c:v>178</c:v>
                </c:pt>
                <c:pt idx="119">
                  <c:v>186</c:v>
                </c:pt>
                <c:pt idx="120">
                  <c:v>175</c:v>
                </c:pt>
                <c:pt idx="121">
                  <c:v>183</c:v>
                </c:pt>
                <c:pt idx="122">
                  <c:v>191</c:v>
                </c:pt>
                <c:pt idx="123">
                  <c:v>199</c:v>
                </c:pt>
                <c:pt idx="124">
                  <c:v>201</c:v>
                </c:pt>
                <c:pt idx="125">
                  <c:v>202</c:v>
                </c:pt>
                <c:pt idx="126">
                  <c:v>204</c:v>
                </c:pt>
                <c:pt idx="127">
                  <c:v>205</c:v>
                </c:pt>
                <c:pt idx="128">
                  <c:v>220</c:v>
                </c:pt>
                <c:pt idx="129">
                  <c:v>230</c:v>
                </c:pt>
                <c:pt idx="130">
                  <c:v>225</c:v>
                </c:pt>
                <c:pt idx="131">
                  <c:v>260</c:v>
                </c:pt>
                <c:pt idx="132">
                  <c:v>255</c:v>
                </c:pt>
                <c:pt idx="133">
                  <c:v>270</c:v>
                </c:pt>
                <c:pt idx="134">
                  <c:v>261</c:v>
                </c:pt>
                <c:pt idx="135">
                  <c:v>256</c:v>
                </c:pt>
                <c:pt idx="136">
                  <c:v>267</c:v>
                </c:pt>
                <c:pt idx="137">
                  <c:v>270</c:v>
                </c:pt>
                <c:pt idx="138">
                  <c:v>260</c:v>
                </c:pt>
                <c:pt idx="13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E-4188-9798-DA9CE1C74D0A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'Atac-I50-SECOeS'!$AP$2:$AP$151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E-4188-9798-DA9CE1C74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Ano A+4 (Atual 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Forward!$AM$2:$AM$151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167</c:v>
                </c:pt>
                <c:pt idx="109">
                  <c:v>191</c:v>
                </c:pt>
                <c:pt idx="110">
                  <c:v>190</c:v>
                </c:pt>
                <c:pt idx="111">
                  <c:v>177</c:v>
                </c:pt>
                <c:pt idx="112">
                  <c:v>167</c:v>
                </c:pt>
                <c:pt idx="113">
                  <c:v>175</c:v>
                </c:pt>
                <c:pt idx="114">
                  <c:v>176</c:v>
                </c:pt>
                <c:pt idx="115">
                  <c:v>175</c:v>
                </c:pt>
                <c:pt idx="116">
                  <c:v>178</c:v>
                </c:pt>
                <c:pt idx="117">
                  <c:v>176</c:v>
                </c:pt>
                <c:pt idx="118">
                  <c:v>173</c:v>
                </c:pt>
                <c:pt idx="119">
                  <c:v>181</c:v>
                </c:pt>
                <c:pt idx="120">
                  <c:v>170</c:v>
                </c:pt>
                <c:pt idx="121">
                  <c:v>178</c:v>
                </c:pt>
                <c:pt idx="122">
                  <c:v>186</c:v>
                </c:pt>
                <c:pt idx="123">
                  <c:v>194</c:v>
                </c:pt>
                <c:pt idx="124">
                  <c:v>196</c:v>
                </c:pt>
                <c:pt idx="125">
                  <c:v>197</c:v>
                </c:pt>
                <c:pt idx="126">
                  <c:v>199</c:v>
                </c:pt>
                <c:pt idx="127">
                  <c:v>200</c:v>
                </c:pt>
                <c:pt idx="128">
                  <c:v>215</c:v>
                </c:pt>
                <c:pt idx="129">
                  <c:v>225</c:v>
                </c:pt>
                <c:pt idx="130">
                  <c:v>220</c:v>
                </c:pt>
                <c:pt idx="131">
                  <c:v>231</c:v>
                </c:pt>
                <c:pt idx="132">
                  <c:v>215</c:v>
                </c:pt>
                <c:pt idx="133">
                  <c:v>247</c:v>
                </c:pt>
                <c:pt idx="134">
                  <c:v>240</c:v>
                </c:pt>
                <c:pt idx="135">
                  <c:v>231</c:v>
                </c:pt>
                <c:pt idx="136">
                  <c:v>249</c:v>
                </c:pt>
                <c:pt idx="137">
                  <c:v>251</c:v>
                </c:pt>
                <c:pt idx="138">
                  <c:v>246</c:v>
                </c:pt>
                <c:pt idx="13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0-4DEE-8710-AC63D578D6E5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'Atac-I50-SECOeS'!$AQ$2:$AQ$151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221.42850000000001</c:v>
                </c:pt>
                <c:pt idx="133">
                  <c:v>252.85390000000001</c:v>
                </c:pt>
                <c:pt idx="134">
                  <c:v>244.392</c:v>
                </c:pt>
                <c:pt idx="135">
                  <c:v>233.67960000000002</c:v>
                </c:pt>
                <c:pt idx="136">
                  <c:v>250.22009999999997</c:v>
                </c:pt>
                <c:pt idx="137">
                  <c:v>250.7741</c:v>
                </c:pt>
                <c:pt idx="138">
                  <c:v>245.38500000000002</c:v>
                </c:pt>
                <c:pt idx="139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0-4DEE-8710-AC63D578D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1"/>
        <c:majorTimeUnit val="year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Modalidade Atacadista - Incentivada 50% - SE/CO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8"/>
          <c:order val="2"/>
          <c:tx>
            <c:v>Preço 2022</c:v>
          </c:tx>
          <c:spPr>
            <a:ln w="31750" cap="rnd">
              <a:solidFill>
                <a:srgbClr val="C00000"/>
              </a:solidFill>
              <a:prstDash val="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'Atac-I50-SECOeS'!$K$2:$K$151</c:f>
              <c:numCache>
                <c:formatCode>_(* #,##0.00_);_(* \(#,##0.00\);_(* "-"??_);_(@_)</c:formatCode>
                <c:ptCount val="150"/>
                <c:pt idx="84">
                  <c:v>285.73740000000004</c:v>
                </c:pt>
                <c:pt idx="85">
                  <c:v>210.31610000000001</c:v>
                </c:pt>
                <c:pt idx="86">
                  <c:v>231.4752</c:v>
                </c:pt>
                <c:pt idx="87">
                  <c:v>204.57679999999999</c:v>
                </c:pt>
                <c:pt idx="88">
                  <c:v>200.39600000000002</c:v>
                </c:pt>
                <c:pt idx="89">
                  <c:v>192.55240000000003</c:v>
                </c:pt>
                <c:pt idx="90">
                  <c:v>113.23779999999999</c:v>
                </c:pt>
                <c:pt idx="91">
                  <c:v>116.24579999999999</c:v>
                </c:pt>
                <c:pt idx="92">
                  <c:v>140.15819999999999</c:v>
                </c:pt>
                <c:pt idx="93">
                  <c:v>112.16650000000001</c:v>
                </c:pt>
                <c:pt idx="94">
                  <c:v>105.732</c:v>
                </c:pt>
                <c:pt idx="95">
                  <c:v>106.53370000000001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C-497D-90EA-ED1F6B47303D}"/>
            </c:ext>
          </c:extLst>
        </c:ser>
        <c:ser>
          <c:idx val="7"/>
          <c:order val="3"/>
          <c:tx>
            <c:v>Preço 2023</c:v>
          </c:tx>
          <c:spPr>
            <a:ln w="31750" cap="rnd">
              <a:solidFill>
                <a:sysClr val="windowText" lastClr="00000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'Atac-I50-SECOeS'!$L$2:$L$151</c:f>
              <c:numCache>
                <c:formatCode>_(* #,##0.00_);_(* \(#,##0.00\);_(* "-"??_);_(@_)</c:formatCode>
                <c:ptCount val="150"/>
                <c:pt idx="84">
                  <c:v>294.2851</c:v>
                </c:pt>
                <c:pt idx="85">
                  <c:v>284.47379999999998</c:v>
                </c:pt>
                <c:pt idx="86">
                  <c:v>311.04480000000001</c:v>
                </c:pt>
                <c:pt idx="87">
                  <c:v>306.86520000000002</c:v>
                </c:pt>
                <c:pt idx="88">
                  <c:v>277.01800000000003</c:v>
                </c:pt>
                <c:pt idx="89">
                  <c:v>272.39120000000003</c:v>
                </c:pt>
                <c:pt idx="90">
                  <c:v>253.32579999999999</c:v>
                </c:pt>
                <c:pt idx="91">
                  <c:v>238.36259999999999</c:v>
                </c:pt>
                <c:pt idx="92">
                  <c:v>232.0266</c:v>
                </c:pt>
                <c:pt idx="93">
                  <c:v>194.81550000000001</c:v>
                </c:pt>
                <c:pt idx="94">
                  <c:v>142.1508</c:v>
                </c:pt>
                <c:pt idx="95">
                  <c:v>138.14260000000002</c:v>
                </c:pt>
                <c:pt idx="96">
                  <c:v>125.76600000000001</c:v>
                </c:pt>
                <c:pt idx="97">
                  <c:v>124.03440000000001</c:v>
                </c:pt>
                <c:pt idx="98">
                  <c:v>118.53240000000001</c:v>
                </c:pt>
                <c:pt idx="99">
                  <c:v>115.5137</c:v>
                </c:pt>
                <c:pt idx="100">
                  <c:v>119.49</c:v>
                </c:pt>
                <c:pt idx="101">
                  <c:v>119.24849999999999</c:v>
                </c:pt>
                <c:pt idx="102">
                  <c:v>122.742</c:v>
                </c:pt>
                <c:pt idx="103">
                  <c:v>126.0183</c:v>
                </c:pt>
                <c:pt idx="104">
                  <c:v>122.29920000000001</c:v>
                </c:pt>
                <c:pt idx="105">
                  <c:v>124.27799999999999</c:v>
                </c:pt>
                <c:pt idx="106">
                  <c:v>124.014</c:v>
                </c:pt>
                <c:pt idx="107">
                  <c:v>124.8306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C-497D-90EA-ED1F6B47303D}"/>
            </c:ext>
          </c:extLst>
        </c:ser>
        <c:ser>
          <c:idx val="6"/>
          <c:order val="4"/>
          <c:tx>
            <c:v>Preço 2024</c:v>
          </c:tx>
          <c:spPr>
            <a:ln w="317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'Atac-I50-SECOeS'!$M$2:$M$151</c:f>
              <c:numCache>
                <c:formatCode>_(* #,##0.00_);_(* \(#,##0.00\);_(* "-"??_);_(@_)</c:formatCode>
                <c:ptCount val="150"/>
                <c:pt idx="84">
                  <c:v>261.31540000000001</c:v>
                </c:pt>
                <c:pt idx="85">
                  <c:v>266.23829999999998</c:v>
                </c:pt>
                <c:pt idx="86">
                  <c:v>271.26</c:v>
                </c:pt>
                <c:pt idx="87">
                  <c:v>277.1302</c:v>
                </c:pt>
                <c:pt idx="88">
                  <c:v>268.76640000000003</c:v>
                </c:pt>
                <c:pt idx="89">
                  <c:v>261.82430000000005</c:v>
                </c:pt>
                <c:pt idx="90">
                  <c:v>253.32579999999999</c:v>
                </c:pt>
                <c:pt idx="91">
                  <c:v>244.23359999999997</c:v>
                </c:pt>
                <c:pt idx="92">
                  <c:v>240.27119999999999</c:v>
                </c:pt>
                <c:pt idx="93">
                  <c:v>218.42950000000002</c:v>
                </c:pt>
                <c:pt idx="94">
                  <c:v>191.4924</c:v>
                </c:pt>
                <c:pt idx="95">
                  <c:v>184.97060000000002</c:v>
                </c:pt>
                <c:pt idx="96">
                  <c:v>151.38500000000002</c:v>
                </c:pt>
                <c:pt idx="97">
                  <c:v>140.26320000000001</c:v>
                </c:pt>
                <c:pt idx="98">
                  <c:v>133.49280000000002</c:v>
                </c:pt>
                <c:pt idx="99">
                  <c:v>117.80109999999999</c:v>
                </c:pt>
                <c:pt idx="100">
                  <c:v>120.62799999999999</c:v>
                </c:pt>
                <c:pt idx="101">
                  <c:v>121.51989999999999</c:v>
                </c:pt>
                <c:pt idx="102">
                  <c:v>125.015</c:v>
                </c:pt>
                <c:pt idx="103">
                  <c:v>121.47709999999999</c:v>
                </c:pt>
                <c:pt idx="104">
                  <c:v>116.63720000000001</c:v>
                </c:pt>
                <c:pt idx="105">
                  <c:v>117.49919999999999</c:v>
                </c:pt>
                <c:pt idx="106">
                  <c:v>131.9058</c:v>
                </c:pt>
                <c:pt idx="107">
                  <c:v>130.45359999999999</c:v>
                </c:pt>
                <c:pt idx="108">
                  <c:v>134.61599999999999</c:v>
                </c:pt>
                <c:pt idx="109">
                  <c:v>177.69839999999999</c:v>
                </c:pt>
                <c:pt idx="110">
                  <c:v>176.37869999999998</c:v>
                </c:pt>
                <c:pt idx="111">
                  <c:v>166.15499999999997</c:v>
                </c:pt>
                <c:pt idx="112">
                  <c:v>132.46799999999999</c:v>
                </c:pt>
                <c:pt idx="113">
                  <c:v>189.0796</c:v>
                </c:pt>
                <c:pt idx="114">
                  <c:v>252.35599999999999</c:v>
                </c:pt>
                <c:pt idx="115">
                  <c:v>202.279</c:v>
                </c:pt>
                <c:pt idx="116">
                  <c:v>248.86199999999997</c:v>
                </c:pt>
                <c:pt idx="117">
                  <c:v>347.87199999999996</c:v>
                </c:pt>
                <c:pt idx="118">
                  <c:v>305.03940000000006</c:v>
                </c:pt>
                <c:pt idx="119">
                  <c:v>126.10260000000001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C-497D-90EA-ED1F6B47303D}"/>
            </c:ext>
          </c:extLst>
        </c:ser>
        <c:ser>
          <c:idx val="5"/>
          <c:order val="5"/>
          <c:tx>
            <c:v>Preço 2025</c:v>
          </c:tx>
          <c:spPr>
            <a:ln w="31750" cap="rnd">
              <a:solidFill>
                <a:srgbClr val="00B050"/>
              </a:solidFill>
              <a:prstDash val="sysDash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'Atac-I50-SECOeS'!$N$2:$N$151</c:f>
              <c:numCache>
                <c:formatCode>_(* #,##0.00_);_(* \(#,##0.00\);_(* "-"??_);_(@_)</c:formatCode>
                <c:ptCount val="150"/>
                <c:pt idx="84">
                  <c:v>242.99890000000002</c:v>
                </c:pt>
                <c:pt idx="85">
                  <c:v>244.35570000000001</c:v>
                </c:pt>
                <c:pt idx="86">
                  <c:v>241.12</c:v>
                </c:pt>
                <c:pt idx="87">
                  <c:v>240.25880000000001</c:v>
                </c:pt>
                <c:pt idx="88">
                  <c:v>245.19040000000001</c:v>
                </c:pt>
                <c:pt idx="89">
                  <c:v>237.16820000000004</c:v>
                </c:pt>
                <c:pt idx="90">
                  <c:v>236.98220000000001</c:v>
                </c:pt>
                <c:pt idx="91">
                  <c:v>232.49159999999998</c:v>
                </c:pt>
                <c:pt idx="92">
                  <c:v>235.56</c:v>
                </c:pt>
                <c:pt idx="93">
                  <c:v>218.42950000000002</c:v>
                </c:pt>
                <c:pt idx="94">
                  <c:v>203.24040000000002</c:v>
                </c:pt>
                <c:pt idx="95">
                  <c:v>199.01900000000001</c:v>
                </c:pt>
                <c:pt idx="96">
                  <c:v>168.85250000000002</c:v>
                </c:pt>
                <c:pt idx="97">
                  <c:v>155.33279999999999</c:v>
                </c:pt>
                <c:pt idx="98">
                  <c:v>149.60400000000001</c:v>
                </c:pt>
                <c:pt idx="99">
                  <c:v>131.52549999999999</c:v>
                </c:pt>
                <c:pt idx="100">
                  <c:v>135.422</c:v>
                </c:pt>
                <c:pt idx="101">
                  <c:v>137.41969999999998</c:v>
                </c:pt>
                <c:pt idx="102">
                  <c:v>139.7895</c:v>
                </c:pt>
                <c:pt idx="103">
                  <c:v>138.50659999999999</c:v>
                </c:pt>
                <c:pt idx="104">
                  <c:v>131.35840000000002</c:v>
                </c:pt>
                <c:pt idx="105">
                  <c:v>135.57599999999999</c:v>
                </c:pt>
                <c:pt idx="106">
                  <c:v>145.43459999999999</c:v>
                </c:pt>
                <c:pt idx="107">
                  <c:v>161.94240000000002</c:v>
                </c:pt>
                <c:pt idx="108">
                  <c:v>151.44299999999998</c:v>
                </c:pt>
                <c:pt idx="109">
                  <c:v>241.40159999999997</c:v>
                </c:pt>
                <c:pt idx="110">
                  <c:v>222.9693</c:v>
                </c:pt>
                <c:pt idx="111">
                  <c:v>204.92449999999999</c:v>
                </c:pt>
                <c:pt idx="112">
                  <c:v>176.62399999999997</c:v>
                </c:pt>
                <c:pt idx="113">
                  <c:v>205.56909999999999</c:v>
                </c:pt>
                <c:pt idx="114">
                  <c:v>232.60639999999998</c:v>
                </c:pt>
                <c:pt idx="115">
                  <c:v>220.86679999999998</c:v>
                </c:pt>
                <c:pt idx="116">
                  <c:v>235.76399999999998</c:v>
                </c:pt>
                <c:pt idx="117">
                  <c:v>264.1653</c:v>
                </c:pt>
                <c:pt idx="118">
                  <c:v>190.37920000000003</c:v>
                </c:pt>
                <c:pt idx="119">
                  <c:v>194.00400000000002</c:v>
                </c:pt>
                <c:pt idx="120">
                  <c:v>187.70500000000001</c:v>
                </c:pt>
                <c:pt idx="121">
                  <c:v>243.11699999999999</c:v>
                </c:pt>
                <c:pt idx="122">
                  <c:v>340.6438</c:v>
                </c:pt>
                <c:pt idx="123">
                  <c:v>389.05499999999995</c:v>
                </c:pt>
                <c:pt idx="124">
                  <c:v>372.80319999999995</c:v>
                </c:pt>
                <c:pt idx="125">
                  <c:v>380.23439999999999</c:v>
                </c:pt>
                <c:pt idx="126">
                  <c:v>329.33519999999999</c:v>
                </c:pt>
                <c:pt idx="127">
                  <c:v>304.6028</c:v>
                </c:pt>
                <c:pt idx="128">
                  <c:v>346.55309999999997</c:v>
                </c:pt>
                <c:pt idx="129">
                  <c:v>333.5598</c:v>
                </c:pt>
                <c:pt idx="130">
                  <c:v>305.32499999999999</c:v>
                </c:pt>
                <c:pt idx="131">
                  <c:v>322.35839999999996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BC-497D-90EA-ED1F6B47303D}"/>
            </c:ext>
          </c:extLst>
        </c:ser>
        <c:ser>
          <c:idx val="0"/>
          <c:order val="6"/>
          <c:tx>
            <c:v>Preço 2026</c:v>
          </c:tx>
          <c:spPr>
            <a:ln w="31750" cap="rnd">
              <a:solidFill>
                <a:srgbClr val="00B0F0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BC-497D-90EA-ED1F6B47303D}"/>
            </c:ext>
          </c:extLst>
        </c:ser>
        <c:ser>
          <c:idx val="2"/>
          <c:order val="8"/>
          <c:tx>
            <c:v>Preço 2028</c:v>
          </c:tx>
          <c:spPr>
            <a:ln w="31750" cap="rnd">
              <a:solidFill>
                <a:srgbClr val="FF00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BC-497D-90EA-ED1F6B47303D}"/>
            </c:ext>
          </c:extLst>
        </c:ser>
        <c:ser>
          <c:idx val="3"/>
          <c:order val="9"/>
          <c:tx>
            <c:v>Preço 2029</c:v>
          </c:tx>
          <c:spPr>
            <a:ln w="31750" cap="rnd">
              <a:solidFill>
                <a:srgbClr val="7030A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BC-497D-90EA-ED1F6B47303D}"/>
            </c:ext>
          </c:extLst>
        </c:ser>
        <c:ser>
          <c:idx val="4"/>
          <c:order val="10"/>
          <c:tx>
            <c:v>Preço 2030</c:v>
          </c:tx>
          <c:spPr>
            <a:ln w="31750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BC-497D-90EA-ED1F6B47303D}"/>
            </c:ext>
          </c:extLst>
        </c:ser>
        <c:ser>
          <c:idx val="11"/>
          <c:order val="11"/>
          <c:tx>
            <c:v>Preço 2031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'Atac-I50-SECOeS'!$T$2:$T$151</c:f>
              <c:numCache>
                <c:formatCode>General</c:formatCode>
                <c:ptCount val="150"/>
                <c:pt idx="84" formatCode="_(* #,##0.00_);_(* \(#,##0.00\);_(* &quot;-&quot;??_);_(@_)">
                  <c:v>199.03930000000003</c:v>
                </c:pt>
                <c:pt idx="85" formatCode="_(* #,##0.00_);_(* \(#,##0.00\);_(* &quot;-&quot;??_);_(@_)">
                  <c:v>200.59049999999999</c:v>
                </c:pt>
                <c:pt idx="86" formatCode="_(* #,##0.00_);_(* \(#,##0.00\);_(* &quot;-&quot;??_);_(@_)">
                  <c:v>197.7184</c:v>
                </c:pt>
                <c:pt idx="87" formatCode="_(* #,##0.00_);_(* \(#,##0.00\);_(* &quot;-&quot;??_);_(@_)">
                  <c:v>197.44040000000001</c:v>
                </c:pt>
                <c:pt idx="88" formatCode="_(* #,##0.00_);_(* \(#,##0.00\);_(* &quot;-&quot;??_);_(@_)">
                  <c:v>202.75360000000001</c:v>
                </c:pt>
                <c:pt idx="89" formatCode="_(* #,##0.00_);_(* \(#,##0.00\);_(* &quot;-&quot;??_);_(@_)">
                  <c:v>194.90060000000003</c:v>
                </c:pt>
                <c:pt idx="90" formatCode="_(* #,##0.00_);_(* \(#,##0.00\);_(* &quot;-&quot;??_);_(@_)">
                  <c:v>194.95580000000001</c:v>
                </c:pt>
                <c:pt idx="91" formatCode="_(* #,##0.00_);_(* \(#,##0.00\);_(* &quot;-&quot;??_);_(@_)">
                  <c:v>190.22039999999998</c:v>
                </c:pt>
                <c:pt idx="92" formatCode="_(* #,##0.00_);_(* \(#,##0.00\);_(* &quot;-&quot;??_);_(@_)">
                  <c:v>193.1592</c:v>
                </c:pt>
                <c:pt idx="93" formatCode="_(* #,##0.00_);_(* \(#,##0.00\);_(* &quot;-&quot;??_);_(@_)">
                  <c:v>183.00850000000003</c:v>
                </c:pt>
                <c:pt idx="94" formatCode="_(* #,##0.00_);_(* \(#,##0.00\);_(* &quot;-&quot;??_);_(@_)">
                  <c:v>182.09400000000002</c:v>
                </c:pt>
                <c:pt idx="95" formatCode="_(* #,##0.00_);_(* \(#,##0.00\);_(* &quot;-&quot;??_);_(@_)">
                  <c:v>181.45850000000002</c:v>
                </c:pt>
                <c:pt idx="96" formatCode="_(* #,##0.00_);_(* \(#,##0.00\);_(* &quot;-&quot;??_);_(@_)">
                  <c:v>185.15550000000002</c:v>
                </c:pt>
                <c:pt idx="97" formatCode="_(* #,##0.00_);_(* \(#,##0.00\);_(* &quot;-&quot;??_);_(@_)">
                  <c:v>188.9496</c:v>
                </c:pt>
                <c:pt idx="98" formatCode="_(* #,##0.00_);_(* \(#,##0.00\);_(* &quot;-&quot;??_);_(@_)">
                  <c:v>179.5248</c:v>
                </c:pt>
                <c:pt idx="99" formatCode="_(* #,##0.00_);_(* \(#,##0.00\);_(* &quot;-&quot;??_);_(@_)">
                  <c:v>181.84829999999999</c:v>
                </c:pt>
                <c:pt idx="100" formatCode="_(* #,##0.00_);_(* \(#,##0.00\);_(* &quot;-&quot;??_);_(@_)">
                  <c:v>175.25199999999998</c:v>
                </c:pt>
                <c:pt idx="101" formatCode="_(* #,##0.00_);_(* \(#,##0.00\);_(* &quot;-&quot;??_);_(@_)">
                  <c:v>170.35499999999999</c:v>
                </c:pt>
                <c:pt idx="102" formatCode="_(* #,##0.00_);_(* \(#,##0.00\);_(* &quot;-&quot;??_);_(@_)">
                  <c:v>165.929</c:v>
                </c:pt>
                <c:pt idx="103" formatCode="_(* #,##0.00_);_(* \(#,##0.00\);_(* &quot;-&quot;??_);_(@_)">
                  <c:v>165.75379999999998</c:v>
                </c:pt>
                <c:pt idx="104" formatCode="_(* #,##0.00_);_(* \(#,##0.00\);_(* &quot;-&quot;??_);_(@_)">
                  <c:v>165.3304</c:v>
                </c:pt>
                <c:pt idx="105" formatCode="_(* #,##0.00_);_(* \(#,##0.00\);_(* &quot;-&quot;??_);_(@_)">
                  <c:v>162.69119999999998</c:v>
                </c:pt>
                <c:pt idx="106" formatCode="_(* #,##0.00_);_(* \(#,##0.00\);_(* &quot;-&quot;??_);_(@_)">
                  <c:v>162.34559999999999</c:v>
                </c:pt>
                <c:pt idx="107" formatCode="_(* #,##0.00_);_(* \(#,##0.00\);_(* &quot;-&quot;??_);_(@_)">
                  <c:v>174.31300000000002</c:v>
                </c:pt>
                <c:pt idx="108" formatCode="_(* #,##0.00_);_(* \(#,##0.00\);_(* &quot;-&quot;??_);_(@_)">
                  <c:v>180.60979999999998</c:v>
                </c:pt>
                <c:pt idx="109" formatCode="_(* #,##0.00_);_(* \(#,##0.00\);_(* &quot;-&quot;??_);_(@_)">
                  <c:v>195.57999999999998</c:v>
                </c:pt>
                <c:pt idx="110" formatCode="_(* #,##0.00_);_(* \(#,##0.00\);_(* &quot;-&quot;??_);_(@_)">
                  <c:v>195.23679999999999</c:v>
                </c:pt>
                <c:pt idx="111" formatCode="_(* #,##0.00_);_(* \(#,##0.00\);_(* &quot;-&quot;??_);_(@_)">
                  <c:v>179.44739999999999</c:v>
                </c:pt>
                <c:pt idx="112" formatCode="_(* #,##0.00_);_(* \(#,##0.00\);_(* &quot;-&quot;??_);_(@_)">
                  <c:v>167.79279999999997</c:v>
                </c:pt>
                <c:pt idx="113" formatCode="_(* #,##0.00_);_(* \(#,##0.00\);_(* &quot;-&quot;??_);_(@_)">
                  <c:v>175.88799999999998</c:v>
                </c:pt>
                <c:pt idx="114" formatCode="_(* #,##0.00_);_(* \(#,##0.00\);_(* &quot;-&quot;??_);_(@_)">
                  <c:v>176.64919999999998</c:v>
                </c:pt>
                <c:pt idx="115" formatCode="_(* #,##0.00_);_(* \(#,##0.00\);_(* &quot;-&quot;??_);_(@_)">
                  <c:v>174.94399999999999</c:v>
                </c:pt>
                <c:pt idx="116" formatCode="_(* #,##0.00_);_(* \(#,##0.00\);_(* &quot;-&quot;??_);_(@_)">
                  <c:v>177.91449999999998</c:v>
                </c:pt>
                <c:pt idx="117" formatCode="_(* #,##0.00_);_(* \(#,##0.00\);_(* &quot;-&quot;??_);_(@_)">
                  <c:v>175.0231</c:v>
                </c:pt>
                <c:pt idx="118" formatCode="_(* #,##0.00_);_(* \(#,##0.00\);_(* &quot;-&quot;??_);_(@_)">
                  <c:v>170.90860000000001</c:v>
                </c:pt>
                <c:pt idx="119" formatCode="_(* #,##0.00_);_(* \(#,##0.00\);_(* &quot;-&quot;??_);_(@_)">
                  <c:v>178.91480000000001</c:v>
                </c:pt>
                <c:pt idx="120" formatCode="_(* #,##0.00_);_(* \(#,##0.00\);_(* &quot;-&quot;??_);_(@_)">
                  <c:v>171.61599999999999</c:v>
                </c:pt>
                <c:pt idx="121" formatCode="_(* #,##0.00_);_(* \(#,##0.00\);_(* &quot;-&quot;??_);_(@_)">
                  <c:v>174.57299999999998</c:v>
                </c:pt>
                <c:pt idx="122" formatCode="_(* #,##0.00_);_(* \(#,##0.00\);_(* &quot;-&quot;??_);_(@_)">
                  <c:v>180.90090000000001</c:v>
                </c:pt>
                <c:pt idx="123" formatCode="_(* #,##0.00_);_(* \(#,##0.00\);_(* &quot;-&quot;??_);_(@_)">
                  <c:v>188.21849999999998</c:v>
                </c:pt>
                <c:pt idx="124" formatCode="_(* #,##0.00_);_(* \(#,##0.00\);_(* &quot;-&quot;??_);_(@_)">
                  <c:v>189.54319999999998</c:v>
                </c:pt>
                <c:pt idx="125" formatCode="_(* #,##0.00_);_(* \(#,##0.00\);_(* &quot;-&quot;??_);_(@_)">
                  <c:v>190.1172</c:v>
                </c:pt>
                <c:pt idx="126" formatCode="_(* #,##0.00_);_(* \(#,##0.00\);_(* &quot;-&quot;??_);_(@_)">
                  <c:v>191.76480000000001</c:v>
                </c:pt>
                <c:pt idx="127" formatCode="_(* #,##0.00_);_(* \(#,##0.00\);_(* &quot;-&quot;??_);_(@_)">
                  <c:v>192.32600000000002</c:v>
                </c:pt>
                <c:pt idx="128" formatCode="_(* #,##0.00_);_(* \(#,##0.00\);_(* &quot;-&quot;??_);_(@_)">
                  <c:v>208.14</c:v>
                </c:pt>
                <c:pt idx="129" formatCode="_(* #,##0.00_);_(* \(#,##0.00\);_(* &quot;-&quot;??_);_(@_)">
                  <c:v>217.53900000000002</c:v>
                </c:pt>
                <c:pt idx="130" formatCode="_(* #,##0.00_);_(* \(#,##0.00\);_(* &quot;-&quot;??_);_(@_)">
                  <c:v>212.17499999999998</c:v>
                </c:pt>
                <c:pt idx="131" formatCode="_(* #,##0.00_);_(* \(#,##0.00\);_(* &quot;-&quot;??_);_(@_)">
                  <c:v>201.47399999999999</c:v>
                </c:pt>
                <c:pt idx="132" formatCode="_(* #,##0.00_);_(* \(#,##0.00\);_(* &quot;-&quot;??_);_(@_)">
                  <c:v>209.06970000000001</c:v>
                </c:pt>
                <c:pt idx="133" formatCode="_(* #,##0.00_);_(* \(#,##0.00\);_(* &quot;-&quot;??_);_(@_)">
                  <c:v>213.95330000000001</c:v>
                </c:pt>
                <c:pt idx="134" formatCode="_(* #,##0.00_);_(* \(#,##0.00\);_(* &quot;-&quot;??_);_(@_)">
                  <c:v>221.98939999999999</c:v>
                </c:pt>
                <c:pt idx="135" formatCode="_(* #,##0.00_);_(* \(#,##0.00\);_(* &quot;-&quot;??_);_(@_)">
                  <c:v>216.48240000000001</c:v>
                </c:pt>
                <c:pt idx="136" formatCode="_(* #,##0.00_);_(* \(#,##0.00\);_(* &quot;-&quot;??_);_(@_)">
                  <c:v>221.07799999999997</c:v>
                </c:pt>
                <c:pt idx="137" formatCode="_(* #,##0.00_);_(* \(#,##0.00\);_(* &quot;-&quot;??_);_(@_)">
                  <c:v>221.80019999999999</c:v>
                </c:pt>
                <c:pt idx="138" formatCode="_(* #,##0.00_);_(* \(#,##0.00\);_(* &quot;-&quot;??_);_(@_)">
                  <c:v>219.45000000000002</c:v>
                </c:pt>
                <c:pt idx="139" formatCode="_(* #,##0.00_);_(* \(#,##0.00\);_(* &quot;-&quot;??_);_(@_)">
                  <c:v>217.30240000000001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BC-497D-90EA-ED1F6B473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1322928"/>
        <c:axId val="-2111317488"/>
        <c:extLst>
          <c:ext xmlns:c15="http://schemas.microsoft.com/office/drawing/2012/chart" uri="{02D57815-91ED-43cb-92C2-25804820EDAC}">
            <c15:filteredLineSeries>
              <c15:ser>
                <c:idx val="10"/>
                <c:order val="0"/>
                <c:tx>
                  <c:strRef>
                    <c:extLst>
                      <c:ext uri="{02D57815-91ED-43cb-92C2-25804820EDAC}">
                        <c15:formulaRef>
                          <c15:sqref>'Atac-I50-SECOeS'!$I$1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 w="317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'Atac-I50-SECOeS'!$I$2:$I$151</c15:sqref>
                        </c15:formulaRef>
                      </c:ext>
                    </c:extLst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DCBC-497D-90EA-ED1F6B47303D}"/>
                  </c:ext>
                </c:extLst>
              </c15:ser>
            </c15:filteredLineSeries>
            <c15:filteredLineSeries>
              <c15:ser>
                <c:idx val="9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31750" cap="rnd">
                    <a:solidFill>
                      <a:schemeClr val="accent4">
                        <a:lumMod val="60000"/>
                      </a:schemeClr>
                    </a:solidFill>
                    <a:prstDash val="dash"/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Pt>
                  <c:idx val="141"/>
                  <c:marker>
                    <c:symbol val="none"/>
                  </c:marker>
                  <c:bubble3D val="0"/>
                  <c:spPr>
                    <a:ln w="31750" cap="rnd">
                      <a:solidFill>
                        <a:sysClr val="windowText" lastClr="000000"/>
                      </a:solidFill>
                      <a:prstDash val="dash"/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DCBC-497D-90EA-ED1F6B47303D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Forward!$C$2:$C$153</c15:sqref>
                        </c15:formulaRef>
                      </c:ext>
                    </c:extLst>
                    <c:numCache>
                      <c:formatCode>m/d/yyyy</c:formatCode>
                      <c:ptCount val="152"/>
                      <c:pt idx="84">
                        <c:v>44562</c:v>
                      </c:pt>
                      <c:pt idx="85">
                        <c:v>44593</c:v>
                      </c:pt>
                      <c:pt idx="86">
                        <c:v>44621</c:v>
                      </c:pt>
                      <c:pt idx="87">
                        <c:v>44652</c:v>
                      </c:pt>
                      <c:pt idx="88">
                        <c:v>44682</c:v>
                      </c:pt>
                      <c:pt idx="89">
                        <c:v>44713</c:v>
                      </c:pt>
                      <c:pt idx="90">
                        <c:v>44743</c:v>
                      </c:pt>
                      <c:pt idx="91">
                        <c:v>44774</c:v>
                      </c:pt>
                      <c:pt idx="92">
                        <c:v>44805</c:v>
                      </c:pt>
                      <c:pt idx="93">
                        <c:v>44835</c:v>
                      </c:pt>
                      <c:pt idx="94">
                        <c:v>44866</c:v>
                      </c:pt>
                      <c:pt idx="95">
                        <c:v>44896</c:v>
                      </c:pt>
                      <c:pt idx="96">
                        <c:v>44927</c:v>
                      </c:pt>
                      <c:pt idx="97">
                        <c:v>44958</c:v>
                      </c:pt>
                      <c:pt idx="98">
                        <c:v>44986</c:v>
                      </c:pt>
                      <c:pt idx="99">
                        <c:v>45017</c:v>
                      </c:pt>
                      <c:pt idx="100">
                        <c:v>45047</c:v>
                      </c:pt>
                      <c:pt idx="101">
                        <c:v>45078</c:v>
                      </c:pt>
                      <c:pt idx="102">
                        <c:v>45108</c:v>
                      </c:pt>
                      <c:pt idx="103">
                        <c:v>45139</c:v>
                      </c:pt>
                      <c:pt idx="104">
                        <c:v>45170</c:v>
                      </c:pt>
                      <c:pt idx="105">
                        <c:v>45200</c:v>
                      </c:pt>
                      <c:pt idx="106">
                        <c:v>45231</c:v>
                      </c:pt>
                      <c:pt idx="107">
                        <c:v>45261</c:v>
                      </c:pt>
                      <c:pt idx="108">
                        <c:v>45292</c:v>
                      </c:pt>
                      <c:pt idx="109">
                        <c:v>45323</c:v>
                      </c:pt>
                      <c:pt idx="110">
                        <c:v>45352</c:v>
                      </c:pt>
                      <c:pt idx="111">
                        <c:v>45383</c:v>
                      </c:pt>
                      <c:pt idx="112">
                        <c:v>45413</c:v>
                      </c:pt>
                      <c:pt idx="113">
                        <c:v>45444</c:v>
                      </c:pt>
                      <c:pt idx="114">
                        <c:v>45474</c:v>
                      </c:pt>
                      <c:pt idx="115">
                        <c:v>45505</c:v>
                      </c:pt>
                      <c:pt idx="116">
                        <c:v>45536</c:v>
                      </c:pt>
                      <c:pt idx="117">
                        <c:v>45566</c:v>
                      </c:pt>
                      <c:pt idx="118">
                        <c:v>45597</c:v>
                      </c:pt>
                      <c:pt idx="119">
                        <c:v>45627</c:v>
                      </c:pt>
                      <c:pt idx="120">
                        <c:v>45658</c:v>
                      </c:pt>
                      <c:pt idx="121">
                        <c:v>45689</c:v>
                      </c:pt>
                      <c:pt idx="122">
                        <c:v>45717</c:v>
                      </c:pt>
                      <c:pt idx="123">
                        <c:v>45748</c:v>
                      </c:pt>
                      <c:pt idx="124">
                        <c:v>45778</c:v>
                      </c:pt>
                      <c:pt idx="125">
                        <c:v>45809</c:v>
                      </c:pt>
                      <c:pt idx="126">
                        <c:v>45839</c:v>
                      </c:pt>
                      <c:pt idx="127">
                        <c:v>45870</c:v>
                      </c:pt>
                      <c:pt idx="128">
                        <c:v>45901</c:v>
                      </c:pt>
                      <c:pt idx="129">
                        <c:v>45931</c:v>
                      </c:pt>
                      <c:pt idx="130">
                        <c:v>45962</c:v>
                      </c:pt>
                      <c:pt idx="131">
                        <c:v>45992</c:v>
                      </c:pt>
                      <c:pt idx="132">
                        <c:v>46023</c:v>
                      </c:pt>
                      <c:pt idx="133">
                        <c:v>46054</c:v>
                      </c:pt>
                      <c:pt idx="134">
                        <c:v>46082</c:v>
                      </c:pt>
                      <c:pt idx="135">
                        <c:v>46113</c:v>
                      </c:pt>
                      <c:pt idx="136">
                        <c:v>46143</c:v>
                      </c:pt>
                      <c:pt idx="137">
                        <c:v>46174</c:v>
                      </c:pt>
                      <c:pt idx="138">
                        <c:v>46204</c:v>
                      </c:pt>
                      <c:pt idx="139">
                        <c:v>46235</c:v>
                      </c:pt>
                      <c:pt idx="140">
                        <c:v>46266</c:v>
                      </c:pt>
                      <c:pt idx="141">
                        <c:v>46296</c:v>
                      </c:pt>
                      <c:pt idx="142">
                        <c:v>46327</c:v>
                      </c:pt>
                      <c:pt idx="143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'Atac-I50-SECOeS'!$J$2:$J$151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CBC-497D-90EA-ED1F6B47303D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7"/>
          <c:tx>
            <c:v>Preço 2027</c:v>
          </c:tx>
          <c:spPr>
            <a:ln w="31750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CBC-497D-90EA-ED1F6B473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622368"/>
        <c:axId val="1039618528"/>
      </c:lineChart>
      <c:dateAx>
        <c:axId val="-2111322928"/>
        <c:scaling>
          <c:orientation val="minMax"/>
          <c:max val="46203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3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25"/>
      </c:valAx>
      <c:valAx>
        <c:axId val="1039618528"/>
        <c:scaling>
          <c:orientation val="minMax"/>
          <c:max val="450"/>
          <c:min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1039622368"/>
        <c:crosses val="max"/>
        <c:crossBetween val="between"/>
        <c:majorUnit val="25"/>
      </c:valAx>
      <c:dateAx>
        <c:axId val="1039622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396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Forward!$O$2:$O$151</c:f>
              <c:numCache>
                <c:formatCode>General</c:formatCode>
                <c:ptCount val="150"/>
                <c:pt idx="84">
                  <c:v>191</c:v>
                </c:pt>
                <c:pt idx="85">
                  <c:v>193</c:v>
                </c:pt>
                <c:pt idx="86">
                  <c:v>192</c:v>
                </c:pt>
                <c:pt idx="87">
                  <c:v>194</c:v>
                </c:pt>
                <c:pt idx="88">
                  <c:v>200</c:v>
                </c:pt>
                <c:pt idx="89">
                  <c:v>194</c:v>
                </c:pt>
                <c:pt idx="90">
                  <c:v>195</c:v>
                </c:pt>
                <c:pt idx="91">
                  <c:v>190</c:v>
                </c:pt>
                <c:pt idx="92">
                  <c:v>192</c:v>
                </c:pt>
                <c:pt idx="93">
                  <c:v>177</c:v>
                </c:pt>
                <c:pt idx="94">
                  <c:v>165</c:v>
                </c:pt>
                <c:pt idx="95">
                  <c:v>162</c:v>
                </c:pt>
                <c:pt idx="96">
                  <c:v>158</c:v>
                </c:pt>
                <c:pt idx="97">
                  <c:v>145</c:v>
                </c:pt>
                <c:pt idx="98">
                  <c:v>137</c:v>
                </c:pt>
                <c:pt idx="99">
                  <c:v>128</c:v>
                </c:pt>
                <c:pt idx="100">
                  <c:v>130</c:v>
                </c:pt>
                <c:pt idx="101">
                  <c:v>131</c:v>
                </c:pt>
                <c:pt idx="102">
                  <c:v>130</c:v>
                </c:pt>
                <c:pt idx="103">
                  <c:v>130</c:v>
                </c:pt>
                <c:pt idx="104">
                  <c:v>125</c:v>
                </c:pt>
                <c:pt idx="105">
                  <c:v>130</c:v>
                </c:pt>
                <c:pt idx="106">
                  <c:v>139</c:v>
                </c:pt>
                <c:pt idx="107" formatCode="_(* #,##0.00_);_(* \(#,##0.00\);_(* &quot;-&quot;??_);_(@_)">
                  <c:v>154</c:v>
                </c:pt>
                <c:pt idx="108" formatCode="_(* #,##0.00_);_(* \(#,##0.00\);_(* &quot;-&quot;??_);_(@_)">
                  <c:v>147</c:v>
                </c:pt>
                <c:pt idx="109" formatCode="_(* #,##0.00_);_(* \(#,##0.00\);_(* &quot;-&quot;??_);_(@_)">
                  <c:v>207</c:v>
                </c:pt>
                <c:pt idx="110" formatCode="_(* #,##0.00_);_(* \(#,##0.00\);_(* &quot;-&quot;??_);_(@_)">
                  <c:v>195</c:v>
                </c:pt>
                <c:pt idx="111" formatCode="_(* #,##0.00_);_(* \(#,##0.00\);_(* &quot;-&quot;??_);_(@_)">
                  <c:v>186</c:v>
                </c:pt>
                <c:pt idx="112" formatCode="_(* #,##0.00_);_(* \(#,##0.00\);_(* &quot;-&quot;??_);_(@_)">
                  <c:v>175</c:v>
                </c:pt>
                <c:pt idx="113" formatCode="_(* #,##0.00_);_(* \(#,##0.00\);_(* &quot;-&quot;??_);_(@_)">
                  <c:v>188</c:v>
                </c:pt>
                <c:pt idx="114" formatCode="_(* #,##0.00_);_(* \(#,##0.00\);_(* &quot;-&quot;??_);_(@_)">
                  <c:v>197</c:v>
                </c:pt>
                <c:pt idx="115" formatCode="_(* #,##0.00_);_(* \(#,##0.00\);_(* &quot;-&quot;??_);_(@_)">
                  <c:v>192</c:v>
                </c:pt>
                <c:pt idx="116" formatCode="_(* #,##0.00_);_(* \(#,##0.00\);_(* &quot;-&quot;??_);_(@_)">
                  <c:v>200</c:v>
                </c:pt>
                <c:pt idx="117" formatCode="_(* #,##0.00_);_(* \(#,##0.00\);_(* &quot;-&quot;??_);_(@_)">
                  <c:v>201</c:v>
                </c:pt>
                <c:pt idx="118" formatCode="_(* #,##0.00_);_(* \(#,##0.00\);_(* &quot;-&quot;??_);_(@_)">
                  <c:v>189</c:v>
                </c:pt>
                <c:pt idx="119" formatCode="_(* #,##0.00_);_(* \(#,##0.00\);_(* &quot;-&quot;??_);_(@_)">
                  <c:v>191</c:v>
                </c:pt>
                <c:pt idx="120" formatCode="_(* #,##0.00_);_(* \(#,##0.00\);_(* &quot;-&quot;??_);_(@_)">
                  <c:v>199</c:v>
                </c:pt>
                <c:pt idx="121" formatCode="_(* #,##0.00_);_(* \(#,##0.00\);_(* &quot;-&quot;??_);_(@_)">
                  <c:v>219</c:v>
                </c:pt>
                <c:pt idx="122" formatCode="_(* #,##0.00_);_(* \(#,##0.00\);_(* &quot;-&quot;??_);_(@_)">
                  <c:v>242</c:v>
                </c:pt>
                <c:pt idx="123" formatCode="_(* #,##0.00_);_(* \(#,##0.00\);_(* &quot;-&quot;??_);_(@_)">
                  <c:v>273</c:v>
                </c:pt>
                <c:pt idx="124" formatCode="_(* #,##0.00_);_(* \(#,##0.00\);_(* &quot;-&quot;??_);_(@_)">
                  <c:v>271</c:v>
                </c:pt>
                <c:pt idx="125" formatCode="_(* #,##0.00_);_(* \(#,##0.00\);_(* &quot;-&quot;??_);_(@_)">
                  <c:v>281</c:v>
                </c:pt>
                <c:pt idx="126" formatCode="_(* #,##0.00_);_(* \(#,##0.00\);_(* &quot;-&quot;??_);_(@_)">
                  <c:v>276</c:v>
                </c:pt>
                <c:pt idx="127" formatCode="_(* #,##0.00_);_(* \(#,##0.00\);_(* &quot;-&quot;??_);_(@_)">
                  <c:v>268</c:v>
                </c:pt>
                <c:pt idx="128" formatCode="_(* #,##0.00_);_(* \(#,##0.00\);_(* &quot;-&quot;??_);_(@_)">
                  <c:v>289</c:v>
                </c:pt>
                <c:pt idx="129" formatCode="_(* #,##0.00_);_(* \(#,##0.00\);_(* &quot;-&quot;??_);_(@_)">
                  <c:v>281</c:v>
                </c:pt>
                <c:pt idx="130" formatCode="_(* #,##0.00_);_(* \(#,##0.00\);_(* &quot;-&quot;??_);_(@_)">
                  <c:v>279</c:v>
                </c:pt>
                <c:pt idx="131" formatCode="_(* #,##0.00_);_(* \(#,##0.00\);_(* &quot;-&quot;??_);_(@_)">
                  <c:v>316</c:v>
                </c:pt>
                <c:pt idx="132" formatCode="_(* #,##0.00_);_(* \(#,##0.00\);_(* &quot;-&quot;??_);_(@_)">
                  <c:v>364</c:v>
                </c:pt>
                <c:pt idx="133" formatCode="_(* #,##0.00_);_(* \(#,##0.00\);_(* &quot;-&quot;??_);_(@_)">
                  <c:v>436</c:v>
                </c:pt>
                <c:pt idx="134" formatCode="_(* #,##0.00_);_(* \(#,##0.00\);_(* &quot;-&quot;??_);_(@_)">
                  <c:v>400</c:v>
                </c:pt>
                <c:pt idx="135" formatCode="_(* #,##0.00_);_(* \(#,##0.00\);_(* &quot;-&quot;??_);_(@_)">
                  <c:v>325</c:v>
                </c:pt>
                <c:pt idx="136" formatCode="_(* #,##0.00_);_(* \(#,##0.00\);_(* &quot;-&quot;??_);_(@_)">
                  <c:v>337</c:v>
                </c:pt>
                <c:pt idx="137" formatCode="_(* #,##0.00_);_(* \(#,##0.00\);_(* &quot;-&quot;??_);_(@_)">
                  <c:v>314</c:v>
                </c:pt>
                <c:pt idx="138" formatCode="_(* #,##0.00_);_(* \(#,##0.00\);_(* &quot;-&quot;??_);_(@_)">
                  <c:v>270</c:v>
                </c:pt>
                <c:pt idx="139" formatCode="_(* #,##0.00_);_(* \(#,##0.00\);_(* &quot;-&quot;??_);_(@_)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2-4178-B9D0-ED4ACECA9D2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'Atac-I50-SECOeS'!$O$2:$O$151</c:f>
              <c:numCache>
                <c:formatCode>_(* #,##0.00_);_(* \(#,##0.00\);_(* "-"??_);_(@_)</c:formatCode>
                <c:ptCount val="150"/>
                <c:pt idx="84">
                  <c:v>233.23010000000002</c:v>
                </c:pt>
                <c:pt idx="85">
                  <c:v>234.6301</c:v>
                </c:pt>
                <c:pt idx="86">
                  <c:v>231.4752</c:v>
                </c:pt>
                <c:pt idx="87">
                  <c:v>230.74360000000001</c:v>
                </c:pt>
                <c:pt idx="88">
                  <c:v>235.76000000000002</c:v>
                </c:pt>
                <c:pt idx="89">
                  <c:v>227.77540000000002</c:v>
                </c:pt>
                <c:pt idx="90">
                  <c:v>227.643</c:v>
                </c:pt>
                <c:pt idx="91">
                  <c:v>223.09799999999998</c:v>
                </c:pt>
                <c:pt idx="92">
                  <c:v>226.13759999999999</c:v>
                </c:pt>
                <c:pt idx="93">
                  <c:v>208.98390000000001</c:v>
                </c:pt>
                <c:pt idx="94">
                  <c:v>193.84200000000001</c:v>
                </c:pt>
                <c:pt idx="95">
                  <c:v>189.6534</c:v>
                </c:pt>
                <c:pt idx="96">
                  <c:v>183.99100000000001</c:v>
                </c:pt>
                <c:pt idx="97">
                  <c:v>168.084</c:v>
                </c:pt>
                <c:pt idx="98">
                  <c:v>157.65960000000001</c:v>
                </c:pt>
                <c:pt idx="99">
                  <c:v>146.39359999999999</c:v>
                </c:pt>
                <c:pt idx="100">
                  <c:v>147.94</c:v>
                </c:pt>
                <c:pt idx="101">
                  <c:v>148.77670000000001</c:v>
                </c:pt>
                <c:pt idx="102">
                  <c:v>147.745</c:v>
                </c:pt>
                <c:pt idx="103">
                  <c:v>147.589</c:v>
                </c:pt>
                <c:pt idx="104">
                  <c:v>141.55000000000001</c:v>
                </c:pt>
                <c:pt idx="105">
                  <c:v>146.874</c:v>
                </c:pt>
                <c:pt idx="106">
                  <c:v>156.70859999999999</c:v>
                </c:pt>
                <c:pt idx="107">
                  <c:v>173.1884</c:v>
                </c:pt>
                <c:pt idx="108">
                  <c:v>164.90459999999999</c:v>
                </c:pt>
                <c:pt idx="109">
                  <c:v>231.3432</c:v>
                </c:pt>
                <c:pt idx="110">
                  <c:v>216.3135</c:v>
                </c:pt>
                <c:pt idx="111">
                  <c:v>206.03219999999999</c:v>
                </c:pt>
                <c:pt idx="112">
                  <c:v>193.18249999999998</c:v>
                </c:pt>
                <c:pt idx="113">
                  <c:v>206.66839999999999</c:v>
                </c:pt>
                <c:pt idx="114">
                  <c:v>216.14839999999998</c:v>
                </c:pt>
                <c:pt idx="115">
                  <c:v>209.93279999999999</c:v>
                </c:pt>
                <c:pt idx="116">
                  <c:v>218.29999999999998</c:v>
                </c:pt>
                <c:pt idx="117">
                  <c:v>218.50709999999998</c:v>
                </c:pt>
                <c:pt idx="118">
                  <c:v>204.44130000000001</c:v>
                </c:pt>
                <c:pt idx="119">
                  <c:v>205.85980000000001</c:v>
                </c:pt>
                <c:pt idx="120">
                  <c:v>213.44739999999999</c:v>
                </c:pt>
                <c:pt idx="121">
                  <c:v>234.54899999999998</c:v>
                </c:pt>
                <c:pt idx="122">
                  <c:v>256.01179999999999</c:v>
                </c:pt>
                <c:pt idx="123">
                  <c:v>287.05949999999996</c:v>
                </c:pt>
                <c:pt idx="124">
                  <c:v>283.7912</c:v>
                </c:pt>
                <c:pt idx="125">
                  <c:v>293.5326</c:v>
                </c:pt>
                <c:pt idx="126">
                  <c:v>287.6472</c:v>
                </c:pt>
                <c:pt idx="127">
                  <c:v>278.61279999999999</c:v>
                </c:pt>
                <c:pt idx="128">
                  <c:v>300.76229999999998</c:v>
                </c:pt>
                <c:pt idx="129">
                  <c:v>291.08789999999999</c:v>
                </c:pt>
                <c:pt idx="130">
                  <c:v>288.76499999999999</c:v>
                </c:pt>
                <c:pt idx="131">
                  <c:v>326.49119999999999</c:v>
                </c:pt>
                <c:pt idx="132">
                  <c:v>374.8836</c:v>
                </c:pt>
                <c:pt idx="133">
                  <c:v>446.33320000000003</c:v>
                </c:pt>
                <c:pt idx="134">
                  <c:v>407.32</c:v>
                </c:pt>
                <c:pt idx="135">
                  <c:v>328.77000000000004</c:v>
                </c:pt>
                <c:pt idx="136">
                  <c:v>338.65129999999999</c:v>
                </c:pt>
                <c:pt idx="137">
                  <c:v>313.7174</c:v>
                </c:pt>
                <c:pt idx="138">
                  <c:v>269.32499999999999</c:v>
                </c:pt>
                <c:pt idx="139">
                  <c:v>280.10079999999999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2-4178-B9D0-ED4ACECA9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Forward!$P$2:$P$151</c:f>
              <c:numCache>
                <c:formatCode>General</c:formatCode>
                <c:ptCount val="150"/>
                <c:pt idx="84">
                  <c:v>183</c:v>
                </c:pt>
                <c:pt idx="85">
                  <c:v>185</c:v>
                </c:pt>
                <c:pt idx="86">
                  <c:v>184</c:v>
                </c:pt>
                <c:pt idx="87">
                  <c:v>186</c:v>
                </c:pt>
                <c:pt idx="88">
                  <c:v>192</c:v>
                </c:pt>
                <c:pt idx="89">
                  <c:v>186</c:v>
                </c:pt>
                <c:pt idx="90">
                  <c:v>187</c:v>
                </c:pt>
                <c:pt idx="91">
                  <c:v>182</c:v>
                </c:pt>
                <c:pt idx="92">
                  <c:v>184</c:v>
                </c:pt>
                <c:pt idx="93">
                  <c:v>175</c:v>
                </c:pt>
                <c:pt idx="94">
                  <c:v>175</c:v>
                </c:pt>
                <c:pt idx="95">
                  <c:v>175</c:v>
                </c:pt>
                <c:pt idx="96">
                  <c:v>179</c:v>
                </c:pt>
                <c:pt idx="97">
                  <c:v>179</c:v>
                </c:pt>
                <c:pt idx="98">
                  <c:v>159</c:v>
                </c:pt>
                <c:pt idx="99">
                  <c:v>149</c:v>
                </c:pt>
                <c:pt idx="100">
                  <c:v>145</c:v>
                </c:pt>
                <c:pt idx="101">
                  <c:v>139</c:v>
                </c:pt>
                <c:pt idx="102">
                  <c:v>139</c:v>
                </c:pt>
                <c:pt idx="103">
                  <c:v>139</c:v>
                </c:pt>
                <c:pt idx="104">
                  <c:v>139</c:v>
                </c:pt>
                <c:pt idx="105">
                  <c:v>137</c:v>
                </c:pt>
                <c:pt idx="106">
                  <c:v>137</c:v>
                </c:pt>
                <c:pt idx="107">
                  <c:v>153</c:v>
                </c:pt>
                <c:pt idx="108">
                  <c:v>168</c:v>
                </c:pt>
                <c:pt idx="109" formatCode="_(* #,##0.00_);_(* \(#,##0.00\);_(* &quot;-&quot;??_);_(@_)">
                  <c:v>201</c:v>
                </c:pt>
                <c:pt idx="110" formatCode="_(* #,##0.00_);_(* \(#,##0.00\);_(* &quot;-&quot;??_);_(@_)">
                  <c:v>189</c:v>
                </c:pt>
                <c:pt idx="111" formatCode="_(* #,##0.00_);_(* \(#,##0.00\);_(* &quot;-&quot;??_);_(@_)">
                  <c:v>182</c:v>
                </c:pt>
                <c:pt idx="112" formatCode="_(* #,##0.00_);_(* \(#,##0.00\);_(* &quot;-&quot;??_);_(@_)">
                  <c:v>172</c:v>
                </c:pt>
                <c:pt idx="113" formatCode="_(* #,##0.00_);_(* \(#,##0.00\);_(* &quot;-&quot;??_);_(@_)">
                  <c:v>180</c:v>
                </c:pt>
                <c:pt idx="114" formatCode="_(* #,##0.00_);_(* \(#,##0.00\);_(* &quot;-&quot;??_);_(@_)">
                  <c:v>181</c:v>
                </c:pt>
                <c:pt idx="115" formatCode="_(* #,##0.00_);_(* \(#,##0.00\);_(* &quot;-&quot;??_);_(@_)">
                  <c:v>180</c:v>
                </c:pt>
                <c:pt idx="116" formatCode="_(* #,##0.00_);_(* \(#,##0.00\);_(* &quot;-&quot;??_);_(@_)">
                  <c:v>183</c:v>
                </c:pt>
                <c:pt idx="117" formatCode="_(* #,##0.00_);_(* \(#,##0.00\);_(* &quot;-&quot;??_);_(@_)">
                  <c:v>181</c:v>
                </c:pt>
                <c:pt idx="118" formatCode="_(* #,##0.00_);_(* \(#,##0.00\);_(* &quot;-&quot;??_);_(@_)">
                  <c:v>178</c:v>
                </c:pt>
                <c:pt idx="119" formatCode="_(* #,##0.00_);_(* \(#,##0.00\);_(* &quot;-&quot;??_);_(@_)">
                  <c:v>186</c:v>
                </c:pt>
                <c:pt idx="120" formatCode="_(* #,##0.00_);_(* \(#,##0.00\);_(* &quot;-&quot;??_);_(@_)">
                  <c:v>180</c:v>
                </c:pt>
                <c:pt idx="121" formatCode="_(* #,##0.00_);_(* \(#,##0.00\);_(* &quot;-&quot;??_);_(@_)">
                  <c:v>198</c:v>
                </c:pt>
                <c:pt idx="122" formatCode="_(* #,##0.00_);_(* \(#,##0.00\);_(* &quot;-&quot;??_);_(@_)">
                  <c:v>206</c:v>
                </c:pt>
                <c:pt idx="123" formatCode="_(* #,##0.00_);_(* \(#,##0.00\);_(* &quot;-&quot;??_);_(@_)">
                  <c:v>218</c:v>
                </c:pt>
                <c:pt idx="124" formatCode="_(* #,##0.00_);_(* \(#,##0.00\);_(* &quot;-&quot;??_);_(@_)">
                  <c:v>221</c:v>
                </c:pt>
                <c:pt idx="125" formatCode="_(* #,##0.00_);_(* \(#,##0.00\);_(* &quot;-&quot;??_);_(@_)">
                  <c:v>220</c:v>
                </c:pt>
                <c:pt idx="126" formatCode="_(* #,##0.00_);_(* \(#,##0.00\);_(* &quot;-&quot;??_);_(@_)">
                  <c:v>224</c:v>
                </c:pt>
                <c:pt idx="127" formatCode="_(* #,##0.00_);_(* \(#,##0.00\);_(* &quot;-&quot;??_);_(@_)">
                  <c:v>226</c:v>
                </c:pt>
                <c:pt idx="128" formatCode="_(* #,##0.00_);_(* \(#,##0.00\);_(* &quot;-&quot;??_);_(@_)">
                  <c:v>241</c:v>
                </c:pt>
                <c:pt idx="129" formatCode="_(* #,##0.00_);_(* \(#,##0.00\);_(* &quot;-&quot;??_);_(@_)">
                  <c:v>242</c:v>
                </c:pt>
                <c:pt idx="130" formatCode="_(* #,##0.00_);_(* \(#,##0.00\);_(* &quot;-&quot;??_);_(@_)">
                  <c:v>233</c:v>
                </c:pt>
                <c:pt idx="131" formatCode="_(* #,##0.00_);_(* \(#,##0.00\);_(* &quot;-&quot;??_);_(@_)">
                  <c:v>265</c:v>
                </c:pt>
                <c:pt idx="132" formatCode="_(* #,##0.00_);_(* \(#,##0.00\);_(* &quot;-&quot;??_);_(@_)">
                  <c:v>294</c:v>
                </c:pt>
                <c:pt idx="133" formatCode="_(* #,##0.00_);_(* \(#,##0.00\);_(* &quot;-&quot;??_);_(@_)">
                  <c:v>314</c:v>
                </c:pt>
                <c:pt idx="134" formatCode="_(* #,##0.00_);_(* \(#,##0.00\);_(* &quot;-&quot;??_);_(@_)">
                  <c:v>298</c:v>
                </c:pt>
                <c:pt idx="135" formatCode="_(* #,##0.00_);_(* \(#,##0.00\);_(* &quot;-&quot;??_);_(@_)">
                  <c:v>296</c:v>
                </c:pt>
                <c:pt idx="136" formatCode="_(* #,##0.00_);_(* \(#,##0.00\);_(* &quot;-&quot;??_);_(@_)">
                  <c:v>317</c:v>
                </c:pt>
                <c:pt idx="137" formatCode="_(* #,##0.00_);_(* \(#,##0.00\);_(* &quot;-&quot;??_);_(@_)">
                  <c:v>313</c:v>
                </c:pt>
                <c:pt idx="138" formatCode="_(* #,##0.00_);_(* \(#,##0.00\);_(* &quot;-&quot;??_);_(@_)">
                  <c:v>315</c:v>
                </c:pt>
                <c:pt idx="139" formatCode="_(* #,##0.00_);_(* \(#,##0.00\);_(* &quot;-&quot;??_);_(@_)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4-4D08-82B9-EE4853805770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'Atac-I50-SECOeS'!$P$2:$P$151</c:f>
              <c:numCache>
                <c:formatCode>_(* #,##0.00_);_(* \(#,##0.00\);_(* "-"??_);_(@_)</c:formatCode>
                <c:ptCount val="150"/>
                <c:pt idx="84">
                  <c:v>223.46130000000002</c:v>
                </c:pt>
                <c:pt idx="85">
                  <c:v>224.90450000000001</c:v>
                </c:pt>
                <c:pt idx="86">
                  <c:v>221.8304</c:v>
                </c:pt>
                <c:pt idx="87">
                  <c:v>221.22839999999999</c:v>
                </c:pt>
                <c:pt idx="88">
                  <c:v>226.32960000000003</c:v>
                </c:pt>
                <c:pt idx="89">
                  <c:v>218.38260000000002</c:v>
                </c:pt>
                <c:pt idx="90">
                  <c:v>218.3038</c:v>
                </c:pt>
                <c:pt idx="91">
                  <c:v>213.70439999999999</c:v>
                </c:pt>
                <c:pt idx="92">
                  <c:v>216.71519999999998</c:v>
                </c:pt>
                <c:pt idx="93">
                  <c:v>206.6225</c:v>
                </c:pt>
                <c:pt idx="94">
                  <c:v>205.59</c:v>
                </c:pt>
                <c:pt idx="95">
                  <c:v>204.8725</c:v>
                </c:pt>
                <c:pt idx="96">
                  <c:v>208.44550000000001</c:v>
                </c:pt>
                <c:pt idx="97">
                  <c:v>207.49680000000001</c:v>
                </c:pt>
                <c:pt idx="98">
                  <c:v>182.97720000000001</c:v>
                </c:pt>
                <c:pt idx="99">
                  <c:v>170.41129999999998</c:v>
                </c:pt>
                <c:pt idx="100">
                  <c:v>165.01</c:v>
                </c:pt>
                <c:pt idx="101">
                  <c:v>157.8623</c:v>
                </c:pt>
                <c:pt idx="102">
                  <c:v>157.9735</c:v>
                </c:pt>
                <c:pt idx="103">
                  <c:v>157.80670000000001</c:v>
                </c:pt>
                <c:pt idx="104">
                  <c:v>157.40360000000001</c:v>
                </c:pt>
                <c:pt idx="105">
                  <c:v>154.7826</c:v>
                </c:pt>
                <c:pt idx="106">
                  <c:v>154.4538</c:v>
                </c:pt>
                <c:pt idx="107">
                  <c:v>172.06380000000001</c:v>
                </c:pt>
                <c:pt idx="108">
                  <c:v>188.46239999999997</c:v>
                </c:pt>
                <c:pt idx="109">
                  <c:v>224.63759999999999</c:v>
                </c:pt>
                <c:pt idx="110">
                  <c:v>209.65769999999998</c:v>
                </c:pt>
                <c:pt idx="111">
                  <c:v>201.60139999999998</c:v>
                </c:pt>
                <c:pt idx="112">
                  <c:v>189.87079999999997</c:v>
                </c:pt>
                <c:pt idx="113">
                  <c:v>197.874</c:v>
                </c:pt>
                <c:pt idx="114">
                  <c:v>198.5932</c:v>
                </c:pt>
                <c:pt idx="115">
                  <c:v>196.81199999999998</c:v>
                </c:pt>
                <c:pt idx="116">
                  <c:v>199.74449999999999</c:v>
                </c:pt>
                <c:pt idx="117">
                  <c:v>196.76509999999999</c:v>
                </c:pt>
                <c:pt idx="118">
                  <c:v>192.54260000000002</c:v>
                </c:pt>
                <c:pt idx="119">
                  <c:v>200.47080000000003</c:v>
                </c:pt>
                <c:pt idx="120">
                  <c:v>193.06800000000001</c:v>
                </c:pt>
                <c:pt idx="121">
                  <c:v>212.05799999999999</c:v>
                </c:pt>
                <c:pt idx="122">
                  <c:v>217.92740000000001</c:v>
                </c:pt>
                <c:pt idx="123">
                  <c:v>229.22699999999998</c:v>
                </c:pt>
                <c:pt idx="124">
                  <c:v>231.43119999999999</c:v>
                </c:pt>
                <c:pt idx="125">
                  <c:v>229.81199999999998</c:v>
                </c:pt>
                <c:pt idx="126">
                  <c:v>233.4528</c:v>
                </c:pt>
                <c:pt idx="127">
                  <c:v>234.94960000000003</c:v>
                </c:pt>
                <c:pt idx="128">
                  <c:v>250.80869999999999</c:v>
                </c:pt>
                <c:pt idx="129">
                  <c:v>250.68780000000001</c:v>
                </c:pt>
                <c:pt idx="130">
                  <c:v>241.15499999999997</c:v>
                </c:pt>
                <c:pt idx="131">
                  <c:v>273.79799999999994</c:v>
                </c:pt>
                <c:pt idx="132">
                  <c:v>302.79059999999998</c:v>
                </c:pt>
                <c:pt idx="133">
                  <c:v>321.4418</c:v>
                </c:pt>
                <c:pt idx="134">
                  <c:v>303.45339999999999</c:v>
                </c:pt>
                <c:pt idx="135">
                  <c:v>299.43360000000001</c:v>
                </c:pt>
                <c:pt idx="136">
                  <c:v>318.55329999999998</c:v>
                </c:pt>
                <c:pt idx="137">
                  <c:v>312.7183</c:v>
                </c:pt>
                <c:pt idx="138">
                  <c:v>314.21250000000003</c:v>
                </c:pt>
                <c:pt idx="139">
                  <c:v>320.96960000000001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4-4D08-82B9-EE4853805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Forward!$Q$2:$Q$151</c:f>
              <c:numCache>
                <c:formatCode>General</c:formatCode>
                <c:ptCount val="150"/>
                <c:pt idx="84">
                  <c:v>178</c:v>
                </c:pt>
                <c:pt idx="85">
                  <c:v>180</c:v>
                </c:pt>
                <c:pt idx="86">
                  <c:v>179</c:v>
                </c:pt>
                <c:pt idx="87">
                  <c:v>181</c:v>
                </c:pt>
                <c:pt idx="88">
                  <c:v>187</c:v>
                </c:pt>
                <c:pt idx="89">
                  <c:v>181</c:v>
                </c:pt>
                <c:pt idx="90">
                  <c:v>182</c:v>
                </c:pt>
                <c:pt idx="91">
                  <c:v>177</c:v>
                </c:pt>
                <c:pt idx="92">
                  <c:v>179</c:v>
                </c:pt>
                <c:pt idx="93">
                  <c:v>170</c:v>
                </c:pt>
                <c:pt idx="94">
                  <c:v>170</c:v>
                </c:pt>
                <c:pt idx="95">
                  <c:v>170</c:v>
                </c:pt>
                <c:pt idx="96">
                  <c:v>174</c:v>
                </c:pt>
                <c:pt idx="97">
                  <c:v>178</c:v>
                </c:pt>
                <c:pt idx="98">
                  <c:v>171</c:v>
                </c:pt>
                <c:pt idx="99">
                  <c:v>165</c:v>
                </c:pt>
                <c:pt idx="100">
                  <c:v>160</c:v>
                </c:pt>
                <c:pt idx="101">
                  <c:v>156</c:v>
                </c:pt>
                <c:pt idx="102">
                  <c:v>152</c:v>
                </c:pt>
                <c:pt idx="103">
                  <c:v>152</c:v>
                </c:pt>
                <c:pt idx="104">
                  <c:v>152</c:v>
                </c:pt>
                <c:pt idx="105">
                  <c:v>150</c:v>
                </c:pt>
                <c:pt idx="106">
                  <c:v>150</c:v>
                </c:pt>
                <c:pt idx="107">
                  <c:v>161</c:v>
                </c:pt>
                <c:pt idx="108">
                  <c:v>167</c:v>
                </c:pt>
                <c:pt idx="109" formatCode="_(* #,##0.00_);_(* \(#,##0.00\);_(* &quot;-&quot;??_);_(@_)">
                  <c:v>191</c:v>
                </c:pt>
                <c:pt idx="110" formatCode="_(* #,##0.00_);_(* \(#,##0.00\);_(* &quot;-&quot;??_);_(@_)">
                  <c:v>190</c:v>
                </c:pt>
                <c:pt idx="111" formatCode="_(* #,##0.00_);_(* \(#,##0.00\);_(* &quot;-&quot;??_);_(@_)">
                  <c:v>177</c:v>
                </c:pt>
                <c:pt idx="112" formatCode="_(* #,##0.00_);_(* \(#,##0.00\);_(* &quot;-&quot;??_);_(@_)">
                  <c:v>167</c:v>
                </c:pt>
                <c:pt idx="113" formatCode="_(* #,##0.00_);_(* \(#,##0.00\);_(* &quot;-&quot;??_);_(@_)">
                  <c:v>175</c:v>
                </c:pt>
                <c:pt idx="114" formatCode="_(* #,##0.00_);_(* \(#,##0.00\);_(* &quot;-&quot;??_);_(@_)">
                  <c:v>176</c:v>
                </c:pt>
                <c:pt idx="115" formatCode="_(* #,##0.00_);_(* \(#,##0.00\);_(* &quot;-&quot;??_);_(@_)">
                  <c:v>175</c:v>
                </c:pt>
                <c:pt idx="116" formatCode="_(* #,##0.00_);_(* \(#,##0.00\);_(* &quot;-&quot;??_);_(@_)">
                  <c:v>178</c:v>
                </c:pt>
                <c:pt idx="117" formatCode="_(* #,##0.00_);_(* \(#,##0.00\);_(* &quot;-&quot;??_);_(@_)">
                  <c:v>176</c:v>
                </c:pt>
                <c:pt idx="118" formatCode="_(* #,##0.00_);_(* \(#,##0.00\);_(* &quot;-&quot;??_);_(@_)">
                  <c:v>173</c:v>
                </c:pt>
                <c:pt idx="119" formatCode="_(* #,##0.00_);_(* \(#,##0.00\);_(* &quot;-&quot;??_);_(@_)">
                  <c:v>181</c:v>
                </c:pt>
                <c:pt idx="120" formatCode="_(* #,##0.00_);_(* \(#,##0.00\);_(* &quot;-&quot;??_);_(@_)">
                  <c:v>175</c:v>
                </c:pt>
                <c:pt idx="121" formatCode="_(* #,##0.00_);_(* \(#,##0.00\);_(* &quot;-&quot;??_);_(@_)">
                  <c:v>183</c:v>
                </c:pt>
                <c:pt idx="122" formatCode="_(* #,##0.00_);_(* \(#,##0.00\);_(* &quot;-&quot;??_);_(@_)">
                  <c:v>191</c:v>
                </c:pt>
                <c:pt idx="123" formatCode="_(* #,##0.00_);_(* \(#,##0.00\);_(* &quot;-&quot;??_);_(@_)">
                  <c:v>199</c:v>
                </c:pt>
                <c:pt idx="124" formatCode="_(* #,##0.00_);_(* \(#,##0.00\);_(* &quot;-&quot;??_);_(@_)">
                  <c:v>201</c:v>
                </c:pt>
                <c:pt idx="125" formatCode="_(* #,##0.00_);_(* \(#,##0.00\);_(* &quot;-&quot;??_);_(@_)">
                  <c:v>202</c:v>
                </c:pt>
                <c:pt idx="126" formatCode="_(* #,##0.00_);_(* \(#,##0.00\);_(* &quot;-&quot;??_);_(@_)">
                  <c:v>204</c:v>
                </c:pt>
                <c:pt idx="127" formatCode="_(* #,##0.00_);_(* \(#,##0.00\);_(* &quot;-&quot;??_);_(@_)">
                  <c:v>205</c:v>
                </c:pt>
                <c:pt idx="128" formatCode="_(* #,##0.00_);_(* \(#,##0.00\);_(* &quot;-&quot;??_);_(@_)">
                  <c:v>220</c:v>
                </c:pt>
                <c:pt idx="129" formatCode="_(* #,##0.00_);_(* \(#,##0.00\);_(* &quot;-&quot;??_);_(@_)">
                  <c:v>230</c:v>
                </c:pt>
                <c:pt idx="130" formatCode="_(* #,##0.00_);_(* \(#,##0.00\);_(* &quot;-&quot;??_);_(@_)">
                  <c:v>225</c:v>
                </c:pt>
                <c:pt idx="131" formatCode="_(* #,##0.00_);_(* \(#,##0.00\);_(* &quot;-&quot;??_);_(@_)">
                  <c:v>260</c:v>
                </c:pt>
                <c:pt idx="132" formatCode="_(* #,##0.00_);_(* \(#,##0.00\);_(* &quot;-&quot;??_);_(@_)">
                  <c:v>275</c:v>
                </c:pt>
                <c:pt idx="133" formatCode="_(* #,##0.00_);_(* \(#,##0.00\);_(* &quot;-&quot;??_);_(@_)">
                  <c:v>298</c:v>
                </c:pt>
                <c:pt idx="134" formatCode="_(* #,##0.00_);_(* \(#,##0.00\);_(* &quot;-&quot;??_);_(@_)">
                  <c:v>282</c:v>
                </c:pt>
                <c:pt idx="135" formatCode="_(* #,##0.00_);_(* \(#,##0.00\);_(* &quot;-&quot;??_);_(@_)">
                  <c:v>280</c:v>
                </c:pt>
                <c:pt idx="136" formatCode="_(* #,##0.00_);_(* \(#,##0.00\);_(* &quot;-&quot;??_);_(@_)">
                  <c:v>293</c:v>
                </c:pt>
                <c:pt idx="137" formatCode="_(* #,##0.00_);_(* \(#,##0.00\);_(* &quot;-&quot;??_);_(@_)">
                  <c:v>295</c:v>
                </c:pt>
                <c:pt idx="138" formatCode="_(* #,##0.00_);_(* \(#,##0.00\);_(* &quot;-&quot;??_);_(@_)">
                  <c:v>288</c:v>
                </c:pt>
                <c:pt idx="139" formatCode="_(* #,##0.00_);_(* \(#,##0.00\);_(* &quot;-&quot;??_);_(@_)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7-4564-B06C-AE7DE8E06FB5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'Atac-I50-SECOeS'!$Q$2:$Q$151</c:f>
              <c:numCache>
                <c:formatCode>_(* #,##0.00_);_(* \(#,##0.00\);_(* "-"??_);_(@_)</c:formatCode>
                <c:ptCount val="150"/>
                <c:pt idx="84">
                  <c:v>217.35580000000002</c:v>
                </c:pt>
                <c:pt idx="85">
                  <c:v>218.82599999999999</c:v>
                </c:pt>
                <c:pt idx="86">
                  <c:v>215.80240000000001</c:v>
                </c:pt>
                <c:pt idx="87">
                  <c:v>215.28139999999999</c:v>
                </c:pt>
                <c:pt idx="88">
                  <c:v>220.43560000000002</c:v>
                </c:pt>
                <c:pt idx="89">
                  <c:v>212.51210000000003</c:v>
                </c:pt>
                <c:pt idx="90">
                  <c:v>212.46680000000001</c:v>
                </c:pt>
                <c:pt idx="91">
                  <c:v>207.83339999999998</c:v>
                </c:pt>
                <c:pt idx="92">
                  <c:v>210.8262</c:v>
                </c:pt>
                <c:pt idx="93">
                  <c:v>200.71900000000002</c:v>
                </c:pt>
                <c:pt idx="94">
                  <c:v>199.71600000000001</c:v>
                </c:pt>
                <c:pt idx="95">
                  <c:v>199.01900000000001</c:v>
                </c:pt>
                <c:pt idx="96">
                  <c:v>202.62300000000002</c:v>
                </c:pt>
                <c:pt idx="97">
                  <c:v>206.33760000000001</c:v>
                </c:pt>
                <c:pt idx="98">
                  <c:v>196.7868</c:v>
                </c:pt>
                <c:pt idx="99">
                  <c:v>188.7105</c:v>
                </c:pt>
                <c:pt idx="100">
                  <c:v>182.07999999999998</c:v>
                </c:pt>
                <c:pt idx="101">
                  <c:v>177.16919999999999</c:v>
                </c:pt>
                <c:pt idx="102">
                  <c:v>172.74800000000002</c:v>
                </c:pt>
                <c:pt idx="103">
                  <c:v>172.56559999999999</c:v>
                </c:pt>
                <c:pt idx="104">
                  <c:v>172.12480000000002</c:v>
                </c:pt>
                <c:pt idx="105">
                  <c:v>169.47</c:v>
                </c:pt>
                <c:pt idx="106">
                  <c:v>169.10999999999999</c:v>
                </c:pt>
                <c:pt idx="107">
                  <c:v>181.06059999999999</c:v>
                </c:pt>
                <c:pt idx="108">
                  <c:v>187.34059999999999</c:v>
                </c:pt>
                <c:pt idx="109">
                  <c:v>213.46159999999998</c:v>
                </c:pt>
                <c:pt idx="110">
                  <c:v>210.767</c:v>
                </c:pt>
                <c:pt idx="111">
                  <c:v>196.06289999999998</c:v>
                </c:pt>
                <c:pt idx="112">
                  <c:v>184.35129999999998</c:v>
                </c:pt>
                <c:pt idx="113">
                  <c:v>192.3775</c:v>
                </c:pt>
                <c:pt idx="114">
                  <c:v>193.10719999999998</c:v>
                </c:pt>
                <c:pt idx="115">
                  <c:v>191.345</c:v>
                </c:pt>
                <c:pt idx="116">
                  <c:v>194.28699999999998</c:v>
                </c:pt>
                <c:pt idx="117">
                  <c:v>191.3296</c:v>
                </c:pt>
                <c:pt idx="118">
                  <c:v>187.13410000000002</c:v>
                </c:pt>
                <c:pt idx="119">
                  <c:v>195.08180000000002</c:v>
                </c:pt>
                <c:pt idx="120">
                  <c:v>187.70500000000001</c:v>
                </c:pt>
                <c:pt idx="121">
                  <c:v>195.99299999999999</c:v>
                </c:pt>
                <c:pt idx="122">
                  <c:v>202.05890000000002</c:v>
                </c:pt>
                <c:pt idx="123">
                  <c:v>209.24849999999998</c:v>
                </c:pt>
                <c:pt idx="124">
                  <c:v>210.48719999999997</c:v>
                </c:pt>
                <c:pt idx="125">
                  <c:v>211.00919999999999</c:v>
                </c:pt>
                <c:pt idx="126">
                  <c:v>212.6088</c:v>
                </c:pt>
                <c:pt idx="127">
                  <c:v>213.11800000000002</c:v>
                </c:pt>
                <c:pt idx="128">
                  <c:v>228.95399999999998</c:v>
                </c:pt>
                <c:pt idx="129">
                  <c:v>238.25700000000001</c:v>
                </c:pt>
                <c:pt idx="130">
                  <c:v>232.87499999999997</c:v>
                </c:pt>
                <c:pt idx="131">
                  <c:v>268.63199999999995</c:v>
                </c:pt>
                <c:pt idx="132">
                  <c:v>283.22250000000003</c:v>
                </c:pt>
                <c:pt idx="133">
                  <c:v>305.06260000000003</c:v>
                </c:pt>
                <c:pt idx="134">
                  <c:v>287.16059999999999</c:v>
                </c:pt>
                <c:pt idx="135">
                  <c:v>283.24799999999999</c:v>
                </c:pt>
                <c:pt idx="136">
                  <c:v>294.4357</c:v>
                </c:pt>
                <c:pt idx="137">
                  <c:v>294.73449999999997</c:v>
                </c:pt>
                <c:pt idx="138">
                  <c:v>287.28000000000003</c:v>
                </c:pt>
                <c:pt idx="139">
                  <c:v>301.03359999999998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7-4564-B06C-AE7DE8E0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Forward!$R$2:$R$151</c:f>
              <c:numCache>
                <c:formatCode>General</c:formatCode>
                <c:ptCount val="150"/>
                <c:pt idx="84">
                  <c:v>173</c:v>
                </c:pt>
                <c:pt idx="85">
                  <c:v>175</c:v>
                </c:pt>
                <c:pt idx="86">
                  <c:v>174</c:v>
                </c:pt>
                <c:pt idx="87">
                  <c:v>176</c:v>
                </c:pt>
                <c:pt idx="88">
                  <c:v>182</c:v>
                </c:pt>
                <c:pt idx="89">
                  <c:v>176</c:v>
                </c:pt>
                <c:pt idx="90">
                  <c:v>177</c:v>
                </c:pt>
                <c:pt idx="91">
                  <c:v>172</c:v>
                </c:pt>
                <c:pt idx="92">
                  <c:v>174</c:v>
                </c:pt>
                <c:pt idx="93">
                  <c:v>165</c:v>
                </c:pt>
                <c:pt idx="94">
                  <c:v>165</c:v>
                </c:pt>
                <c:pt idx="95">
                  <c:v>165</c:v>
                </c:pt>
                <c:pt idx="96">
                  <c:v>169</c:v>
                </c:pt>
                <c:pt idx="97">
                  <c:v>173</c:v>
                </c:pt>
                <c:pt idx="98">
                  <c:v>166</c:v>
                </c:pt>
                <c:pt idx="99">
                  <c:v>163</c:v>
                </c:pt>
                <c:pt idx="100">
                  <c:v>158</c:v>
                </c:pt>
                <c:pt idx="101">
                  <c:v>154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148</c:v>
                </c:pt>
                <c:pt idx="106">
                  <c:v>148</c:v>
                </c:pt>
                <c:pt idx="107">
                  <c:v>159</c:v>
                </c:pt>
                <c:pt idx="108">
                  <c:v>165</c:v>
                </c:pt>
                <c:pt idx="109" formatCode="_(* #,##0.00_);_(* \(#,##0.00\);_(* &quot;-&quot;??_);_(@_)">
                  <c:v>185</c:v>
                </c:pt>
                <c:pt idx="110" formatCode="_(* #,##0.00_);_(* \(#,##0.00\);_(* &quot;-&quot;??_);_(@_)">
                  <c:v>186</c:v>
                </c:pt>
                <c:pt idx="111" formatCode="_(* #,##0.00_);_(* \(#,##0.00\);_(* &quot;-&quot;??_);_(@_)">
                  <c:v>172</c:v>
                </c:pt>
                <c:pt idx="112" formatCode="_(* #,##0.00_);_(* \(#,##0.00\);_(* &quot;-&quot;??_);_(@_)">
                  <c:v>162</c:v>
                </c:pt>
                <c:pt idx="113" formatCode="_(* #,##0.00_);_(* \(#,##0.00\);_(* &quot;-&quot;??_);_(@_)">
                  <c:v>170</c:v>
                </c:pt>
                <c:pt idx="114" formatCode="_(* #,##0.00_);_(* \(#,##0.00\);_(* &quot;-&quot;??_);_(@_)">
                  <c:v>171</c:v>
                </c:pt>
                <c:pt idx="115" formatCode="_(* #,##0.00_);_(* \(#,##0.00\);_(* &quot;-&quot;??_);_(@_)">
                  <c:v>170</c:v>
                </c:pt>
                <c:pt idx="116" formatCode="_(* #,##0.00_);_(* \(#,##0.00\);_(* &quot;-&quot;??_);_(@_)">
                  <c:v>173</c:v>
                </c:pt>
                <c:pt idx="117" formatCode="_(* #,##0.00_);_(* \(#,##0.00\);_(* &quot;-&quot;??_);_(@_)">
                  <c:v>171</c:v>
                </c:pt>
                <c:pt idx="118" formatCode="_(* #,##0.00_);_(* \(#,##0.00\);_(* &quot;-&quot;??_);_(@_)">
                  <c:v>168</c:v>
                </c:pt>
                <c:pt idx="119" formatCode="_(* #,##0.00_);_(* \(#,##0.00\);_(* &quot;-&quot;??_);_(@_)">
                  <c:v>176</c:v>
                </c:pt>
                <c:pt idx="120" formatCode="_(* #,##0.00_);_(* \(#,##0.00\);_(* &quot;-&quot;??_);_(@_)">
                  <c:v>170</c:v>
                </c:pt>
                <c:pt idx="121" formatCode="_(* #,##0.00_);_(* \(#,##0.00\);_(* &quot;-&quot;??_);_(@_)">
                  <c:v>178</c:v>
                </c:pt>
                <c:pt idx="122" formatCode="_(* #,##0.00_);_(* \(#,##0.00\);_(* &quot;-&quot;??_);_(@_)">
                  <c:v>186</c:v>
                </c:pt>
                <c:pt idx="123" formatCode="_(* #,##0.00_);_(* \(#,##0.00\);_(* &quot;-&quot;??_);_(@_)">
                  <c:v>194</c:v>
                </c:pt>
                <c:pt idx="124" formatCode="_(* #,##0.00_);_(* \(#,##0.00\);_(* &quot;-&quot;??_);_(@_)">
                  <c:v>196</c:v>
                </c:pt>
                <c:pt idx="125" formatCode="_(* #,##0.00_);_(* \(#,##0.00\);_(* &quot;-&quot;??_);_(@_)">
                  <c:v>197</c:v>
                </c:pt>
                <c:pt idx="126" formatCode="_(* #,##0.00_);_(* \(#,##0.00\);_(* &quot;-&quot;??_);_(@_)">
                  <c:v>199</c:v>
                </c:pt>
                <c:pt idx="127" formatCode="_(* #,##0.00_);_(* \(#,##0.00\);_(* &quot;-&quot;??_);_(@_)">
                  <c:v>200</c:v>
                </c:pt>
                <c:pt idx="128" formatCode="_(* #,##0.00_);_(* \(#,##0.00\);_(* &quot;-&quot;??_);_(@_)">
                  <c:v>215</c:v>
                </c:pt>
                <c:pt idx="129" formatCode="_(* #,##0.00_);_(* \(#,##0.00\);_(* &quot;-&quot;??_);_(@_)">
                  <c:v>225</c:v>
                </c:pt>
                <c:pt idx="130" formatCode="_(* #,##0.00_);_(* \(#,##0.00\);_(* &quot;-&quot;??_);_(@_)">
                  <c:v>220</c:v>
                </c:pt>
                <c:pt idx="131" formatCode="_(* #,##0.00_);_(* \(#,##0.00\);_(* &quot;-&quot;??_);_(@_)">
                  <c:v>231</c:v>
                </c:pt>
                <c:pt idx="132" formatCode="_(* #,##0.00_);_(* \(#,##0.00\);_(* &quot;-&quot;??_);_(@_)">
                  <c:v>255</c:v>
                </c:pt>
                <c:pt idx="133" formatCode="_(* #,##0.00_);_(* \(#,##0.00\);_(* &quot;-&quot;??_);_(@_)">
                  <c:v>270</c:v>
                </c:pt>
                <c:pt idx="134" formatCode="_(* #,##0.00_);_(* \(#,##0.00\);_(* &quot;-&quot;??_);_(@_)">
                  <c:v>261</c:v>
                </c:pt>
                <c:pt idx="135" formatCode="_(* #,##0.00_);_(* \(#,##0.00\);_(* &quot;-&quot;??_);_(@_)">
                  <c:v>256</c:v>
                </c:pt>
                <c:pt idx="136" formatCode="_(* #,##0.00_);_(* \(#,##0.00\);_(* &quot;-&quot;??_);_(@_)">
                  <c:v>267</c:v>
                </c:pt>
                <c:pt idx="137" formatCode="_(* #,##0.00_);_(* \(#,##0.00\);_(* &quot;-&quot;??_);_(@_)">
                  <c:v>270</c:v>
                </c:pt>
                <c:pt idx="138" formatCode="_(* #,##0.00_);_(* \(#,##0.00\);_(* &quot;-&quot;??_);_(@_)">
                  <c:v>260</c:v>
                </c:pt>
                <c:pt idx="139" formatCode="_(* #,##0.00_);_(* \(#,##0.00\);_(* &quot;-&quot;??_);_(@_)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7-4A53-84D6-75432E999B5C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'Atac-I50-SECOeS'!$R$2:$R$151</c:f>
              <c:numCache>
                <c:formatCode>_(* #,##0.00_);_(* \(#,##0.00\);_(* "-"??_);_(@_)</c:formatCode>
                <c:ptCount val="150"/>
                <c:pt idx="84">
                  <c:v>211.25030000000001</c:v>
                </c:pt>
                <c:pt idx="85">
                  <c:v>212.7475</c:v>
                </c:pt>
                <c:pt idx="86">
                  <c:v>209.77440000000001</c:v>
                </c:pt>
                <c:pt idx="87">
                  <c:v>209.33440000000002</c:v>
                </c:pt>
                <c:pt idx="88">
                  <c:v>214.54160000000002</c:v>
                </c:pt>
                <c:pt idx="89">
                  <c:v>206.64160000000004</c:v>
                </c:pt>
                <c:pt idx="90">
                  <c:v>206.62979999999999</c:v>
                </c:pt>
                <c:pt idx="91">
                  <c:v>201.96239999999997</c:v>
                </c:pt>
                <c:pt idx="92">
                  <c:v>204.93719999999999</c:v>
                </c:pt>
                <c:pt idx="93">
                  <c:v>194.81550000000001</c:v>
                </c:pt>
                <c:pt idx="94">
                  <c:v>193.84200000000001</c:v>
                </c:pt>
                <c:pt idx="95">
                  <c:v>193.16550000000001</c:v>
                </c:pt>
                <c:pt idx="96">
                  <c:v>196.80050000000003</c:v>
                </c:pt>
                <c:pt idx="97">
                  <c:v>200.54159999999999</c:v>
                </c:pt>
                <c:pt idx="98">
                  <c:v>191.03280000000001</c:v>
                </c:pt>
                <c:pt idx="99">
                  <c:v>186.42309999999998</c:v>
                </c:pt>
                <c:pt idx="100">
                  <c:v>179.80399999999997</c:v>
                </c:pt>
                <c:pt idx="101">
                  <c:v>174.89779999999999</c:v>
                </c:pt>
                <c:pt idx="102">
                  <c:v>170.47500000000002</c:v>
                </c:pt>
                <c:pt idx="103">
                  <c:v>170.29499999999999</c:v>
                </c:pt>
                <c:pt idx="104">
                  <c:v>169.86</c:v>
                </c:pt>
                <c:pt idx="105">
                  <c:v>167.21039999999999</c:v>
                </c:pt>
                <c:pt idx="106">
                  <c:v>166.8552</c:v>
                </c:pt>
                <c:pt idx="107">
                  <c:v>178.81140000000002</c:v>
                </c:pt>
                <c:pt idx="108">
                  <c:v>185.09699999999998</c:v>
                </c:pt>
                <c:pt idx="109">
                  <c:v>206.756</c:v>
                </c:pt>
                <c:pt idx="110">
                  <c:v>206.32979999999998</c:v>
                </c:pt>
                <c:pt idx="111">
                  <c:v>190.52439999999999</c:v>
                </c:pt>
                <c:pt idx="112">
                  <c:v>178.83179999999999</c:v>
                </c:pt>
                <c:pt idx="113">
                  <c:v>186.881</c:v>
                </c:pt>
                <c:pt idx="114">
                  <c:v>187.62119999999999</c:v>
                </c:pt>
                <c:pt idx="115">
                  <c:v>185.87799999999999</c:v>
                </c:pt>
                <c:pt idx="116">
                  <c:v>188.8295</c:v>
                </c:pt>
                <c:pt idx="117">
                  <c:v>185.89409999999998</c:v>
                </c:pt>
                <c:pt idx="118">
                  <c:v>181.72560000000001</c:v>
                </c:pt>
                <c:pt idx="119">
                  <c:v>189.69280000000001</c:v>
                </c:pt>
                <c:pt idx="120">
                  <c:v>182.34200000000001</c:v>
                </c:pt>
                <c:pt idx="121">
                  <c:v>190.63800000000001</c:v>
                </c:pt>
                <c:pt idx="122">
                  <c:v>196.76940000000002</c:v>
                </c:pt>
                <c:pt idx="123">
                  <c:v>203.99099999999999</c:v>
                </c:pt>
                <c:pt idx="124">
                  <c:v>205.25119999999998</c:v>
                </c:pt>
                <c:pt idx="125">
                  <c:v>205.78620000000001</c:v>
                </c:pt>
                <c:pt idx="126">
                  <c:v>207.39779999999999</c:v>
                </c:pt>
                <c:pt idx="127">
                  <c:v>207.92000000000002</c:v>
                </c:pt>
                <c:pt idx="128">
                  <c:v>223.75049999999999</c:v>
                </c:pt>
                <c:pt idx="129">
                  <c:v>233.07750000000001</c:v>
                </c:pt>
                <c:pt idx="130">
                  <c:v>227.7</c:v>
                </c:pt>
                <c:pt idx="131">
                  <c:v>238.66919999999999</c:v>
                </c:pt>
                <c:pt idx="132">
                  <c:v>262.62450000000001</c:v>
                </c:pt>
                <c:pt idx="133">
                  <c:v>276.399</c:v>
                </c:pt>
                <c:pt idx="134">
                  <c:v>265.77629999999999</c:v>
                </c:pt>
                <c:pt idx="135">
                  <c:v>258.96960000000001</c:v>
                </c:pt>
                <c:pt idx="136">
                  <c:v>268.30829999999997</c:v>
                </c:pt>
                <c:pt idx="137">
                  <c:v>269.75700000000001</c:v>
                </c:pt>
                <c:pt idx="138">
                  <c:v>259.35000000000002</c:v>
                </c:pt>
                <c:pt idx="139">
                  <c:v>268.13920000000002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57-4A53-84D6-75432E999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  <a:ea typeface="+mn-ea"/>
                <a:cs typeface="+mn-cs"/>
              </a:defRPr>
            </a:pPr>
            <a:r>
              <a:rPr lang="pt-BR" sz="2500" b="0" i="0" u="none" strike="noStrike" kern="1200" cap="none" spc="0" baseline="0">
                <a:ln w="0"/>
                <a:solidFill>
                  <a:schemeClr val="accent6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Book Antiqua" panose="02040602050305030304" pitchFamily="18" charset="0"/>
              </a:rPr>
              <a:t>Preço do 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Book Antiqua" panose="0204060205030503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Valor Nominal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Forward!$C$2:$C$153</c:f>
              <c:numCache>
                <c:formatCode>m/d/yyyy</c:formatCode>
                <c:ptCount val="152"/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  <c:pt idx="141">
                  <c:v>46296</c:v>
                </c:pt>
                <c:pt idx="142">
                  <c:v>46327</c:v>
                </c:pt>
                <c:pt idx="143">
                  <c:v>46357</c:v>
                </c:pt>
              </c:numCache>
            </c:numRef>
          </c:cat>
          <c:val>
            <c:numRef>
              <c:f>Forward!$S$2:$S$151</c:f>
              <c:numCache>
                <c:formatCode>General</c:formatCode>
                <c:ptCount val="150"/>
                <c:pt idx="84">
                  <c:v>168</c:v>
                </c:pt>
                <c:pt idx="85">
                  <c:v>170</c:v>
                </c:pt>
                <c:pt idx="86">
                  <c:v>169</c:v>
                </c:pt>
                <c:pt idx="87">
                  <c:v>171</c:v>
                </c:pt>
                <c:pt idx="88">
                  <c:v>177</c:v>
                </c:pt>
                <c:pt idx="89">
                  <c:v>171</c:v>
                </c:pt>
                <c:pt idx="90">
                  <c:v>172</c:v>
                </c:pt>
                <c:pt idx="91">
                  <c:v>167</c:v>
                </c:pt>
                <c:pt idx="92">
                  <c:v>169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164</c:v>
                </c:pt>
                <c:pt idx="97">
                  <c:v>168</c:v>
                </c:pt>
                <c:pt idx="98">
                  <c:v>161</c:v>
                </c:pt>
                <c:pt idx="99">
                  <c:v>161</c:v>
                </c:pt>
                <c:pt idx="100">
                  <c:v>156</c:v>
                </c:pt>
                <c:pt idx="101">
                  <c:v>152</c:v>
                </c:pt>
                <c:pt idx="102">
                  <c:v>148</c:v>
                </c:pt>
                <c:pt idx="103">
                  <c:v>148</c:v>
                </c:pt>
                <c:pt idx="104">
                  <c:v>148</c:v>
                </c:pt>
                <c:pt idx="105">
                  <c:v>146</c:v>
                </c:pt>
                <c:pt idx="106">
                  <c:v>146</c:v>
                </c:pt>
                <c:pt idx="107">
                  <c:v>157</c:v>
                </c:pt>
                <c:pt idx="108">
                  <c:v>163</c:v>
                </c:pt>
                <c:pt idx="109" formatCode="_(* #,##0.00_);_(* \(#,##0.00\);_(* &quot;-&quot;??_);_(@_)">
                  <c:v>180</c:v>
                </c:pt>
                <c:pt idx="110" formatCode="_(* #,##0.00_);_(* \(#,##0.00\);_(* &quot;-&quot;??_);_(@_)">
                  <c:v>181</c:v>
                </c:pt>
                <c:pt idx="111" formatCode="_(* #,##0.00_);_(* \(#,##0.00\);_(* &quot;-&quot;??_);_(@_)">
                  <c:v>167</c:v>
                </c:pt>
                <c:pt idx="112" formatCode="_(* #,##0.00_);_(* \(#,##0.00\);_(* &quot;-&quot;??_);_(@_)">
                  <c:v>157</c:v>
                </c:pt>
                <c:pt idx="113" formatCode="_(* #,##0.00_);_(* \(#,##0.00\);_(* &quot;-&quot;??_);_(@_)">
                  <c:v>165</c:v>
                </c:pt>
                <c:pt idx="114" formatCode="_(* #,##0.00_);_(* \(#,##0.00\);_(* &quot;-&quot;??_);_(@_)">
                  <c:v>166</c:v>
                </c:pt>
                <c:pt idx="115" formatCode="_(* #,##0.00_);_(* \(#,##0.00\);_(* &quot;-&quot;??_);_(@_)">
                  <c:v>165</c:v>
                </c:pt>
                <c:pt idx="116" formatCode="_(* #,##0.00_);_(* \(#,##0.00\);_(* &quot;-&quot;??_);_(@_)">
                  <c:v>168</c:v>
                </c:pt>
                <c:pt idx="117" formatCode="_(* #,##0.00_);_(* \(#,##0.00\);_(* &quot;-&quot;??_);_(@_)">
                  <c:v>166</c:v>
                </c:pt>
                <c:pt idx="118" formatCode="_(* #,##0.00_);_(* \(#,##0.00\);_(* &quot;-&quot;??_);_(@_)">
                  <c:v>163</c:v>
                </c:pt>
                <c:pt idx="119" formatCode="_(* #,##0.00_);_(* \(#,##0.00\);_(* &quot;-&quot;??_);_(@_)">
                  <c:v>171</c:v>
                </c:pt>
                <c:pt idx="120" formatCode="_(* #,##0.00_);_(* \(#,##0.00\);_(* &quot;-&quot;??_);_(@_)">
                  <c:v>165</c:v>
                </c:pt>
                <c:pt idx="121" formatCode="_(* #,##0.00_);_(* \(#,##0.00\);_(* &quot;-&quot;??_);_(@_)">
                  <c:v>173</c:v>
                </c:pt>
                <c:pt idx="122" formatCode="_(* #,##0.00_);_(* \(#,##0.00\);_(* &quot;-&quot;??_);_(@_)">
                  <c:v>181</c:v>
                </c:pt>
                <c:pt idx="123" formatCode="_(* #,##0.00_);_(* \(#,##0.00\);_(* &quot;-&quot;??_);_(@_)">
                  <c:v>189</c:v>
                </c:pt>
                <c:pt idx="124" formatCode="_(* #,##0.00_);_(* \(#,##0.00\);_(* &quot;-&quot;??_);_(@_)">
                  <c:v>191</c:v>
                </c:pt>
                <c:pt idx="125" formatCode="_(* #,##0.00_);_(* \(#,##0.00\);_(* &quot;-&quot;??_);_(@_)">
                  <c:v>192</c:v>
                </c:pt>
                <c:pt idx="126" formatCode="_(* #,##0.00_);_(* \(#,##0.00\);_(* &quot;-&quot;??_);_(@_)">
                  <c:v>194</c:v>
                </c:pt>
                <c:pt idx="127" formatCode="_(* #,##0.00_);_(* \(#,##0.00\);_(* &quot;-&quot;??_);_(@_)">
                  <c:v>195</c:v>
                </c:pt>
                <c:pt idx="128" formatCode="_(* #,##0.00_);_(* \(#,##0.00\);_(* &quot;-&quot;??_);_(@_)">
                  <c:v>210</c:v>
                </c:pt>
                <c:pt idx="129" formatCode="_(* #,##0.00_);_(* \(#,##0.00\);_(* &quot;-&quot;??_);_(@_)">
                  <c:v>220</c:v>
                </c:pt>
                <c:pt idx="130" formatCode="_(* #,##0.00_);_(* \(#,##0.00\);_(* &quot;-&quot;??_);_(@_)">
                  <c:v>215</c:v>
                </c:pt>
                <c:pt idx="131" formatCode="_(* #,##0.00_);_(* \(#,##0.00\);_(* &quot;-&quot;??_);_(@_)">
                  <c:v>205</c:v>
                </c:pt>
                <c:pt idx="132" formatCode="_(* #,##0.00_);_(* \(#,##0.00\);_(* &quot;-&quot;??_);_(@_)">
                  <c:v>215</c:v>
                </c:pt>
                <c:pt idx="133" formatCode="_(* #,##0.00_);_(* \(#,##0.00\);_(* &quot;-&quot;??_);_(@_)">
                  <c:v>247</c:v>
                </c:pt>
                <c:pt idx="134" formatCode="_(* #,##0.00_);_(* \(#,##0.00\);_(* &quot;-&quot;??_);_(@_)">
                  <c:v>240</c:v>
                </c:pt>
                <c:pt idx="135" formatCode="_(* #,##0.00_);_(* \(#,##0.00\);_(* &quot;-&quot;??_);_(@_)">
                  <c:v>231</c:v>
                </c:pt>
                <c:pt idx="136" formatCode="_(* #,##0.00_);_(* \(#,##0.00\);_(* &quot;-&quot;??_);_(@_)">
                  <c:v>249</c:v>
                </c:pt>
                <c:pt idx="137" formatCode="_(* #,##0.00_);_(* \(#,##0.00\);_(* &quot;-&quot;??_);_(@_)">
                  <c:v>251</c:v>
                </c:pt>
                <c:pt idx="138" formatCode="_(* #,##0.00_);_(* \(#,##0.00\);_(* &quot;-&quot;??_);_(@_)">
                  <c:v>246</c:v>
                </c:pt>
                <c:pt idx="139" formatCode="_(* #,##0.00_);_(* \(#,##0.00\);_(* &quot;-&quot;??_);_(@_)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C-4A37-A6EB-D37ABF9DCFB2}"/>
            </c:ext>
          </c:extLst>
        </c:ser>
        <c:ser>
          <c:idx val="1"/>
          <c:order val="1"/>
          <c:tx>
            <c:v>Indexado IPCA</c:v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'Atac-I50-SECOeS'!$S$2:$S$151</c:f>
              <c:numCache>
                <c:formatCode>General</c:formatCode>
                <c:ptCount val="150"/>
                <c:pt idx="84" formatCode="_(* #,##0.00_);_(* \(#,##0.00\);_(* &quot;-&quot;??_);_(@_)">
                  <c:v>205.1448</c:v>
                </c:pt>
                <c:pt idx="85" formatCode="_(* #,##0.00_);_(* \(#,##0.00\);_(* &quot;-&quot;??_);_(@_)">
                  <c:v>206.66900000000001</c:v>
                </c:pt>
                <c:pt idx="86" formatCode="_(* #,##0.00_);_(* \(#,##0.00\);_(* &quot;-&quot;??_);_(@_)">
                  <c:v>203.74639999999999</c:v>
                </c:pt>
                <c:pt idx="87" formatCode="_(* #,##0.00_);_(* \(#,##0.00\);_(* &quot;-&quot;??_);_(@_)">
                  <c:v>203.38740000000001</c:v>
                </c:pt>
                <c:pt idx="88" formatCode="_(* #,##0.00_);_(* \(#,##0.00\);_(* &quot;-&quot;??_);_(@_)">
                  <c:v>208.64760000000001</c:v>
                </c:pt>
                <c:pt idx="89" formatCode="_(* #,##0.00_);_(* \(#,##0.00\);_(* &quot;-&quot;??_);_(@_)">
                  <c:v>200.77110000000002</c:v>
                </c:pt>
                <c:pt idx="90" formatCode="_(* #,##0.00_);_(* \(#,##0.00\);_(* &quot;-&quot;??_);_(@_)">
                  <c:v>200.7928</c:v>
                </c:pt>
                <c:pt idx="91" formatCode="_(* #,##0.00_);_(* \(#,##0.00\);_(* &quot;-&quot;??_);_(@_)">
                  <c:v>196.09139999999999</c:v>
                </c:pt>
                <c:pt idx="92" formatCode="_(* #,##0.00_);_(* \(#,##0.00\);_(* &quot;-&quot;??_);_(@_)">
                  <c:v>199.04819999999998</c:v>
                </c:pt>
                <c:pt idx="93" formatCode="_(* #,##0.00_);_(* \(#,##0.00\);_(* &quot;-&quot;??_);_(@_)">
                  <c:v>188.91200000000001</c:v>
                </c:pt>
                <c:pt idx="94" formatCode="_(* #,##0.00_);_(* \(#,##0.00\);_(* &quot;-&quot;??_);_(@_)">
                  <c:v>187.96800000000002</c:v>
                </c:pt>
                <c:pt idx="95" formatCode="_(* #,##0.00_);_(* \(#,##0.00\);_(* &quot;-&quot;??_);_(@_)">
                  <c:v>187.31200000000001</c:v>
                </c:pt>
                <c:pt idx="96" formatCode="_(* #,##0.00_);_(* \(#,##0.00\);_(* &quot;-&quot;??_);_(@_)">
                  <c:v>190.97800000000001</c:v>
                </c:pt>
                <c:pt idx="97" formatCode="_(* #,##0.00_);_(* \(#,##0.00\);_(* &quot;-&quot;??_);_(@_)">
                  <c:v>194.7456</c:v>
                </c:pt>
                <c:pt idx="98" formatCode="_(* #,##0.00_);_(* \(#,##0.00\);_(* &quot;-&quot;??_);_(@_)">
                  <c:v>185.27880000000002</c:v>
                </c:pt>
                <c:pt idx="99" formatCode="_(* #,##0.00_);_(* \(#,##0.00\);_(* &quot;-&quot;??_);_(@_)">
                  <c:v>184.13569999999999</c:v>
                </c:pt>
                <c:pt idx="100" formatCode="_(* #,##0.00_);_(* \(#,##0.00\);_(* &quot;-&quot;??_);_(@_)">
                  <c:v>177.52799999999999</c:v>
                </c:pt>
                <c:pt idx="101" formatCode="_(* #,##0.00_);_(* \(#,##0.00\);_(* &quot;-&quot;??_);_(@_)">
                  <c:v>172.62639999999999</c:v>
                </c:pt>
                <c:pt idx="102" formatCode="_(* #,##0.00_);_(* \(#,##0.00\);_(* &quot;-&quot;??_);_(@_)">
                  <c:v>168.202</c:v>
                </c:pt>
                <c:pt idx="103" formatCode="_(* #,##0.00_);_(* \(#,##0.00\);_(* &quot;-&quot;??_);_(@_)">
                  <c:v>168.02439999999999</c:v>
                </c:pt>
                <c:pt idx="104" formatCode="_(* #,##0.00_);_(* \(#,##0.00\);_(* &quot;-&quot;??_);_(@_)">
                  <c:v>167.59520000000001</c:v>
                </c:pt>
                <c:pt idx="105" formatCode="_(* #,##0.00_);_(* \(#,##0.00\);_(* &quot;-&quot;??_);_(@_)">
                  <c:v>164.95079999999999</c:v>
                </c:pt>
                <c:pt idx="106" formatCode="_(* #,##0.00_);_(* \(#,##0.00\);_(* &quot;-&quot;??_);_(@_)">
                  <c:v>164.60040000000001</c:v>
                </c:pt>
                <c:pt idx="107" formatCode="_(* #,##0.00_);_(* \(#,##0.00\);_(* &quot;-&quot;??_);_(@_)">
                  <c:v>176.56220000000002</c:v>
                </c:pt>
                <c:pt idx="108" formatCode="_(* #,##0.00_);_(* \(#,##0.00\);_(* &quot;-&quot;??_);_(@_)">
                  <c:v>182.85339999999999</c:v>
                </c:pt>
                <c:pt idx="109" formatCode="_(* #,##0.00_);_(* \(#,##0.00\);_(* &quot;-&quot;??_);_(@_)">
                  <c:v>201.16799999999998</c:v>
                </c:pt>
                <c:pt idx="110" formatCode="_(* #,##0.00_);_(* \(#,##0.00\);_(* &quot;-&quot;??_);_(@_)">
                  <c:v>200.7833</c:v>
                </c:pt>
                <c:pt idx="111" formatCode="_(* #,##0.00_);_(* \(#,##0.00\);_(* &quot;-&quot;??_);_(@_)">
                  <c:v>184.98589999999999</c:v>
                </c:pt>
                <c:pt idx="112" formatCode="_(* #,##0.00_);_(* \(#,##0.00\);_(* &quot;-&quot;??_);_(@_)">
                  <c:v>173.31229999999999</c:v>
                </c:pt>
                <c:pt idx="113" formatCode="_(* #,##0.00_);_(* \(#,##0.00\);_(* &quot;-&quot;??_);_(@_)">
                  <c:v>181.3845</c:v>
                </c:pt>
                <c:pt idx="114" formatCode="_(* #,##0.00_);_(* \(#,##0.00\);_(* &quot;-&quot;??_);_(@_)">
                  <c:v>182.1352</c:v>
                </c:pt>
                <c:pt idx="115" formatCode="_(* #,##0.00_);_(* \(#,##0.00\);_(* &quot;-&quot;??_);_(@_)">
                  <c:v>180.411</c:v>
                </c:pt>
                <c:pt idx="116" formatCode="_(* #,##0.00_);_(* \(#,##0.00\);_(* &quot;-&quot;??_);_(@_)">
                  <c:v>183.37199999999999</c:v>
                </c:pt>
                <c:pt idx="117" formatCode="_(* #,##0.00_);_(* \(#,##0.00\);_(* &quot;-&quot;??_);_(@_)">
                  <c:v>180.45859999999999</c:v>
                </c:pt>
                <c:pt idx="118" formatCode="_(* #,##0.00_);_(* \(#,##0.00\);_(* &quot;-&quot;??_);_(@_)">
                  <c:v>176.31710000000001</c:v>
                </c:pt>
                <c:pt idx="119" formatCode="_(* #,##0.00_);_(* \(#,##0.00\);_(* &quot;-&quot;??_);_(@_)">
                  <c:v>184.30380000000002</c:v>
                </c:pt>
                <c:pt idx="120" formatCode="_(* #,##0.00_);_(* \(#,##0.00\);_(* &quot;-&quot;??_);_(@_)">
                  <c:v>176.97900000000001</c:v>
                </c:pt>
                <c:pt idx="121" formatCode="_(* #,##0.00_);_(* \(#,##0.00\);_(* &quot;-&quot;??_);_(@_)">
                  <c:v>185.28299999999999</c:v>
                </c:pt>
                <c:pt idx="122" formatCode="_(* #,##0.00_);_(* \(#,##0.00\);_(* &quot;-&quot;??_);_(@_)">
                  <c:v>191.47990000000001</c:v>
                </c:pt>
                <c:pt idx="123" formatCode="_(* #,##0.00_);_(* \(#,##0.00\);_(* &quot;-&quot;??_);_(@_)">
                  <c:v>198.73349999999996</c:v>
                </c:pt>
                <c:pt idx="124" formatCode="_(* #,##0.00_);_(* \(#,##0.00\);_(* &quot;-&quot;??_);_(@_)">
                  <c:v>200.01519999999999</c:v>
                </c:pt>
                <c:pt idx="125" formatCode="_(* #,##0.00_);_(* \(#,##0.00\);_(* &quot;-&quot;??_);_(@_)">
                  <c:v>200.56319999999999</c:v>
                </c:pt>
                <c:pt idx="126" formatCode="_(* #,##0.00_);_(* \(#,##0.00\);_(* &quot;-&quot;??_);_(@_)">
                  <c:v>202.18680000000001</c:v>
                </c:pt>
                <c:pt idx="127" formatCode="_(* #,##0.00_);_(* \(#,##0.00\);_(* &quot;-&quot;??_);_(@_)">
                  <c:v>202.72200000000001</c:v>
                </c:pt>
                <c:pt idx="128" formatCode="_(* #,##0.00_);_(* \(#,##0.00\);_(* &quot;-&quot;??_);_(@_)">
                  <c:v>218.547</c:v>
                </c:pt>
                <c:pt idx="129" formatCode="_(* #,##0.00_);_(* \(#,##0.00\);_(* &quot;-&quot;??_);_(@_)">
                  <c:v>227.898</c:v>
                </c:pt>
                <c:pt idx="130" formatCode="_(* #,##0.00_);_(* \(#,##0.00\);_(* &quot;-&quot;??_);_(@_)">
                  <c:v>222.52499999999998</c:v>
                </c:pt>
                <c:pt idx="131" formatCode="_(* #,##0.00_);_(* \(#,##0.00\);_(* &quot;-&quot;??_);_(@_)">
                  <c:v>211.80599999999998</c:v>
                </c:pt>
                <c:pt idx="132" formatCode="_(* #,##0.00_);_(* \(#,##0.00\);_(* &quot;-&quot;??_);_(@_)">
                  <c:v>221.42850000000001</c:v>
                </c:pt>
                <c:pt idx="133" formatCode="_(* #,##0.00_);_(* \(#,##0.00\);_(* &quot;-&quot;??_);_(@_)">
                  <c:v>252.85390000000001</c:v>
                </c:pt>
                <c:pt idx="134" formatCode="_(* #,##0.00_);_(* \(#,##0.00\);_(* &quot;-&quot;??_);_(@_)">
                  <c:v>244.392</c:v>
                </c:pt>
                <c:pt idx="135" formatCode="_(* #,##0.00_);_(* \(#,##0.00\);_(* &quot;-&quot;??_);_(@_)">
                  <c:v>233.67960000000002</c:v>
                </c:pt>
                <c:pt idx="136" formatCode="_(* #,##0.00_);_(* \(#,##0.00\);_(* &quot;-&quot;??_);_(@_)">
                  <c:v>250.22009999999997</c:v>
                </c:pt>
                <c:pt idx="137" formatCode="_(* #,##0.00_);_(* \(#,##0.00\);_(* &quot;-&quot;??_);_(@_)">
                  <c:v>250.7741</c:v>
                </c:pt>
                <c:pt idx="138" formatCode="_(* #,##0.00_);_(* \(#,##0.00\);_(* &quot;-&quot;??_);_(@_)">
                  <c:v>245.38500000000002</c:v>
                </c:pt>
                <c:pt idx="139" formatCode="_(* #,##0.00_);_(* \(#,##0.00\);_(* &quot;-&quot;??_);_(@_)">
                  <c:v>252.19040000000001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4C-4A37-A6EB-D37ABF9DC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322928"/>
        <c:axId val="-2111317488"/>
        <c:extLst/>
      </c:lineChart>
      <c:dateAx>
        <c:axId val="-2111322928"/>
        <c:scaling>
          <c:orientation val="minMax"/>
          <c:max val="46387"/>
          <c:min val="44562"/>
        </c:scaling>
        <c:delete val="0"/>
        <c:axPos val="b"/>
        <c:numFmt formatCode="mm/yyyy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17488"/>
        <c:crosses val="autoZero"/>
        <c:auto val="1"/>
        <c:lblOffset val="100"/>
        <c:baseTimeUnit val="days"/>
        <c:majorUnit val="6"/>
        <c:majorTimeUnit val="months"/>
      </c:dateAx>
      <c:valAx>
        <c:axId val="-2111317488"/>
        <c:scaling>
          <c:orientation val="minMax"/>
          <c:max val="3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 sz="2000" b="0" cap="none" spc="0">
                    <a:ln w="0"/>
                    <a:solidFill>
                      <a:schemeClr val="accent6">
                        <a:lumMod val="75000"/>
                      </a:schemeClr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Book Antiqua" panose="02040602050305030304" pitchFamily="18" charset="0"/>
                  </a:rPr>
                  <a:t>Valor em R$/MWh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accent6">
                      <a:lumMod val="75000"/>
                    </a:schemeClr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pt-BR"/>
          </a:p>
        </c:txPr>
        <c:crossAx val="-2111322928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3.xml"/><Relationship Id="rId3" Type="http://schemas.openxmlformats.org/officeDocument/2006/relationships/image" Target="../media/image1.png"/><Relationship Id="rId7" Type="http://schemas.openxmlformats.org/officeDocument/2006/relationships/chart" Target="../charts/chart18.xml"/><Relationship Id="rId12" Type="http://schemas.openxmlformats.org/officeDocument/2006/relationships/chart" Target="../charts/chart22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7.xml"/><Relationship Id="rId11" Type="http://schemas.openxmlformats.org/officeDocument/2006/relationships/chart" Target="../charts/chart21.xml"/><Relationship Id="rId5" Type="http://schemas.openxmlformats.org/officeDocument/2006/relationships/chart" Target="../charts/chart16.xml"/><Relationship Id="rId15" Type="http://schemas.openxmlformats.org/officeDocument/2006/relationships/chart" Target="../charts/chart25.xml"/><Relationship Id="rId10" Type="http://schemas.openxmlformats.org/officeDocument/2006/relationships/chart" Target="../charts/chart20.xml"/><Relationship Id="rId4" Type="http://schemas.openxmlformats.org/officeDocument/2006/relationships/chart" Target="../charts/chart15.xml"/><Relationship Id="rId9" Type="http://schemas.openxmlformats.org/officeDocument/2006/relationships/image" Target="../media/image2.png"/><Relationship Id="rId14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6.xml"/><Relationship Id="rId3" Type="http://schemas.openxmlformats.org/officeDocument/2006/relationships/image" Target="../media/image1.png"/><Relationship Id="rId7" Type="http://schemas.openxmlformats.org/officeDocument/2006/relationships/chart" Target="../charts/chart31.xml"/><Relationship Id="rId12" Type="http://schemas.openxmlformats.org/officeDocument/2006/relationships/chart" Target="../charts/chart35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0.xml"/><Relationship Id="rId11" Type="http://schemas.openxmlformats.org/officeDocument/2006/relationships/chart" Target="../charts/chart34.xml"/><Relationship Id="rId5" Type="http://schemas.openxmlformats.org/officeDocument/2006/relationships/chart" Target="../charts/chart29.xml"/><Relationship Id="rId15" Type="http://schemas.openxmlformats.org/officeDocument/2006/relationships/chart" Target="../charts/chart38.xml"/><Relationship Id="rId10" Type="http://schemas.openxmlformats.org/officeDocument/2006/relationships/chart" Target="../charts/chart33.xml"/><Relationship Id="rId4" Type="http://schemas.openxmlformats.org/officeDocument/2006/relationships/chart" Target="../charts/chart28.xml"/><Relationship Id="rId9" Type="http://schemas.openxmlformats.org/officeDocument/2006/relationships/image" Target="../media/image2.png"/><Relationship Id="rId14" Type="http://schemas.openxmlformats.org/officeDocument/2006/relationships/chart" Target="../charts/chart37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13" Type="http://schemas.openxmlformats.org/officeDocument/2006/relationships/chart" Target="../charts/chart49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5" Type="http://schemas.openxmlformats.org/officeDocument/2006/relationships/chart" Target="../charts/chart51.xml"/><Relationship Id="rId10" Type="http://schemas.openxmlformats.org/officeDocument/2006/relationships/chart" Target="../charts/chart46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Relationship Id="rId14" Type="http://schemas.openxmlformats.org/officeDocument/2006/relationships/chart" Target="../charts/chart50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7.xml"/><Relationship Id="rId13" Type="http://schemas.openxmlformats.org/officeDocument/2006/relationships/chart" Target="../charts/chart62.xml"/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12" Type="http://schemas.openxmlformats.org/officeDocument/2006/relationships/chart" Target="../charts/chart6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5.xml"/><Relationship Id="rId11" Type="http://schemas.openxmlformats.org/officeDocument/2006/relationships/chart" Target="../charts/chart60.xml"/><Relationship Id="rId5" Type="http://schemas.openxmlformats.org/officeDocument/2006/relationships/chart" Target="../charts/chart54.xml"/><Relationship Id="rId15" Type="http://schemas.openxmlformats.org/officeDocument/2006/relationships/chart" Target="../charts/chart64.xml"/><Relationship Id="rId10" Type="http://schemas.openxmlformats.org/officeDocument/2006/relationships/chart" Target="../charts/chart59.xml"/><Relationship Id="rId4" Type="http://schemas.openxmlformats.org/officeDocument/2006/relationships/chart" Target="../charts/chart53.xml"/><Relationship Id="rId9" Type="http://schemas.openxmlformats.org/officeDocument/2006/relationships/chart" Target="../charts/chart58.xml"/><Relationship Id="rId14" Type="http://schemas.openxmlformats.org/officeDocument/2006/relationships/chart" Target="../charts/chart63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0.xml"/><Relationship Id="rId13" Type="http://schemas.openxmlformats.org/officeDocument/2006/relationships/chart" Target="../charts/chart75.xml"/><Relationship Id="rId3" Type="http://schemas.openxmlformats.org/officeDocument/2006/relationships/chart" Target="../charts/chart65.xml"/><Relationship Id="rId7" Type="http://schemas.openxmlformats.org/officeDocument/2006/relationships/chart" Target="../charts/chart69.xml"/><Relationship Id="rId12" Type="http://schemas.openxmlformats.org/officeDocument/2006/relationships/chart" Target="../charts/chart7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68.xml"/><Relationship Id="rId11" Type="http://schemas.openxmlformats.org/officeDocument/2006/relationships/chart" Target="../charts/chart73.xml"/><Relationship Id="rId5" Type="http://schemas.openxmlformats.org/officeDocument/2006/relationships/chart" Target="../charts/chart67.xml"/><Relationship Id="rId15" Type="http://schemas.openxmlformats.org/officeDocument/2006/relationships/chart" Target="../charts/chart77.xml"/><Relationship Id="rId10" Type="http://schemas.openxmlformats.org/officeDocument/2006/relationships/chart" Target="../charts/chart72.xml"/><Relationship Id="rId4" Type="http://schemas.openxmlformats.org/officeDocument/2006/relationships/chart" Target="../charts/chart66.xml"/><Relationship Id="rId9" Type="http://schemas.openxmlformats.org/officeDocument/2006/relationships/chart" Target="../charts/chart71.xml"/><Relationship Id="rId14" Type="http://schemas.openxmlformats.org/officeDocument/2006/relationships/chart" Target="../charts/chart76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3.xml"/><Relationship Id="rId13" Type="http://schemas.openxmlformats.org/officeDocument/2006/relationships/chart" Target="../charts/chart88.xml"/><Relationship Id="rId3" Type="http://schemas.openxmlformats.org/officeDocument/2006/relationships/chart" Target="../charts/chart78.xml"/><Relationship Id="rId7" Type="http://schemas.openxmlformats.org/officeDocument/2006/relationships/chart" Target="../charts/chart82.xml"/><Relationship Id="rId12" Type="http://schemas.openxmlformats.org/officeDocument/2006/relationships/chart" Target="../charts/chart8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81.xml"/><Relationship Id="rId11" Type="http://schemas.openxmlformats.org/officeDocument/2006/relationships/chart" Target="../charts/chart86.xml"/><Relationship Id="rId5" Type="http://schemas.openxmlformats.org/officeDocument/2006/relationships/chart" Target="../charts/chart80.xml"/><Relationship Id="rId15" Type="http://schemas.openxmlformats.org/officeDocument/2006/relationships/chart" Target="../charts/chart90.xml"/><Relationship Id="rId10" Type="http://schemas.openxmlformats.org/officeDocument/2006/relationships/chart" Target="../charts/chart85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Relationship Id="rId14" Type="http://schemas.openxmlformats.org/officeDocument/2006/relationships/chart" Target="../charts/chart89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6.xml"/><Relationship Id="rId13" Type="http://schemas.openxmlformats.org/officeDocument/2006/relationships/chart" Target="../charts/chart101.xml"/><Relationship Id="rId3" Type="http://schemas.openxmlformats.org/officeDocument/2006/relationships/chart" Target="../charts/chart91.xml"/><Relationship Id="rId7" Type="http://schemas.openxmlformats.org/officeDocument/2006/relationships/chart" Target="../charts/chart95.xml"/><Relationship Id="rId12" Type="http://schemas.openxmlformats.org/officeDocument/2006/relationships/chart" Target="../charts/chart100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94.xml"/><Relationship Id="rId11" Type="http://schemas.openxmlformats.org/officeDocument/2006/relationships/chart" Target="../charts/chart99.xml"/><Relationship Id="rId5" Type="http://schemas.openxmlformats.org/officeDocument/2006/relationships/chart" Target="../charts/chart93.xml"/><Relationship Id="rId15" Type="http://schemas.openxmlformats.org/officeDocument/2006/relationships/chart" Target="../charts/chart103.xml"/><Relationship Id="rId10" Type="http://schemas.openxmlformats.org/officeDocument/2006/relationships/chart" Target="../charts/chart98.xml"/><Relationship Id="rId4" Type="http://schemas.openxmlformats.org/officeDocument/2006/relationships/chart" Target="../charts/chart92.xml"/><Relationship Id="rId9" Type="http://schemas.openxmlformats.org/officeDocument/2006/relationships/chart" Target="../charts/chart97.xml"/><Relationship Id="rId14" Type="http://schemas.openxmlformats.org/officeDocument/2006/relationships/chart" Target="../charts/chart102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9.xml"/><Relationship Id="rId13" Type="http://schemas.openxmlformats.org/officeDocument/2006/relationships/chart" Target="../charts/chart114.xml"/><Relationship Id="rId3" Type="http://schemas.openxmlformats.org/officeDocument/2006/relationships/chart" Target="../charts/chart104.xml"/><Relationship Id="rId7" Type="http://schemas.openxmlformats.org/officeDocument/2006/relationships/chart" Target="../charts/chart108.xml"/><Relationship Id="rId12" Type="http://schemas.openxmlformats.org/officeDocument/2006/relationships/chart" Target="../charts/chart11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07.xml"/><Relationship Id="rId11" Type="http://schemas.openxmlformats.org/officeDocument/2006/relationships/chart" Target="../charts/chart112.xml"/><Relationship Id="rId5" Type="http://schemas.openxmlformats.org/officeDocument/2006/relationships/chart" Target="../charts/chart106.xml"/><Relationship Id="rId15" Type="http://schemas.openxmlformats.org/officeDocument/2006/relationships/chart" Target="../charts/chart116.xml"/><Relationship Id="rId10" Type="http://schemas.openxmlformats.org/officeDocument/2006/relationships/chart" Target="../charts/chart111.xml"/><Relationship Id="rId4" Type="http://schemas.openxmlformats.org/officeDocument/2006/relationships/chart" Target="../charts/chart105.xml"/><Relationship Id="rId9" Type="http://schemas.openxmlformats.org/officeDocument/2006/relationships/chart" Target="../charts/chart110.xml"/><Relationship Id="rId14" Type="http://schemas.openxmlformats.org/officeDocument/2006/relationships/chart" Target="../charts/chart115.xml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609327</xdr:colOff>
      <xdr:row>98</xdr:row>
      <xdr:rowOff>30480</xdr:rowOff>
    </xdr:from>
    <xdr:to>
      <xdr:col>57</xdr:col>
      <xdr:colOff>213223</xdr:colOff>
      <xdr:row>117</xdr:row>
      <xdr:rowOff>61095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363855</xdr:colOff>
      <xdr:row>120</xdr:row>
      <xdr:rowOff>163831</xdr:rowOff>
    </xdr:from>
    <xdr:to>
      <xdr:col>64</xdr:col>
      <xdr:colOff>520064</xdr:colOff>
      <xdr:row>157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EBA4D1-7EFA-4C6E-BB64-D55EBB8AF3DA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213584</xdr:colOff>
      <xdr:row>161</xdr:row>
      <xdr:rowOff>30480</xdr:rowOff>
    </xdr:from>
    <xdr:to>
      <xdr:col>56</xdr:col>
      <xdr:colOff>411876</xdr:colOff>
      <xdr:row>188</xdr:row>
      <xdr:rowOff>83300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92D9ED-A8A9-4CC6-BC6F-EAAB0EB8C2D9}"/>
            </a:ext>
            <a:ext uri="{147F2762-F138-4A5C-976F-8EAC2B608ADB}">
              <a16:predDERef xmlns:a16="http://schemas.microsoft.com/office/drawing/2014/main" pred="{99EBA4D1-7EFA-4C6E-BB64-D55EBB8AF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508858</xdr:colOff>
      <xdr:row>161</xdr:row>
      <xdr:rowOff>30481</xdr:rowOff>
    </xdr:from>
    <xdr:to>
      <xdr:col>71</xdr:col>
      <xdr:colOff>65511</xdr:colOff>
      <xdr:row>188</xdr:row>
      <xdr:rowOff>83301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59F326-8830-4D49-AD89-FF50401C3000}"/>
            </a:ext>
            <a:ext uri="{147F2762-F138-4A5C-976F-8EAC2B608ADB}">
              <a16:predDERef xmlns:a16="http://schemas.microsoft.com/office/drawing/2014/main" pred="{CC92D9ED-A8A9-4CC6-BC6F-EAAB0EB8C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199729</xdr:colOff>
      <xdr:row>188</xdr:row>
      <xdr:rowOff>170881</xdr:rowOff>
    </xdr:from>
    <xdr:to>
      <xdr:col>56</xdr:col>
      <xdr:colOff>398021</xdr:colOff>
      <xdr:row>216</xdr:row>
      <xdr:rowOff>49530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3557064-DCCB-40BE-AAB2-06C026A31DD5}"/>
            </a:ext>
            <a:ext uri="{147F2762-F138-4A5C-976F-8EAC2B608ADB}">
              <a16:predDERef xmlns:a16="http://schemas.microsoft.com/office/drawing/2014/main" pred="{6859F326-8830-4D49-AD89-FF50401C3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56</xdr:col>
      <xdr:colOff>522713</xdr:colOff>
      <xdr:row>188</xdr:row>
      <xdr:rowOff>170881</xdr:rowOff>
    </xdr:from>
    <xdr:to>
      <xdr:col>71</xdr:col>
      <xdr:colOff>79366</xdr:colOff>
      <xdr:row>216</xdr:row>
      <xdr:rowOff>49530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894C8E4-FC0A-422A-9745-8DE0FF0E066B}"/>
            </a:ext>
            <a:ext uri="{147F2762-F138-4A5C-976F-8EAC2B608ADB}">
              <a16:predDERef xmlns:a16="http://schemas.microsoft.com/office/drawing/2014/main" pred="{E3557064-DCCB-40BE-AAB2-06C026A31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489464</xdr:colOff>
      <xdr:row>216</xdr:row>
      <xdr:rowOff>131792</xdr:rowOff>
    </xdr:from>
    <xdr:to>
      <xdr:col>63</xdr:col>
      <xdr:colOff>356459</xdr:colOff>
      <xdr:row>244</xdr:row>
      <xdr:rowOff>1732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ED0FCB5-8B5B-4CE4-AA79-2A76322D0DDD}"/>
            </a:ext>
            <a:ext uri="{147F2762-F138-4A5C-976F-8EAC2B608ADB}">
              <a16:predDERef xmlns:a16="http://schemas.microsoft.com/office/drawing/2014/main" pred="{5894C8E4-FC0A-422A-9745-8DE0FF0E0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385849</xdr:colOff>
      <xdr:row>188</xdr:row>
      <xdr:rowOff>177685</xdr:rowOff>
    </xdr:from>
    <xdr:to>
      <xdr:col>56</xdr:col>
      <xdr:colOff>358140</xdr:colOff>
      <xdr:row>192</xdr:row>
      <xdr:rowOff>126495</xdr:rowOff>
    </xdr:to>
    <xdr:sp macro="" textlink="">
      <xdr:nvSpPr>
        <xdr:cNvPr id="9" name="CaixaDeTexto 1">
          <a:extLst>
            <a:ext uri="{FF2B5EF4-FFF2-40B4-BE49-F238E27FC236}">
              <a16:creationId xmlns:a16="http://schemas.microsoft.com/office/drawing/2014/main" id="{5020F93A-FC27-A723-78DA-8C8BDD53EE0B}"/>
            </a:ext>
          </a:extLst>
        </xdr:cNvPr>
        <xdr:cNvSpPr txBox="1"/>
      </xdr:nvSpPr>
      <xdr:spPr>
        <a:xfrm>
          <a:off x="43515049" y="34559125"/>
          <a:ext cx="1801091" cy="680330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xdr:txBody>
    </xdr:sp>
    <xdr:clientData/>
  </xdr:twoCellAnchor>
  <xdr:twoCellAnchor>
    <xdr:from>
      <xdr:col>72</xdr:col>
      <xdr:colOff>365984</xdr:colOff>
      <xdr:row>161</xdr:row>
      <xdr:rowOff>30480</xdr:rowOff>
    </xdr:from>
    <xdr:to>
      <xdr:col>85</xdr:col>
      <xdr:colOff>411876</xdr:colOff>
      <xdr:row>188</xdr:row>
      <xdr:rowOff>83300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62D7C7B-C97C-4D6F-BD61-9F927D9F91EC}"/>
            </a:ext>
            <a:ext uri="{147F2762-F138-4A5C-976F-8EAC2B608ADB}">
              <a16:predDERef xmlns:a16="http://schemas.microsoft.com/office/drawing/2014/main" pred="{5020F93A-FC27-A723-78DA-8C8BDD53E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85</xdr:col>
      <xdr:colOff>508858</xdr:colOff>
      <xdr:row>161</xdr:row>
      <xdr:rowOff>30481</xdr:rowOff>
    </xdr:from>
    <xdr:to>
      <xdr:col>100</xdr:col>
      <xdr:colOff>126471</xdr:colOff>
      <xdr:row>188</xdr:row>
      <xdr:rowOff>83301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5F459AA-3BA9-43B1-838F-EDA181D0267D}"/>
            </a:ext>
            <a:ext uri="{147F2762-F138-4A5C-976F-8EAC2B608ADB}">
              <a16:predDERef xmlns:a16="http://schemas.microsoft.com/office/drawing/2014/main" pred="{262D7C7B-C97C-4D6F-BD61-9F927D9F9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72</xdr:col>
      <xdr:colOff>352129</xdr:colOff>
      <xdr:row>188</xdr:row>
      <xdr:rowOff>170881</xdr:rowOff>
    </xdr:from>
    <xdr:to>
      <xdr:col>85</xdr:col>
      <xdr:colOff>398021</xdr:colOff>
      <xdr:row>216</xdr:row>
      <xdr:rowOff>49530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B768D90-CC0E-4533-B750-C82A9EFDEE55}"/>
            </a:ext>
            <a:ext uri="{147F2762-F138-4A5C-976F-8EAC2B608ADB}">
              <a16:predDERef xmlns:a16="http://schemas.microsoft.com/office/drawing/2014/main" pred="{D5F459AA-3BA9-43B1-838F-EDA181D02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85</xdr:col>
      <xdr:colOff>522713</xdr:colOff>
      <xdr:row>188</xdr:row>
      <xdr:rowOff>170881</xdr:rowOff>
    </xdr:from>
    <xdr:to>
      <xdr:col>100</xdr:col>
      <xdr:colOff>140326</xdr:colOff>
      <xdr:row>216</xdr:row>
      <xdr:rowOff>49530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0D68762-7C78-4AFC-B7EF-1FF197F6298E}"/>
            </a:ext>
            <a:ext uri="{147F2762-F138-4A5C-976F-8EAC2B608ADB}">
              <a16:predDERef xmlns:a16="http://schemas.microsoft.com/office/drawing/2014/main" pred="{0B768D90-CC0E-4533-B750-C82A9EFDE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78</xdr:col>
      <xdr:colOff>550424</xdr:colOff>
      <xdr:row>216</xdr:row>
      <xdr:rowOff>131792</xdr:rowOff>
    </xdr:from>
    <xdr:to>
      <xdr:col>92</xdr:col>
      <xdr:colOff>356459</xdr:colOff>
      <xdr:row>244</xdr:row>
      <xdr:rowOff>1732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AEB2E72-434E-490D-99EE-9A1277DFF9BE}"/>
            </a:ext>
            <a:ext uri="{147F2762-F138-4A5C-976F-8EAC2B608ADB}">
              <a16:predDERef xmlns:a16="http://schemas.microsoft.com/office/drawing/2014/main" pred="{70D68762-7C78-4AFC-B7EF-1FF197F62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82</xdr:col>
      <xdr:colOff>366799</xdr:colOff>
      <xdr:row>189</xdr:row>
      <xdr:rowOff>13855</xdr:rowOff>
    </xdr:from>
    <xdr:to>
      <xdr:col>85</xdr:col>
      <xdr:colOff>339090</xdr:colOff>
      <xdr:row>192</xdr:row>
      <xdr:rowOff>145545</xdr:rowOff>
    </xdr:to>
    <xdr:sp macro="" textlink="">
      <xdr:nvSpPr>
        <xdr:cNvPr id="15" name="CaixaDeTexto 1">
          <a:extLst>
            <a:ext uri="{FF2B5EF4-FFF2-40B4-BE49-F238E27FC236}">
              <a16:creationId xmlns:a16="http://schemas.microsoft.com/office/drawing/2014/main" id="{9346D11F-A141-476A-A181-1018E191DFAD}"/>
            </a:ext>
          </a:extLst>
        </xdr:cNvPr>
        <xdr:cNvSpPr txBox="1"/>
      </xdr:nvSpPr>
      <xdr:spPr>
        <a:xfrm>
          <a:off x="60869599" y="34578175"/>
          <a:ext cx="1801091" cy="680330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xdr:txBody>
    </xdr:sp>
    <xdr:clientData/>
  </xdr:twoCellAnchor>
  <xdr:oneCellAnchor>
    <xdr:from>
      <xdr:col>65</xdr:col>
      <xdr:colOff>399796</xdr:colOff>
      <xdr:row>226</xdr:row>
      <xdr:rowOff>47727</xdr:rowOff>
    </xdr:from>
    <xdr:ext cx="2411237" cy="1689693"/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FE50A18C-824F-F7F7-7751-F63010F21630}"/>
            </a:ext>
          </a:extLst>
        </xdr:cNvPr>
        <xdr:cNvSpPr/>
      </xdr:nvSpPr>
      <xdr:spPr>
        <a:xfrm rot="19765934">
          <a:off x="50844196" y="41378607"/>
          <a:ext cx="2411237" cy="1689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ZOOM</a:t>
          </a:r>
        </a:p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OUT</a:t>
          </a:r>
        </a:p>
      </xdr:txBody>
    </xdr:sp>
    <xdr:clientData/>
  </xdr:oneCellAnchor>
  <xdr:oneCellAnchor>
    <xdr:from>
      <xdr:col>94</xdr:col>
      <xdr:colOff>331615</xdr:colOff>
      <xdr:row>226</xdr:row>
      <xdr:rowOff>39704</xdr:rowOff>
    </xdr:from>
    <xdr:ext cx="2411237" cy="1689693"/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E90E670E-F405-4C20-9B51-9A122063DF2A}"/>
            </a:ext>
          </a:extLst>
        </xdr:cNvPr>
        <xdr:cNvSpPr/>
      </xdr:nvSpPr>
      <xdr:spPr>
        <a:xfrm rot="19765934">
          <a:off x="68149615" y="41370584"/>
          <a:ext cx="2411237" cy="1689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ZOOM</a:t>
          </a:r>
        </a:p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IN</a:t>
          </a:r>
        </a:p>
      </xdr:txBody>
    </xdr:sp>
    <xdr:clientData/>
  </xdr:oneCellAnchor>
  <xdr:oneCellAnchor>
    <xdr:from>
      <xdr:col>43</xdr:col>
      <xdr:colOff>179432</xdr:colOff>
      <xdr:row>226</xdr:row>
      <xdr:rowOff>79811</xdr:rowOff>
    </xdr:from>
    <xdr:ext cx="3666901" cy="1689693"/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23BF40BA-C032-400C-9A5E-6B1E74F66E1C}"/>
            </a:ext>
          </a:extLst>
        </xdr:cNvPr>
        <xdr:cNvSpPr/>
      </xdr:nvSpPr>
      <xdr:spPr>
        <a:xfrm rot="19765934">
          <a:off x="36907832" y="41410691"/>
          <a:ext cx="3666901" cy="1689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VALOR</a:t>
          </a:r>
        </a:p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NOMINAL</a:t>
          </a:r>
        </a:p>
      </xdr:txBody>
    </xdr:sp>
    <xdr:clientData/>
  </xdr:oneCellAnchor>
  <xdr:oneCellAnchor>
    <xdr:from>
      <xdr:col>72</xdr:col>
      <xdr:colOff>57112</xdr:colOff>
      <xdr:row>225</xdr:row>
      <xdr:rowOff>71791</xdr:rowOff>
    </xdr:from>
    <xdr:ext cx="3666901" cy="1689693"/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3F431C43-572B-467B-9788-36EA7E659816}"/>
            </a:ext>
          </a:extLst>
        </xdr:cNvPr>
        <xdr:cNvSpPr/>
      </xdr:nvSpPr>
      <xdr:spPr>
        <a:xfrm rot="19765934">
          <a:off x="54463912" y="41219791"/>
          <a:ext cx="3666901" cy="1689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VALOR</a:t>
          </a:r>
        </a:p>
        <a:p>
          <a:pPr algn="ctr"/>
          <a:r>
            <a:rPr lang="pt-BR" sz="5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E46C0A"/>
              </a:solidFill>
              <a:effectLst/>
              <a:latin typeface="Bell MT" panose="02020503060305020303" pitchFamily="18" charset="0"/>
            </a:rPr>
            <a:t>NOMINAL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0.77709</cdr:x>
      <cdr:y>0.00752</cdr:y>
    </cdr:from>
    <cdr:to>
      <cdr:x>0.99161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24351" y="39076"/>
          <a:ext cx="1801078" cy="70742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C6E0DD-887C-45CF-8ECA-BE71C309CCC4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73</xdr:col>
      <xdr:colOff>2523</xdr:colOff>
      <xdr:row>104</xdr:row>
      <xdr:rowOff>111872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A50A497-D594-2EDF-2F68-8751F7173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11494" y="18282641"/>
          <a:ext cx="1885603" cy="8487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36EBE64-ABDB-0308-B812-5D5FBE463E8E}"/>
            </a:ext>
          </a:extLst>
        </xdr:cNvPr>
        <xdr:cNvCxnSpPr/>
      </xdr:nvCxnSpPr>
      <xdr:spPr>
        <a:xfrm flipH="1">
          <a:off x="36497111" y="19828137"/>
          <a:ext cx="134470" cy="5236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8535DD60-81A9-4AB9-A540-61D96A6B1FC3}"/>
            </a:ext>
          </a:extLst>
        </xdr:cNvPr>
        <xdr:cNvCxnSpPr/>
      </xdr:nvCxnSpPr>
      <xdr:spPr>
        <a:xfrm flipH="1" flipV="1">
          <a:off x="37843845" y="21679545"/>
          <a:ext cx="424692" cy="24453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1D46F564-F73E-4480-92F1-A967361A8D95}"/>
            </a:ext>
          </a:extLst>
        </xdr:cNvPr>
        <xdr:cNvCxnSpPr/>
      </xdr:nvCxnSpPr>
      <xdr:spPr>
        <a:xfrm>
          <a:off x="38472292" y="20216949"/>
          <a:ext cx="261257" cy="39841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238A8878-F964-46AD-8577-6D0AADD3D41D}"/>
            </a:ext>
          </a:extLst>
        </xdr:cNvPr>
        <xdr:cNvCxnSpPr/>
      </xdr:nvCxnSpPr>
      <xdr:spPr>
        <a:xfrm flipV="1">
          <a:off x="41824086" y="21669103"/>
          <a:ext cx="508280" cy="3933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D1B30365-C044-464C-ABE1-EA214DA5F187}"/>
            </a:ext>
          </a:extLst>
        </xdr:cNvPr>
        <xdr:cNvCxnSpPr/>
      </xdr:nvCxnSpPr>
      <xdr:spPr>
        <a:xfrm>
          <a:off x="42761095" y="19872960"/>
          <a:ext cx="1138813" cy="10101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B1F727FF-769C-4C2C-A9BF-7B0679EFC975}"/>
            </a:ext>
          </a:extLst>
        </xdr:cNvPr>
        <xdr:cNvCxnSpPr/>
      </xdr:nvCxnSpPr>
      <xdr:spPr>
        <a:xfrm>
          <a:off x="43632286" y="1783246"/>
          <a:ext cx="492370" cy="2063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9B77EFFC-34A8-46B2-AC52-36BAA3CDAC44}"/>
            </a:ext>
          </a:extLst>
        </xdr:cNvPr>
        <xdr:cNvCxnSpPr/>
      </xdr:nvCxnSpPr>
      <xdr:spPr>
        <a:xfrm flipV="1">
          <a:off x="45409674" y="22541635"/>
          <a:ext cx="410308" cy="28587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35" name="Conector de Seta Reta 34">
          <a:extLst>
            <a:ext uri="{FF2B5EF4-FFF2-40B4-BE49-F238E27FC236}">
              <a16:creationId xmlns:a16="http://schemas.microsoft.com/office/drawing/2014/main" id="{A2C186DD-8573-429F-BA80-A526213CABAF}"/>
            </a:ext>
          </a:extLst>
        </xdr:cNvPr>
        <xdr:cNvCxnSpPr/>
      </xdr:nvCxnSpPr>
      <xdr:spPr>
        <a:xfrm flipH="1" flipV="1">
          <a:off x="48115191" y="22266310"/>
          <a:ext cx="293079" cy="29542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38" name="Conector de Seta Reta 37">
          <a:extLst>
            <a:ext uri="{FF2B5EF4-FFF2-40B4-BE49-F238E27FC236}">
              <a16:creationId xmlns:a16="http://schemas.microsoft.com/office/drawing/2014/main" id="{E6F616D0-E37C-4207-AC30-5951E2582268}"/>
            </a:ext>
          </a:extLst>
        </xdr:cNvPr>
        <xdr:cNvCxnSpPr/>
      </xdr:nvCxnSpPr>
      <xdr:spPr>
        <a:xfrm flipV="1">
          <a:off x="43863065" y="21377366"/>
          <a:ext cx="526701" cy="43693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42" name="Conector de Seta Reta 41">
          <a:extLst>
            <a:ext uri="{FF2B5EF4-FFF2-40B4-BE49-F238E27FC236}">
              <a16:creationId xmlns:a16="http://schemas.microsoft.com/office/drawing/2014/main" id="{176237B8-2E56-D97C-028D-19346A8A7138}"/>
            </a:ext>
          </a:extLst>
        </xdr:cNvPr>
        <xdr:cNvCxnSpPr/>
      </xdr:nvCxnSpPr>
      <xdr:spPr>
        <a:xfrm flipH="1" flipV="1">
          <a:off x="49712879" y="21790856"/>
          <a:ext cx="386862" cy="4712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2279FDD-AF39-49CD-97DE-116AA5F45A7B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18E86FC5-90E3-4FEF-ABF4-DC8BFAE601E0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3EDFDD88-8690-4D0A-A6DD-D013D1F0C933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A0B0FC24-D1B0-4F95-A408-99E8AE868D25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9C305A2E-520B-4746-8178-E580367AB246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474616</xdr:colOff>
      <xdr:row>228</xdr:row>
      <xdr:rowOff>11973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D45C3B-33DF-F7F6-382D-F5060FAC4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82251" y="38167439"/>
          <a:ext cx="4232365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4272394-E147-4AAF-9BBD-815097E51E0A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FD7C0CE-90D0-48DB-B580-CB9201ADCFCE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368A4986-7677-44F9-9841-886E16BE18F1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097B948-2ACF-4B40-A4F3-BE013100A82D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D1175CF-E193-41BD-B7D7-46CB21FACC18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E3BE602-A71A-45CF-BD6A-D0EA1BBF9310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C71CDAC1-D8DC-4324-9FF1-1F63AD7EF334}"/>
            </a:ext>
          </a:extLst>
        </xdr:cNvPr>
        <xdr:cNvCxnSpPr/>
      </xdr:nvCxnSpPr>
      <xdr:spPr>
        <a:xfrm flipV="1">
          <a:off x="37033200" y="22004766"/>
          <a:ext cx="161365" cy="4016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CCFAA5B-3E88-47A7-A35E-08119FDEC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7931" y="38746559"/>
          <a:ext cx="4232365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B4EE63F-95F4-4467-B5BE-2AD756DFD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3414" y="19959041"/>
          <a:ext cx="1885603" cy="84875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F0C70317-EF20-4C2A-8948-D3843B366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04171" y="39843839"/>
          <a:ext cx="4232365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8373A07-27D6-48FA-A8B2-B2CA0602E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4B78A7-1724-437D-B477-EBFD7DED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0" y="0"/>
          <a:ext cx="1885603" cy="84875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33A11BA-A947-486E-8E8D-A32617FE5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0" y="0"/>
          <a:ext cx="4232365" cy="3536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CEDAEC-A0F5-45DD-827F-9E1CCA074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458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AF199D-5E70-49C6-95D5-5A8DD9EA2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3CF76B-3305-4781-BD0A-7B0A59C23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CC967A-C3BC-4BC2-81EE-FB97A8696163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73</xdr:col>
      <xdr:colOff>2523</xdr:colOff>
      <xdr:row>104</xdr:row>
      <xdr:rowOff>111872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E10A70C-AE83-4BFC-871B-F5A074D2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80414" y="18282641"/>
          <a:ext cx="1888869" cy="8487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C67730CB-7411-4041-96AA-8C73F5E17341}"/>
            </a:ext>
          </a:extLst>
        </xdr:cNvPr>
        <xdr:cNvCxnSpPr/>
      </xdr:nvCxnSpPr>
      <xdr:spPr>
        <a:xfrm flipH="1">
          <a:off x="31688891" y="19828137"/>
          <a:ext cx="134470" cy="5236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B50E7F67-EC6A-4EAB-9DB4-CC314D97D40C}"/>
            </a:ext>
          </a:extLst>
        </xdr:cNvPr>
        <xdr:cNvCxnSpPr/>
      </xdr:nvCxnSpPr>
      <xdr:spPr>
        <a:xfrm flipH="1" flipV="1">
          <a:off x="33020385" y="21679545"/>
          <a:ext cx="424692" cy="24453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3C9BAA31-4FCA-4E33-B0D1-F5B31A3B0FCF}"/>
            </a:ext>
          </a:extLst>
        </xdr:cNvPr>
        <xdr:cNvCxnSpPr/>
      </xdr:nvCxnSpPr>
      <xdr:spPr>
        <a:xfrm>
          <a:off x="33641212" y="20216949"/>
          <a:ext cx="261257" cy="39841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CAFFD532-8B1C-42D7-AAC4-5159504F2358}"/>
            </a:ext>
          </a:extLst>
        </xdr:cNvPr>
        <xdr:cNvCxnSpPr/>
      </xdr:nvCxnSpPr>
      <xdr:spPr>
        <a:xfrm flipV="1">
          <a:off x="36993006" y="21669103"/>
          <a:ext cx="508280" cy="3933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5A446D47-E9AE-4039-81DB-1E29171317FD}"/>
            </a:ext>
          </a:extLst>
        </xdr:cNvPr>
        <xdr:cNvCxnSpPr/>
      </xdr:nvCxnSpPr>
      <xdr:spPr>
        <a:xfrm>
          <a:off x="37930015" y="19872960"/>
          <a:ext cx="1138813" cy="10101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7DFE2BCB-F6B8-44ED-963E-2FAC01157F1F}"/>
            </a:ext>
          </a:extLst>
        </xdr:cNvPr>
        <xdr:cNvCxnSpPr/>
      </xdr:nvCxnSpPr>
      <xdr:spPr>
        <a:xfrm>
          <a:off x="38801206" y="1783246"/>
          <a:ext cx="492370" cy="2063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9F282CAF-E49F-47A7-9A68-CB920565D1FB}"/>
            </a:ext>
          </a:extLst>
        </xdr:cNvPr>
        <xdr:cNvCxnSpPr/>
      </xdr:nvCxnSpPr>
      <xdr:spPr>
        <a:xfrm flipV="1">
          <a:off x="40578594" y="22541635"/>
          <a:ext cx="410308" cy="28587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BEE3BB89-9A27-410F-9868-A652C50BFA1E}"/>
            </a:ext>
          </a:extLst>
        </xdr:cNvPr>
        <xdr:cNvCxnSpPr/>
      </xdr:nvCxnSpPr>
      <xdr:spPr>
        <a:xfrm flipH="1" flipV="1">
          <a:off x="43284111" y="22266310"/>
          <a:ext cx="293079" cy="29542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D321B903-12A0-4EE8-A1A8-E50FA51FA19B}"/>
            </a:ext>
          </a:extLst>
        </xdr:cNvPr>
        <xdr:cNvCxnSpPr/>
      </xdr:nvCxnSpPr>
      <xdr:spPr>
        <a:xfrm flipV="1">
          <a:off x="39031985" y="21377366"/>
          <a:ext cx="526701" cy="43693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59F3B631-9F5D-4301-AA8D-6858844C4AD6}"/>
            </a:ext>
          </a:extLst>
        </xdr:cNvPr>
        <xdr:cNvCxnSpPr/>
      </xdr:nvCxnSpPr>
      <xdr:spPr>
        <a:xfrm flipH="1" flipV="1">
          <a:off x="44881799" y="21790856"/>
          <a:ext cx="386862" cy="4712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5BA0DFD-6B93-493F-B045-FED055F83692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1A2E1B6-9F2F-4BC1-A42A-9655E989B91D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6DFBD70-9ECD-46FF-8D77-A71A64053312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E22425F-BD6F-4C2F-B7CC-B1A95C9742EC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7A0CF62-807A-4378-A857-C1572D9453A5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474616</xdr:colOff>
      <xdr:row>228</xdr:row>
      <xdr:rowOff>11973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F0144D15-04B7-46C6-AF6A-1830815D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51171" y="38167439"/>
          <a:ext cx="4209505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EA396D08-5ECB-4950-86E0-B1A566AC3B3E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6417E440-31D8-4243-A416-12B3F49E5492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CF01EDED-1ED6-4BFF-825A-90365F5546A8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DE325D9-21B9-43CD-80B2-FD2039DF9082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5B497F92-8216-4E08-AD5A-C2DC32374473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58D1FA3A-1B9B-4678-A7B3-482F97EBBDDA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012A3CA7-E657-4B99-962C-9D5221885C8D}"/>
            </a:ext>
          </a:extLst>
        </xdr:cNvPr>
        <xdr:cNvCxnSpPr/>
      </xdr:nvCxnSpPr>
      <xdr:spPr>
        <a:xfrm flipV="1">
          <a:off x="32224980" y="22004766"/>
          <a:ext cx="153745" cy="4016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567982-D689-449E-9A8C-C82380501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68B0CE-18B7-482D-8C4D-9E2281AB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A101A36F-D6E0-4BA1-89D3-9AF38A5C1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EBBEB7D-C90D-4BD1-91AC-574CFD81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19807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B47F0200-F682-4F44-89D8-1F163A39C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73EB3F-0201-44D9-A3DB-8383F88DC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310CB290-B964-4277-B7E6-3DEC76A21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44</xdr:col>
      <xdr:colOff>0</xdr:colOff>
      <xdr:row>0</xdr:row>
      <xdr:rowOff>0</xdr:rowOff>
    </xdr:from>
    <xdr:ext cx="4209506" cy="3541174"/>
    <xdr:pic>
      <xdr:nvPicPr>
        <xdr:cNvPr id="3" name="Imagem 2">
          <a:extLst>
            <a:ext uri="{FF2B5EF4-FFF2-40B4-BE49-F238E27FC236}">
              <a16:creationId xmlns:a16="http://schemas.microsoft.com/office/drawing/2014/main" id="{CCC60DF9-A28C-4571-AD68-B7AFE42C6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181888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5B3EA0-3433-4891-AD6A-816355D80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19807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582534</xdr:colOff>
      <xdr:row>0</xdr:row>
      <xdr:rowOff>0</xdr:rowOff>
    </xdr:from>
    <xdr:to>
      <xdr:col>73</xdr:col>
      <xdr:colOff>2523</xdr:colOff>
      <xdr:row>4</xdr:row>
      <xdr:rowOff>124851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6A45F49-906E-4A8C-AFD4-899E80998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18282641"/>
          <a:ext cx="1888869" cy="848751"/>
        </a:xfrm>
        <a:prstGeom prst="rect">
          <a:avLst/>
        </a:prstGeom>
      </xdr:spPr>
    </xdr:pic>
    <xdr:clientData/>
  </xdr:twoCellAnchor>
  <xdr:twoCellAnchor editAs="oneCell">
    <xdr:from>
      <xdr:col>69</xdr:col>
      <xdr:colOff>143691</xdr:colOff>
      <xdr:row>0</xdr:row>
      <xdr:rowOff>0</xdr:rowOff>
    </xdr:from>
    <xdr:to>
      <xdr:col>76</xdr:col>
      <xdr:colOff>474616</xdr:colOff>
      <xdr:row>19</xdr:row>
      <xdr:rowOff>74074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ADB9B22-4477-4B30-B4F8-4058ECF95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38167439"/>
          <a:ext cx="4209505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C2B75881-943B-450E-B58A-8CF0CEB3A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E15B3E93-4D2B-494E-85D9-1EAB0C159297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72</xdr:col>
      <xdr:colOff>280989</xdr:colOff>
      <xdr:row>104</xdr:row>
      <xdr:rowOff>111872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7681424A-0B32-4D4D-B42B-873D4D4B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2759" y="19037021"/>
          <a:ext cx="1867914" cy="8868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B698A51F-A5AE-47A2-8790-35DF8B1EDF99}"/>
            </a:ext>
          </a:extLst>
        </xdr:cNvPr>
        <xdr:cNvCxnSpPr/>
      </xdr:nvCxnSpPr>
      <xdr:spPr>
        <a:xfrm flipH="1">
          <a:off x="35256956" y="20651097"/>
          <a:ext cx="134470" cy="5465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32" name="Conector de Seta Reta 31">
          <a:extLst>
            <a:ext uri="{FF2B5EF4-FFF2-40B4-BE49-F238E27FC236}">
              <a16:creationId xmlns:a16="http://schemas.microsoft.com/office/drawing/2014/main" id="{484A74A3-EAC2-4179-8B9F-522241B73DAB}"/>
            </a:ext>
          </a:extLst>
        </xdr:cNvPr>
        <xdr:cNvCxnSpPr/>
      </xdr:nvCxnSpPr>
      <xdr:spPr>
        <a:xfrm flipH="1" flipV="1">
          <a:off x="36557970" y="22578705"/>
          <a:ext cx="424692" cy="25215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ED6BBA50-EEE1-4505-B53B-A170797CAFCA}"/>
            </a:ext>
          </a:extLst>
        </xdr:cNvPr>
        <xdr:cNvCxnSpPr/>
      </xdr:nvCxnSpPr>
      <xdr:spPr>
        <a:xfrm>
          <a:off x="37163557" y="21055149"/>
          <a:ext cx="261257" cy="41365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34" name="Conector de Seta Reta 33">
          <a:extLst>
            <a:ext uri="{FF2B5EF4-FFF2-40B4-BE49-F238E27FC236}">
              <a16:creationId xmlns:a16="http://schemas.microsoft.com/office/drawing/2014/main" id="{5BA843F1-E307-46A7-929C-A020912A9057}"/>
            </a:ext>
          </a:extLst>
        </xdr:cNvPr>
        <xdr:cNvCxnSpPr/>
      </xdr:nvCxnSpPr>
      <xdr:spPr>
        <a:xfrm flipV="1">
          <a:off x="40515351" y="22568263"/>
          <a:ext cx="508280" cy="40863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35" name="Conector de Seta Reta 34">
          <a:extLst>
            <a:ext uri="{FF2B5EF4-FFF2-40B4-BE49-F238E27FC236}">
              <a16:creationId xmlns:a16="http://schemas.microsoft.com/office/drawing/2014/main" id="{CBCAB9A1-33D7-4FAC-9C15-24BE9971672D}"/>
            </a:ext>
          </a:extLst>
        </xdr:cNvPr>
        <xdr:cNvCxnSpPr/>
      </xdr:nvCxnSpPr>
      <xdr:spPr>
        <a:xfrm>
          <a:off x="41452360" y="20695920"/>
          <a:ext cx="1138813" cy="105591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36" name="Conector de Seta Reta 35">
          <a:extLst>
            <a:ext uri="{FF2B5EF4-FFF2-40B4-BE49-F238E27FC236}">
              <a16:creationId xmlns:a16="http://schemas.microsoft.com/office/drawing/2014/main" id="{FB885662-C9E7-4D1A-93F5-0CEDDBDEDB2D}"/>
            </a:ext>
          </a:extLst>
        </xdr:cNvPr>
        <xdr:cNvCxnSpPr/>
      </xdr:nvCxnSpPr>
      <xdr:spPr>
        <a:xfrm>
          <a:off x="42323551" y="1851826"/>
          <a:ext cx="492370" cy="21394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37" name="Conector de Seta Reta 36">
          <a:extLst>
            <a:ext uri="{FF2B5EF4-FFF2-40B4-BE49-F238E27FC236}">
              <a16:creationId xmlns:a16="http://schemas.microsoft.com/office/drawing/2014/main" id="{B0B704F8-2DCA-4945-BD2D-D5362A40DFEB}"/>
            </a:ext>
          </a:extLst>
        </xdr:cNvPr>
        <xdr:cNvCxnSpPr/>
      </xdr:nvCxnSpPr>
      <xdr:spPr>
        <a:xfrm flipV="1">
          <a:off x="44100939" y="23478895"/>
          <a:ext cx="410308" cy="29349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38" name="Conector de Seta Reta 37">
          <a:extLst>
            <a:ext uri="{FF2B5EF4-FFF2-40B4-BE49-F238E27FC236}">
              <a16:creationId xmlns:a16="http://schemas.microsoft.com/office/drawing/2014/main" id="{50B8625C-F06A-49AB-B4F9-2A4423D957D3}"/>
            </a:ext>
          </a:extLst>
        </xdr:cNvPr>
        <xdr:cNvCxnSpPr/>
      </xdr:nvCxnSpPr>
      <xdr:spPr>
        <a:xfrm flipH="1" flipV="1">
          <a:off x="46806456" y="23188330"/>
          <a:ext cx="293079" cy="31066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39" name="Conector de Seta Reta 38">
          <a:extLst>
            <a:ext uri="{FF2B5EF4-FFF2-40B4-BE49-F238E27FC236}">
              <a16:creationId xmlns:a16="http://schemas.microsoft.com/office/drawing/2014/main" id="{35C76897-E766-44D3-8343-4D13E192E635}"/>
            </a:ext>
          </a:extLst>
        </xdr:cNvPr>
        <xdr:cNvCxnSpPr/>
      </xdr:nvCxnSpPr>
      <xdr:spPr>
        <a:xfrm flipV="1">
          <a:off x="42554330" y="22261286"/>
          <a:ext cx="526701" cy="45979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40" name="Conector de Seta Reta 39">
          <a:extLst>
            <a:ext uri="{FF2B5EF4-FFF2-40B4-BE49-F238E27FC236}">
              <a16:creationId xmlns:a16="http://schemas.microsoft.com/office/drawing/2014/main" id="{EC8234B5-5F1B-4F1C-A83A-0BB822492E3A}"/>
            </a:ext>
          </a:extLst>
        </xdr:cNvPr>
        <xdr:cNvCxnSpPr/>
      </xdr:nvCxnSpPr>
      <xdr:spPr>
        <a:xfrm flipH="1" flipV="1">
          <a:off x="48404144" y="22697636"/>
          <a:ext cx="386862" cy="48650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B183FD69-7491-490A-9979-45C213BDEFD4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61BA3ED3-7923-4E64-B221-74D2CF42D103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DE84A100-2750-4811-92CD-986A77B19987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C2A8101A-D3F2-4414-8A4D-9F999AFC6731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1453EAAE-0CBB-4BEF-AB33-420BF3AEEDB1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443239</xdr:colOff>
      <xdr:row>228</xdr:row>
      <xdr:rowOff>11973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7FB5DE94-AD60-4A89-8031-C7389C303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73516" y="39752399"/>
          <a:ext cx="4140925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BD0F791C-7EE5-47FC-A46F-3498799055F7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98108C90-9285-4953-8BF4-5D2F337303DB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3A37C739-3850-4835-BDEA-050F9A317682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17FF03A4-B324-443F-9F9A-5075845C8537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A63AB4D6-0574-4D67-94E2-63B94E7C904B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61D2629B-AA7F-4346-89D7-A2BC2C920EC0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53" name="Conector de Seta Reta 52">
          <a:extLst>
            <a:ext uri="{FF2B5EF4-FFF2-40B4-BE49-F238E27FC236}">
              <a16:creationId xmlns:a16="http://schemas.microsoft.com/office/drawing/2014/main" id="{CD7ECF6A-59F6-439D-92C5-1788471D7D3B}"/>
            </a:ext>
          </a:extLst>
        </xdr:cNvPr>
        <xdr:cNvCxnSpPr/>
      </xdr:nvCxnSpPr>
      <xdr:spPr>
        <a:xfrm flipV="1">
          <a:off x="35793045" y="22919166"/>
          <a:ext cx="138505" cy="41686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BDBF03-2411-4109-81EE-9326B4538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19807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322FC34-FEC3-4916-A9E8-13A0777BB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19807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BA293F-FCF5-43D5-8217-384E9E91E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04175" y="0"/>
          <a:ext cx="1885603" cy="87923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D7F0BC-3D29-44D9-8C61-085B2617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04175" y="0"/>
          <a:ext cx="4232365" cy="3680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559BB2C-9D74-47B0-A831-7F9C5D639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20315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28385E-F5B0-482B-944E-D02904DA9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0" y="0"/>
          <a:ext cx="1885603" cy="84875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2D2ED9-85F2-4B5E-844E-9B9B50267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0" y="0"/>
          <a:ext cx="4232365" cy="3536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CF0728F-5CCB-4A31-8449-D49F4F9EC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458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A2089C-5563-4F32-8D7D-6AD2C23A9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06B9E9B-82F6-48C4-B5E4-91283536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582534</xdr:colOff>
      <xdr:row>0</xdr:row>
      <xdr:rowOff>0</xdr:rowOff>
    </xdr:from>
    <xdr:to>
      <xdr:col>73</xdr:col>
      <xdr:colOff>2523</xdr:colOff>
      <xdr:row>4</xdr:row>
      <xdr:rowOff>124851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11001D-88AE-4788-9B53-88BB3E103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0"/>
          <a:ext cx="1888869" cy="856371"/>
        </a:xfrm>
        <a:prstGeom prst="rect">
          <a:avLst/>
        </a:prstGeom>
      </xdr:spPr>
    </xdr:pic>
    <xdr:clientData/>
  </xdr:twoCellAnchor>
  <xdr:twoCellAnchor editAs="oneCell">
    <xdr:from>
      <xdr:col>69</xdr:col>
      <xdr:colOff>143691</xdr:colOff>
      <xdr:row>0</xdr:row>
      <xdr:rowOff>0</xdr:rowOff>
    </xdr:from>
    <xdr:to>
      <xdr:col>76</xdr:col>
      <xdr:colOff>474616</xdr:colOff>
      <xdr:row>19</xdr:row>
      <xdr:rowOff>74074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8EC91D-6013-4CD6-8DD8-D81C1D6E3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0"/>
          <a:ext cx="4209505" cy="354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F3C30AD-9AC1-442D-85E0-1B0A255BD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48B259-8572-4E15-9E80-B213D6E876F4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72</xdr:col>
      <xdr:colOff>280989</xdr:colOff>
      <xdr:row>104</xdr:row>
      <xdr:rowOff>111872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D7AE48-B19B-4358-AC26-5180A91B0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18282641"/>
          <a:ext cx="1870155" cy="8487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7E00308-41DE-41AE-8A9D-B0A10FB9250D}"/>
            </a:ext>
          </a:extLst>
        </xdr:cNvPr>
        <xdr:cNvCxnSpPr/>
      </xdr:nvCxnSpPr>
      <xdr:spPr>
        <a:xfrm flipH="1">
          <a:off x="36032291" y="19828137"/>
          <a:ext cx="134470" cy="5236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7DAD5DE7-E94F-4229-94C8-ADB44F7E7C6B}"/>
            </a:ext>
          </a:extLst>
        </xdr:cNvPr>
        <xdr:cNvCxnSpPr/>
      </xdr:nvCxnSpPr>
      <xdr:spPr>
        <a:xfrm flipH="1" flipV="1">
          <a:off x="37363785" y="21679545"/>
          <a:ext cx="424692" cy="24453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FAE2E79C-E33D-49D8-80EF-BC55841DF067}"/>
            </a:ext>
          </a:extLst>
        </xdr:cNvPr>
        <xdr:cNvCxnSpPr/>
      </xdr:nvCxnSpPr>
      <xdr:spPr>
        <a:xfrm>
          <a:off x="37984612" y="20216949"/>
          <a:ext cx="261257" cy="39841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8D426FA3-4FA5-47BD-8796-539D8543275F}"/>
            </a:ext>
          </a:extLst>
        </xdr:cNvPr>
        <xdr:cNvCxnSpPr/>
      </xdr:nvCxnSpPr>
      <xdr:spPr>
        <a:xfrm flipV="1">
          <a:off x="41336406" y="21669103"/>
          <a:ext cx="508280" cy="3933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8069DBE9-0590-4036-93F7-24012C0C765B}"/>
            </a:ext>
          </a:extLst>
        </xdr:cNvPr>
        <xdr:cNvCxnSpPr/>
      </xdr:nvCxnSpPr>
      <xdr:spPr>
        <a:xfrm>
          <a:off x="42273415" y="19872960"/>
          <a:ext cx="1138813" cy="10101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2949144E-5C70-41CD-899D-4F34D31A411F}"/>
            </a:ext>
          </a:extLst>
        </xdr:cNvPr>
        <xdr:cNvCxnSpPr/>
      </xdr:nvCxnSpPr>
      <xdr:spPr>
        <a:xfrm>
          <a:off x="43144606" y="1783246"/>
          <a:ext cx="492370" cy="2063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B6981837-60DD-4F58-B59F-6F01645519ED}"/>
            </a:ext>
          </a:extLst>
        </xdr:cNvPr>
        <xdr:cNvCxnSpPr/>
      </xdr:nvCxnSpPr>
      <xdr:spPr>
        <a:xfrm flipV="1">
          <a:off x="44921994" y="22541635"/>
          <a:ext cx="410308" cy="28587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A3808589-93BD-431B-8AB6-8EF306F57059}"/>
            </a:ext>
          </a:extLst>
        </xdr:cNvPr>
        <xdr:cNvCxnSpPr/>
      </xdr:nvCxnSpPr>
      <xdr:spPr>
        <a:xfrm flipH="1" flipV="1">
          <a:off x="47627511" y="22266310"/>
          <a:ext cx="293079" cy="29542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1FB257D3-13DA-4A9A-8E15-EC32E8434149}"/>
            </a:ext>
          </a:extLst>
        </xdr:cNvPr>
        <xdr:cNvCxnSpPr/>
      </xdr:nvCxnSpPr>
      <xdr:spPr>
        <a:xfrm flipV="1">
          <a:off x="43375385" y="21377366"/>
          <a:ext cx="526701" cy="43693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D302DA8B-926E-49FA-8CC2-18F537CA9521}"/>
            </a:ext>
          </a:extLst>
        </xdr:cNvPr>
        <xdr:cNvCxnSpPr/>
      </xdr:nvCxnSpPr>
      <xdr:spPr>
        <a:xfrm flipH="1" flipV="1">
          <a:off x="49225199" y="21790856"/>
          <a:ext cx="386862" cy="4712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272ABE6-03BA-4685-8F86-F9296B25BA09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4D18F96-98C0-4F96-9E0F-1E63BCF97E31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035F9C7-A4F6-4BD5-B6FB-908AF77F183D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9C2594B-A709-4E3B-9453-0B670165EB19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80CF5C8-F494-4EC3-B05C-2D7CD7C6894F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443239</xdr:colOff>
      <xdr:row>228</xdr:row>
      <xdr:rowOff>11973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A76F340-480B-404F-AFED-2949B3DA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38167439"/>
          <a:ext cx="4178128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6DC81235-8451-4320-BABE-2E0CF6AE66E6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764AED2A-DA72-4EEA-922F-37BE0026ED84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C5A8D5A-F2BD-4856-9591-453315BDB75E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22750A5C-FB4F-4A94-BB29-DBE52E73B769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7580DC6D-0286-45A1-BA29-21B84A794814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3B47B6AC-00B4-4ED6-A654-5FED1937C81B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CE2DE8D3-1239-441B-8625-333893084E49}"/>
            </a:ext>
          </a:extLst>
        </xdr:cNvPr>
        <xdr:cNvCxnSpPr/>
      </xdr:nvCxnSpPr>
      <xdr:spPr>
        <a:xfrm flipV="1">
          <a:off x="36568380" y="22004766"/>
          <a:ext cx="153745" cy="4016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5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6295118E-7293-46A7-8301-B2B978404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44</xdr:col>
      <xdr:colOff>0</xdr:colOff>
      <xdr:row>0</xdr:row>
      <xdr:rowOff>0</xdr:rowOff>
    </xdr:from>
    <xdr:ext cx="4209506" cy="3541174"/>
    <xdr:pic>
      <xdr:nvPicPr>
        <xdr:cNvPr id="3" name="Imagem 2">
          <a:extLst>
            <a:ext uri="{FF2B5EF4-FFF2-40B4-BE49-F238E27FC236}">
              <a16:creationId xmlns:a16="http://schemas.microsoft.com/office/drawing/2014/main" id="{1C6892EC-258F-4AAF-9193-A440C3B6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181888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E2F7FA8-ADBD-424A-9D38-AFCDFD42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2868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582534</xdr:colOff>
      <xdr:row>0</xdr:row>
      <xdr:rowOff>0</xdr:rowOff>
    </xdr:from>
    <xdr:to>
      <xdr:col>73</xdr:col>
      <xdr:colOff>2523</xdr:colOff>
      <xdr:row>4</xdr:row>
      <xdr:rowOff>124851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DF9B1C2-C4D4-4015-BE58-9DC3E44AC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2759" y="0"/>
          <a:ext cx="1867914" cy="886851"/>
        </a:xfrm>
        <a:prstGeom prst="rect">
          <a:avLst/>
        </a:prstGeom>
      </xdr:spPr>
    </xdr:pic>
    <xdr:clientData/>
  </xdr:twoCellAnchor>
  <xdr:twoCellAnchor editAs="oneCell">
    <xdr:from>
      <xdr:col>69</xdr:col>
      <xdr:colOff>143691</xdr:colOff>
      <xdr:row>0</xdr:row>
      <xdr:rowOff>0</xdr:rowOff>
    </xdr:from>
    <xdr:to>
      <xdr:col>76</xdr:col>
      <xdr:colOff>474616</xdr:colOff>
      <xdr:row>19</xdr:row>
      <xdr:rowOff>74074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8D7302B-59E5-4171-A167-38FE6716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73516" y="0"/>
          <a:ext cx="4140925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4B88EE7-B749-4D1F-8225-7E4264B8F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C32E3DA-7C57-4EF1-BB35-70DED7581A1A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72</xdr:col>
      <xdr:colOff>280989</xdr:colOff>
      <xdr:row>104</xdr:row>
      <xdr:rowOff>111872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C54A83D-EAE7-4395-9792-9B25259A5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2759" y="19037021"/>
          <a:ext cx="1860630" cy="8868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83B14C79-9E5C-4143-A656-657EF16F968B}"/>
            </a:ext>
          </a:extLst>
        </xdr:cNvPr>
        <xdr:cNvCxnSpPr/>
      </xdr:nvCxnSpPr>
      <xdr:spPr>
        <a:xfrm flipH="1">
          <a:off x="35256956" y="20651097"/>
          <a:ext cx="134470" cy="5465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BDF6FD80-5FBA-4D82-A32A-FEEC9D3BB593}"/>
            </a:ext>
          </a:extLst>
        </xdr:cNvPr>
        <xdr:cNvCxnSpPr/>
      </xdr:nvCxnSpPr>
      <xdr:spPr>
        <a:xfrm flipH="1" flipV="1">
          <a:off x="36557970" y="22578705"/>
          <a:ext cx="424692" cy="25215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32EAC0C4-6EB7-473E-BC91-CB95028A6017}"/>
            </a:ext>
          </a:extLst>
        </xdr:cNvPr>
        <xdr:cNvCxnSpPr/>
      </xdr:nvCxnSpPr>
      <xdr:spPr>
        <a:xfrm>
          <a:off x="37163557" y="21055149"/>
          <a:ext cx="261257" cy="41365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A2E1CFDD-C47F-4430-BBC0-AA23DCFB173B}"/>
            </a:ext>
          </a:extLst>
        </xdr:cNvPr>
        <xdr:cNvCxnSpPr/>
      </xdr:nvCxnSpPr>
      <xdr:spPr>
        <a:xfrm flipV="1">
          <a:off x="40515351" y="22568263"/>
          <a:ext cx="508280" cy="40863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3CA35B4D-ABE1-4202-AB08-2E7CCAD5F931}"/>
            </a:ext>
          </a:extLst>
        </xdr:cNvPr>
        <xdr:cNvCxnSpPr/>
      </xdr:nvCxnSpPr>
      <xdr:spPr>
        <a:xfrm>
          <a:off x="41452360" y="20695920"/>
          <a:ext cx="1138813" cy="105591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7B659265-303D-4B4C-977B-5F5AB0E43E82}"/>
            </a:ext>
          </a:extLst>
        </xdr:cNvPr>
        <xdr:cNvCxnSpPr/>
      </xdr:nvCxnSpPr>
      <xdr:spPr>
        <a:xfrm>
          <a:off x="42323551" y="1851826"/>
          <a:ext cx="492370" cy="21394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EE15898F-1FC6-4D4C-B327-0C72F3E0593A}"/>
            </a:ext>
          </a:extLst>
        </xdr:cNvPr>
        <xdr:cNvCxnSpPr/>
      </xdr:nvCxnSpPr>
      <xdr:spPr>
        <a:xfrm flipV="1">
          <a:off x="44100939" y="23478895"/>
          <a:ext cx="410308" cy="29349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C8AA61DA-39F8-46B1-9536-6E3CDC7866B0}"/>
            </a:ext>
          </a:extLst>
        </xdr:cNvPr>
        <xdr:cNvCxnSpPr/>
      </xdr:nvCxnSpPr>
      <xdr:spPr>
        <a:xfrm flipH="1" flipV="1">
          <a:off x="46806456" y="23188330"/>
          <a:ext cx="293079" cy="31066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4B9E15EA-4962-4FCE-B0F1-EC7CC3E62D55}"/>
            </a:ext>
          </a:extLst>
        </xdr:cNvPr>
        <xdr:cNvCxnSpPr/>
      </xdr:nvCxnSpPr>
      <xdr:spPr>
        <a:xfrm flipV="1">
          <a:off x="42554330" y="22261286"/>
          <a:ext cx="526701" cy="45979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A3213E07-5D2E-4CE9-9A7B-A006CB634995}"/>
            </a:ext>
          </a:extLst>
        </xdr:cNvPr>
        <xdr:cNvCxnSpPr/>
      </xdr:nvCxnSpPr>
      <xdr:spPr>
        <a:xfrm flipH="1" flipV="1">
          <a:off x="48404144" y="22697636"/>
          <a:ext cx="386862" cy="48650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C14C7BDE-3591-4921-98A2-1F1558246CFF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4205A9EE-2570-4713-A0DC-44162AE065AD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0AEEE4A-FECF-4AC8-B3C8-2F89FCD16EC6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9790EC4-7957-43BC-9CA4-021DAFF472DD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87B738B-E2F1-4F3B-A9DA-D8E5F6023781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443239</xdr:colOff>
      <xdr:row>228</xdr:row>
      <xdr:rowOff>11973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E9B18A0A-25A6-4FFA-99AB-B5A2D598E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73516" y="39752399"/>
          <a:ext cx="4109548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608B0E6B-DEB3-486C-9214-568DB5C9DC11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C4E44390-27B4-4CD0-804A-0EF02B0B745F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62FEAC42-A7E9-4B88-A11F-105C028BCB27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1C932C99-41EB-4733-A276-D5A3817D1806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CBA1BD85-210A-4F0D-B279-4A590EF79CC8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F57FE0F3-F03F-4555-BA63-6ECECBAB88BB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32" name="Conector de Seta Reta 31">
          <a:extLst>
            <a:ext uri="{FF2B5EF4-FFF2-40B4-BE49-F238E27FC236}">
              <a16:creationId xmlns:a16="http://schemas.microsoft.com/office/drawing/2014/main" id="{A18C080A-DF55-4AB3-A957-AC5661C0AF3D}"/>
            </a:ext>
          </a:extLst>
        </xdr:cNvPr>
        <xdr:cNvCxnSpPr/>
      </xdr:nvCxnSpPr>
      <xdr:spPr>
        <a:xfrm flipV="1">
          <a:off x="35793045" y="22919166"/>
          <a:ext cx="138505" cy="41686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9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1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3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582534</xdr:colOff>
      <xdr:row>0</xdr:row>
      <xdr:rowOff>0</xdr:rowOff>
    </xdr:from>
    <xdr:to>
      <xdr:col>73</xdr:col>
      <xdr:colOff>2523</xdr:colOff>
      <xdr:row>4</xdr:row>
      <xdr:rowOff>124851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934652-EBD7-4590-802E-FC8AD4710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0"/>
          <a:ext cx="1888869" cy="856371"/>
        </a:xfrm>
        <a:prstGeom prst="rect">
          <a:avLst/>
        </a:prstGeom>
      </xdr:spPr>
    </xdr:pic>
    <xdr:clientData/>
  </xdr:twoCellAnchor>
  <xdr:twoCellAnchor editAs="oneCell">
    <xdr:from>
      <xdr:col>69</xdr:col>
      <xdr:colOff>143691</xdr:colOff>
      <xdr:row>0</xdr:row>
      <xdr:rowOff>0</xdr:rowOff>
    </xdr:from>
    <xdr:to>
      <xdr:col>76</xdr:col>
      <xdr:colOff>474616</xdr:colOff>
      <xdr:row>19</xdr:row>
      <xdr:rowOff>74074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34050D-69BE-4EA0-A920-70A1A729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0"/>
          <a:ext cx="4209505" cy="354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CB9926-E99F-412A-A463-906C143F3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54789B-6D8D-421C-B2BE-10DC761A15B8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72</xdr:col>
      <xdr:colOff>280989</xdr:colOff>
      <xdr:row>104</xdr:row>
      <xdr:rowOff>111872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C7CFCA4-2D15-4A61-9112-2D29C30B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18282641"/>
          <a:ext cx="1870155" cy="8487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E7F71D15-F179-4518-A948-6160883FE270}"/>
            </a:ext>
          </a:extLst>
        </xdr:cNvPr>
        <xdr:cNvCxnSpPr/>
      </xdr:nvCxnSpPr>
      <xdr:spPr>
        <a:xfrm flipH="1">
          <a:off x="36032291" y="19828137"/>
          <a:ext cx="134470" cy="5236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10E8C9CF-E2FF-4146-9688-A453D709EFCE}"/>
            </a:ext>
          </a:extLst>
        </xdr:cNvPr>
        <xdr:cNvCxnSpPr/>
      </xdr:nvCxnSpPr>
      <xdr:spPr>
        <a:xfrm flipH="1" flipV="1">
          <a:off x="37363785" y="21679545"/>
          <a:ext cx="424692" cy="24453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45A02F6D-A2AB-4425-947C-0E0E219F62A3}"/>
            </a:ext>
          </a:extLst>
        </xdr:cNvPr>
        <xdr:cNvCxnSpPr/>
      </xdr:nvCxnSpPr>
      <xdr:spPr>
        <a:xfrm>
          <a:off x="37984612" y="20216949"/>
          <a:ext cx="261257" cy="39841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35C0CD9E-6345-472F-BBA4-8708918212D0}"/>
            </a:ext>
          </a:extLst>
        </xdr:cNvPr>
        <xdr:cNvCxnSpPr/>
      </xdr:nvCxnSpPr>
      <xdr:spPr>
        <a:xfrm flipV="1">
          <a:off x="41336406" y="21669103"/>
          <a:ext cx="508280" cy="3933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EBBF7B0C-5923-4D81-BB43-F578B02B1B64}"/>
            </a:ext>
          </a:extLst>
        </xdr:cNvPr>
        <xdr:cNvCxnSpPr/>
      </xdr:nvCxnSpPr>
      <xdr:spPr>
        <a:xfrm>
          <a:off x="42273415" y="19872960"/>
          <a:ext cx="1138813" cy="10101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76E4C6FB-2CC6-4CE7-A68C-FEC8E5D1AB77}"/>
            </a:ext>
          </a:extLst>
        </xdr:cNvPr>
        <xdr:cNvCxnSpPr/>
      </xdr:nvCxnSpPr>
      <xdr:spPr>
        <a:xfrm>
          <a:off x="43144606" y="1783246"/>
          <a:ext cx="492370" cy="2063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BBEA4EB3-1FFF-4626-85D1-1ACA7AE81B91}"/>
            </a:ext>
          </a:extLst>
        </xdr:cNvPr>
        <xdr:cNvCxnSpPr/>
      </xdr:nvCxnSpPr>
      <xdr:spPr>
        <a:xfrm flipV="1">
          <a:off x="44921994" y="22541635"/>
          <a:ext cx="410308" cy="28587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5CCF4C66-54EE-422E-B9D1-14D14B2A4A0E}"/>
            </a:ext>
          </a:extLst>
        </xdr:cNvPr>
        <xdr:cNvCxnSpPr/>
      </xdr:nvCxnSpPr>
      <xdr:spPr>
        <a:xfrm flipH="1" flipV="1">
          <a:off x="47627511" y="22266310"/>
          <a:ext cx="293079" cy="29542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C4BA13D2-3FCE-45E0-97B8-E91ADD5394A9}"/>
            </a:ext>
          </a:extLst>
        </xdr:cNvPr>
        <xdr:cNvCxnSpPr/>
      </xdr:nvCxnSpPr>
      <xdr:spPr>
        <a:xfrm flipV="1">
          <a:off x="43375385" y="21377366"/>
          <a:ext cx="526701" cy="43693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79330F27-37B7-4E16-BFA2-447F96F6AA86}"/>
            </a:ext>
          </a:extLst>
        </xdr:cNvPr>
        <xdr:cNvCxnSpPr/>
      </xdr:nvCxnSpPr>
      <xdr:spPr>
        <a:xfrm flipH="1" flipV="1">
          <a:off x="49225199" y="21790856"/>
          <a:ext cx="386862" cy="4712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B0243D9-5C5C-4F7F-B681-BDF2AF17BD95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7D8D5CD-53C0-47E4-80E7-2F7127433A2A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C0349B6-84A8-450B-B317-F2800282115A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A444B45-88C1-4CAD-9220-301F4969FA2E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F4EB56C-B702-45B1-9D3A-ED3295772CBD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443239</xdr:colOff>
      <xdr:row>228</xdr:row>
      <xdr:rowOff>11973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7D8CBE57-449C-4691-9C02-F54186F6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38167439"/>
          <a:ext cx="4178128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C1EBD05-5D39-4361-ACED-A18F00E6B26B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B61C39E9-28E6-49FC-92B9-DE312B3CCB99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CAD02E37-096F-468A-8370-16A02DFEDFE5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09FF964-FD98-4053-BD86-6F27AFDE876F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4BFD5DFA-3471-4D47-972E-429C77D5A416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E81DA6FC-E28F-42F5-8FDE-D892E2642FF8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FF66B020-F9CE-421A-BED0-5682EC951F53}"/>
            </a:ext>
          </a:extLst>
        </xdr:cNvPr>
        <xdr:cNvCxnSpPr/>
      </xdr:nvCxnSpPr>
      <xdr:spPr>
        <a:xfrm flipV="1">
          <a:off x="36568380" y="22004766"/>
          <a:ext cx="153745" cy="4016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5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3D6D4E-A78B-4C97-B979-ED6C0A08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19807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BAFF606-AE3C-4702-AA9A-DE1B31D87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19807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9134FB-A8F3-4DC6-BB18-3F83B7B0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67AABB-62E3-448F-8BB1-3D2815CF5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DF33FA-AA56-4902-9090-962DB5959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04175" y="0"/>
          <a:ext cx="1885603" cy="87923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0A75FA-2649-49EF-A53B-B4884F57B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04175" y="0"/>
          <a:ext cx="4232365" cy="3680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9D0960C-1FFD-4A83-A3BA-BBEBAC94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42225" y="40354379"/>
          <a:ext cx="4203156" cy="369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ED59E7-7829-41D2-A28F-DCCE8DA0F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0" y="0"/>
          <a:ext cx="1885603" cy="84875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257779-D176-484C-AA59-372394616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0" y="0"/>
          <a:ext cx="4232365" cy="3536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5A3109-81B9-4EF7-9F7D-7B5E8841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458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DADFCE-26EB-48C9-8AF4-4E987A9C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80E542-F7AF-495C-9C10-BBDEECFA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CE137670-0E1A-4C12-8884-0815AB86B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31FB48D-4424-436D-BCC6-AD2CE4A3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866368B9-1475-4E82-A28E-BA965FB2D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0D9E977-D30C-4B1C-9325-C117E5310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1407076D-83E5-483A-B96C-7444A232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44</xdr:col>
      <xdr:colOff>0</xdr:colOff>
      <xdr:row>0</xdr:row>
      <xdr:rowOff>0</xdr:rowOff>
    </xdr:from>
    <xdr:ext cx="4209506" cy="3541174"/>
    <xdr:pic>
      <xdr:nvPicPr>
        <xdr:cNvPr id="3" name="Imagem 2">
          <a:extLst>
            <a:ext uri="{FF2B5EF4-FFF2-40B4-BE49-F238E27FC236}">
              <a16:creationId xmlns:a16="http://schemas.microsoft.com/office/drawing/2014/main" id="{338DA20C-D7FD-4615-B945-92C63114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181888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57D4EF-E738-41C2-BA4A-5238D64E4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2868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0</xdr:colOff>
      <xdr:row>0</xdr:row>
      <xdr:rowOff>0</xdr:rowOff>
    </xdr:from>
    <xdr:ext cx="4209506" cy="3541174"/>
    <xdr:pic>
      <xdr:nvPicPr>
        <xdr:cNvPr id="2" name="Imagem 1">
          <a:extLst>
            <a:ext uri="{FF2B5EF4-FFF2-40B4-BE49-F238E27FC236}">
              <a16:creationId xmlns:a16="http://schemas.microsoft.com/office/drawing/2014/main" id="{8210BCBE-07FD-486E-A312-0AD0E0EA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44</xdr:col>
      <xdr:colOff>0</xdr:colOff>
      <xdr:row>0</xdr:row>
      <xdr:rowOff>0</xdr:rowOff>
    </xdr:from>
    <xdr:ext cx="4209506" cy="3541174"/>
    <xdr:pic>
      <xdr:nvPicPr>
        <xdr:cNvPr id="3" name="Imagem 2">
          <a:extLst>
            <a:ext uri="{FF2B5EF4-FFF2-40B4-BE49-F238E27FC236}">
              <a16:creationId xmlns:a16="http://schemas.microsoft.com/office/drawing/2014/main" id="{35EF96E8-357B-4350-B2F1-EE657764F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0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44</xdr:col>
      <xdr:colOff>0</xdr:colOff>
      <xdr:row>211</xdr:row>
      <xdr:rowOff>158879</xdr:rowOff>
    </xdr:from>
    <xdr:to>
      <xdr:col>51</xdr:col>
      <xdr:colOff>181888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CAE36BD-8FF1-4F46-BAE0-E95E98A2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2868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582534</xdr:colOff>
      <xdr:row>0</xdr:row>
      <xdr:rowOff>0</xdr:rowOff>
    </xdr:from>
    <xdr:to>
      <xdr:col>73</xdr:col>
      <xdr:colOff>2523</xdr:colOff>
      <xdr:row>4</xdr:row>
      <xdr:rowOff>124851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0ED9F5-36D5-4D47-9935-96AC6F9D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0"/>
          <a:ext cx="1888869" cy="856371"/>
        </a:xfrm>
        <a:prstGeom prst="rect">
          <a:avLst/>
        </a:prstGeom>
      </xdr:spPr>
    </xdr:pic>
    <xdr:clientData/>
  </xdr:twoCellAnchor>
  <xdr:twoCellAnchor editAs="oneCell">
    <xdr:from>
      <xdr:col>69</xdr:col>
      <xdr:colOff>143691</xdr:colOff>
      <xdr:row>0</xdr:row>
      <xdr:rowOff>0</xdr:rowOff>
    </xdr:from>
    <xdr:to>
      <xdr:col>76</xdr:col>
      <xdr:colOff>474616</xdr:colOff>
      <xdr:row>19</xdr:row>
      <xdr:rowOff>74074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832C18B-3C50-4ADA-AD27-C97B495B3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0"/>
          <a:ext cx="4209505" cy="354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69FC2C-8917-4577-9333-6D6B502CC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36A7BF2-E7D0-4BAC-9BF9-0DC2E369A28E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72</xdr:col>
      <xdr:colOff>280989</xdr:colOff>
      <xdr:row>104</xdr:row>
      <xdr:rowOff>111872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646CEDD-D25D-4D9D-A03E-DB39C051F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18282641"/>
          <a:ext cx="1870155" cy="8487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17541711-7C82-4B82-A6BF-E92632D67AA0}"/>
            </a:ext>
          </a:extLst>
        </xdr:cNvPr>
        <xdr:cNvCxnSpPr/>
      </xdr:nvCxnSpPr>
      <xdr:spPr>
        <a:xfrm flipH="1">
          <a:off x="36032291" y="19828137"/>
          <a:ext cx="134470" cy="5236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53FB34F7-6E99-4A5C-AC21-87347FC812EC}"/>
            </a:ext>
          </a:extLst>
        </xdr:cNvPr>
        <xdr:cNvCxnSpPr/>
      </xdr:nvCxnSpPr>
      <xdr:spPr>
        <a:xfrm flipH="1" flipV="1">
          <a:off x="37363785" y="21679545"/>
          <a:ext cx="424692" cy="24453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729FA1A6-8A20-4CB4-ABB3-5BEB9EA6C06C}"/>
            </a:ext>
          </a:extLst>
        </xdr:cNvPr>
        <xdr:cNvCxnSpPr/>
      </xdr:nvCxnSpPr>
      <xdr:spPr>
        <a:xfrm>
          <a:off x="37984612" y="20216949"/>
          <a:ext cx="261257" cy="39841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3F37D1FC-13D4-4D6E-B9D0-A3150915E813}"/>
            </a:ext>
          </a:extLst>
        </xdr:cNvPr>
        <xdr:cNvCxnSpPr/>
      </xdr:nvCxnSpPr>
      <xdr:spPr>
        <a:xfrm flipV="1">
          <a:off x="41336406" y="21669103"/>
          <a:ext cx="508280" cy="3933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2DA065E-CECC-4256-BC8E-3FE8A2190573}"/>
            </a:ext>
          </a:extLst>
        </xdr:cNvPr>
        <xdr:cNvCxnSpPr/>
      </xdr:nvCxnSpPr>
      <xdr:spPr>
        <a:xfrm>
          <a:off x="42273415" y="19872960"/>
          <a:ext cx="1138813" cy="10101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1928FB97-B71B-4DEE-9E5F-FD6119BA2B97}"/>
            </a:ext>
          </a:extLst>
        </xdr:cNvPr>
        <xdr:cNvCxnSpPr/>
      </xdr:nvCxnSpPr>
      <xdr:spPr>
        <a:xfrm>
          <a:off x="43144606" y="1783246"/>
          <a:ext cx="492370" cy="2063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94D8D40A-0116-46DD-9361-497171F18304}"/>
            </a:ext>
          </a:extLst>
        </xdr:cNvPr>
        <xdr:cNvCxnSpPr/>
      </xdr:nvCxnSpPr>
      <xdr:spPr>
        <a:xfrm flipV="1">
          <a:off x="44921994" y="22541635"/>
          <a:ext cx="410308" cy="28587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08013983-193F-489A-B1C1-A4D8B75E5C3E}"/>
            </a:ext>
          </a:extLst>
        </xdr:cNvPr>
        <xdr:cNvCxnSpPr/>
      </xdr:nvCxnSpPr>
      <xdr:spPr>
        <a:xfrm flipH="1" flipV="1">
          <a:off x="47627511" y="22266310"/>
          <a:ext cx="293079" cy="29542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50AB971E-A959-47C2-89B0-A253384C8175}"/>
            </a:ext>
          </a:extLst>
        </xdr:cNvPr>
        <xdr:cNvCxnSpPr/>
      </xdr:nvCxnSpPr>
      <xdr:spPr>
        <a:xfrm flipV="1">
          <a:off x="43375385" y="21377366"/>
          <a:ext cx="526701" cy="43693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4EED3FD2-DA78-4A58-9922-EEEBD361199E}"/>
            </a:ext>
          </a:extLst>
        </xdr:cNvPr>
        <xdr:cNvCxnSpPr/>
      </xdr:nvCxnSpPr>
      <xdr:spPr>
        <a:xfrm flipH="1" flipV="1">
          <a:off x="49225199" y="21790856"/>
          <a:ext cx="386862" cy="4712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33DB879-F855-4C8C-8381-4CB8935A7AD4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3AE977CA-1348-4ECA-9B9A-BB945B64C1FF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3DDEC32-FA6E-4701-A7DE-3748FE0E17C9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8CE10C6-31B0-4D90-9664-02E686B756E6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B3C5536-7666-44F2-96A5-02FCC3EE2E4A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443239</xdr:colOff>
      <xdr:row>228</xdr:row>
      <xdr:rowOff>11973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2F7B9325-F746-45F6-B765-CED61BA8B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38167439"/>
          <a:ext cx="4178128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B10DD6A-8C80-415F-953D-023EBB85818D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E15F32C5-F74E-42AA-98A5-2D7722CDB3B6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701CF98-5A05-4B27-A512-B7E20685D3A7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EF66E8F-02E8-42A2-A08A-345688CE1AFF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85C5224D-1317-46F3-9621-393AB2725612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CBC3F2E3-B5F9-4A27-A107-C967B81CF6BA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7CE6FC6C-04F0-46FC-BE4D-1FBE0415692E}"/>
            </a:ext>
          </a:extLst>
        </xdr:cNvPr>
        <xdr:cNvCxnSpPr/>
      </xdr:nvCxnSpPr>
      <xdr:spPr>
        <a:xfrm flipV="1">
          <a:off x="36568380" y="22004766"/>
          <a:ext cx="153745" cy="4016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1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03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05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06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107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08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09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10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582534</xdr:colOff>
      <xdr:row>0</xdr:row>
      <xdr:rowOff>0</xdr:rowOff>
    </xdr:from>
    <xdr:to>
      <xdr:col>73</xdr:col>
      <xdr:colOff>2523</xdr:colOff>
      <xdr:row>4</xdr:row>
      <xdr:rowOff>124851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010014-BA22-4CFE-B826-33431C6A9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0"/>
          <a:ext cx="1888869" cy="856371"/>
        </a:xfrm>
        <a:prstGeom prst="rect">
          <a:avLst/>
        </a:prstGeom>
      </xdr:spPr>
    </xdr:pic>
    <xdr:clientData/>
  </xdr:twoCellAnchor>
  <xdr:twoCellAnchor editAs="oneCell">
    <xdr:from>
      <xdr:col>69</xdr:col>
      <xdr:colOff>143691</xdr:colOff>
      <xdr:row>0</xdr:row>
      <xdr:rowOff>0</xdr:rowOff>
    </xdr:from>
    <xdr:to>
      <xdr:col>76</xdr:col>
      <xdr:colOff>474616</xdr:colOff>
      <xdr:row>19</xdr:row>
      <xdr:rowOff>74074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2A77F1-B9A6-4F1A-8BDC-443F5D01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0"/>
          <a:ext cx="4209505" cy="354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346163</xdr:colOff>
      <xdr:row>99</xdr:row>
      <xdr:rowOff>152400</xdr:rowOff>
    </xdr:from>
    <xdr:to>
      <xdr:col>73</xdr:col>
      <xdr:colOff>19424</xdr:colOff>
      <xdr:row>132</xdr:row>
      <xdr:rowOff>135317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16B2FD-4C66-4EFD-9D38-8B7330D84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335280</xdr:colOff>
      <xdr:row>132</xdr:row>
      <xdr:rowOff>146204</xdr:rowOff>
    </xdr:from>
    <xdr:to>
      <xdr:col>73</xdr:col>
      <xdr:colOff>19428</xdr:colOff>
      <xdr:row>144</xdr:row>
      <xdr:rowOff>37345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FB777CF-6410-42B6-A8E1-F5FE2DB0E26B}"/>
            </a:ext>
            <a:ext uri="{147F2762-F138-4A5C-976F-8EAC2B608ADB}">
              <a16:predDERef xmlns:a16="http://schemas.microsoft.com/office/drawing/2014/main" pred="{B9ED8EB5-B1F4-4C8D-8718-D7ABBDCF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68</xdr:col>
      <xdr:colOff>582534</xdr:colOff>
      <xdr:row>99</xdr:row>
      <xdr:rowOff>177521</xdr:rowOff>
    </xdr:from>
    <xdr:to>
      <xdr:col>72</xdr:col>
      <xdr:colOff>280989</xdr:colOff>
      <xdr:row>104</xdr:row>
      <xdr:rowOff>111872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2E0171B-9017-469F-9B27-35CAA807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3814" y="18282641"/>
          <a:ext cx="1870155" cy="848751"/>
        </a:xfrm>
        <a:prstGeom prst="rect">
          <a:avLst/>
        </a:prstGeom>
      </xdr:spPr>
    </xdr:pic>
    <xdr:clientData/>
  </xdr:twoCellAnchor>
  <xdr:twoCellAnchor>
    <xdr:from>
      <xdr:col>48</xdr:col>
      <xdr:colOff>43031</xdr:colOff>
      <xdr:row>108</xdr:row>
      <xdr:rowOff>77097</xdr:rowOff>
    </xdr:from>
    <xdr:to>
      <xdr:col>48</xdr:col>
      <xdr:colOff>177501</xdr:colOff>
      <xdr:row>111</xdr:row>
      <xdr:rowOff>52124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59429DF-EA3D-4E7A-AEA3-835E07187148}"/>
            </a:ext>
          </a:extLst>
        </xdr:cNvPr>
        <xdr:cNvCxnSpPr/>
      </xdr:nvCxnSpPr>
      <xdr:spPr>
        <a:xfrm flipH="1">
          <a:off x="36032291" y="19828137"/>
          <a:ext cx="134470" cy="5236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48645</xdr:colOff>
      <xdr:row>118</xdr:row>
      <xdr:rowOff>99705</xdr:rowOff>
    </xdr:from>
    <xdr:to>
      <xdr:col>50</xdr:col>
      <xdr:colOff>473337</xdr:colOff>
      <xdr:row>119</xdr:row>
      <xdr:rowOff>161364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7D5517CC-BD87-4EBE-9D65-1BD3BB59ACFF}"/>
            </a:ext>
          </a:extLst>
        </xdr:cNvPr>
        <xdr:cNvCxnSpPr/>
      </xdr:nvCxnSpPr>
      <xdr:spPr>
        <a:xfrm flipH="1" flipV="1">
          <a:off x="37363785" y="21679545"/>
          <a:ext cx="424692" cy="244539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6532</xdr:colOff>
      <xdr:row>110</xdr:row>
      <xdr:rowOff>100149</xdr:rowOff>
    </xdr:from>
    <xdr:to>
      <xdr:col>51</xdr:col>
      <xdr:colOff>267789</xdr:colOff>
      <xdr:row>112</xdr:row>
      <xdr:rowOff>132806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B3592C45-6BC3-48DD-B799-AA8A112DEC89}"/>
            </a:ext>
          </a:extLst>
        </xdr:cNvPr>
        <xdr:cNvCxnSpPr/>
      </xdr:nvCxnSpPr>
      <xdr:spPr>
        <a:xfrm>
          <a:off x="37984612" y="20216949"/>
          <a:ext cx="261257" cy="39841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310326</xdr:colOff>
      <xdr:row>118</xdr:row>
      <xdr:rowOff>89263</xdr:rowOff>
    </xdr:from>
    <xdr:to>
      <xdr:col>57</xdr:col>
      <xdr:colOff>209006</xdr:colOff>
      <xdr:row>120</xdr:row>
      <xdr:rowOff>116897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67FC2CF9-69E6-4F35-81D1-32C0E468BDF9}"/>
            </a:ext>
          </a:extLst>
        </xdr:cNvPr>
        <xdr:cNvCxnSpPr/>
      </xdr:nvCxnSpPr>
      <xdr:spPr>
        <a:xfrm flipV="1">
          <a:off x="41336406" y="21669103"/>
          <a:ext cx="508280" cy="3933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28135</xdr:colOff>
      <xdr:row>108</xdr:row>
      <xdr:rowOff>121920</xdr:rowOff>
    </xdr:from>
    <xdr:to>
      <xdr:col>59</xdr:col>
      <xdr:colOff>557348</xdr:colOff>
      <xdr:row>114</xdr:row>
      <xdr:rowOff>34834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C66C83E6-855E-4154-8034-26184660F059}"/>
            </a:ext>
          </a:extLst>
        </xdr:cNvPr>
        <xdr:cNvCxnSpPr/>
      </xdr:nvCxnSpPr>
      <xdr:spPr>
        <a:xfrm>
          <a:off x="42273415" y="19872960"/>
          <a:ext cx="1138813" cy="1010194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289726</xdr:colOff>
      <xdr:row>9</xdr:row>
      <xdr:rowOff>137326</xdr:rowOff>
    </xdr:from>
    <xdr:to>
      <xdr:col>60</xdr:col>
      <xdr:colOff>172496</xdr:colOff>
      <xdr:row>10</xdr:row>
      <xdr:rowOff>160773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E568C09C-2752-434E-874B-24D59234F273}"/>
            </a:ext>
          </a:extLst>
        </xdr:cNvPr>
        <xdr:cNvCxnSpPr/>
      </xdr:nvCxnSpPr>
      <xdr:spPr>
        <a:xfrm>
          <a:off x="43144606" y="1783246"/>
          <a:ext cx="492370" cy="20632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238314</xdr:colOff>
      <xdr:row>123</xdr:row>
      <xdr:rowOff>47395</xdr:rowOff>
    </xdr:from>
    <xdr:to>
      <xdr:col>63</xdr:col>
      <xdr:colOff>39022</xdr:colOff>
      <xdr:row>124</xdr:row>
      <xdr:rowOff>150390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45BD9570-217E-48D4-A302-705A071CB38F}"/>
            </a:ext>
          </a:extLst>
        </xdr:cNvPr>
        <xdr:cNvCxnSpPr/>
      </xdr:nvCxnSpPr>
      <xdr:spPr>
        <a:xfrm flipV="1">
          <a:off x="44921994" y="22541635"/>
          <a:ext cx="410308" cy="285875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505431</xdr:colOff>
      <xdr:row>121</xdr:row>
      <xdr:rowOff>137830</xdr:rowOff>
    </xdr:from>
    <xdr:to>
      <xdr:col>67</xdr:col>
      <xdr:colOff>188910</xdr:colOff>
      <xdr:row>123</xdr:row>
      <xdr:rowOff>67491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025408D1-94F6-4027-AB76-D5BED8053C75}"/>
            </a:ext>
          </a:extLst>
        </xdr:cNvPr>
        <xdr:cNvCxnSpPr/>
      </xdr:nvCxnSpPr>
      <xdr:spPr>
        <a:xfrm flipH="1" flipV="1">
          <a:off x="47627511" y="22266310"/>
          <a:ext cx="293079" cy="295421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520505</xdr:colOff>
      <xdr:row>116</xdr:row>
      <xdr:rowOff>163286</xdr:rowOff>
    </xdr:from>
    <xdr:to>
      <xdr:col>60</xdr:col>
      <xdr:colOff>437606</xdr:colOff>
      <xdr:row>119</xdr:row>
      <xdr:rowOff>51582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AFBCF919-628F-422A-BC27-62C77921876A}"/>
            </a:ext>
          </a:extLst>
        </xdr:cNvPr>
        <xdr:cNvCxnSpPr/>
      </xdr:nvCxnSpPr>
      <xdr:spPr>
        <a:xfrm flipV="1">
          <a:off x="43375385" y="21377366"/>
          <a:ext cx="526701" cy="43693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274319</xdr:colOff>
      <xdr:row>119</xdr:row>
      <xdr:rowOff>28136</xdr:rowOff>
    </xdr:from>
    <xdr:to>
      <xdr:col>70</xdr:col>
      <xdr:colOff>51581</xdr:colOff>
      <xdr:row>121</xdr:row>
      <xdr:rowOff>133643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0419AD24-3BD7-40C7-AD11-7DF28EB2DFD2}"/>
            </a:ext>
          </a:extLst>
        </xdr:cNvPr>
        <xdr:cNvCxnSpPr/>
      </xdr:nvCxnSpPr>
      <xdr:spPr>
        <a:xfrm flipH="1" flipV="1">
          <a:off x="49225199" y="21790856"/>
          <a:ext cx="386862" cy="47126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162448</xdr:colOff>
      <xdr:row>148</xdr:row>
      <xdr:rowOff>155121</xdr:rowOff>
    </xdr:from>
    <xdr:to>
      <xdr:col>58</xdr:col>
      <xdr:colOff>385778</xdr:colOff>
      <xdr:row>176</xdr:row>
      <xdr:rowOff>25062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898371B-BFD6-466E-A617-0AA5884A5F44}"/>
            </a:ext>
            <a:ext uri="{147F2762-F138-4A5C-976F-8EAC2B608ADB}">
              <a16:predDERef xmlns:a16="http://schemas.microsoft.com/office/drawing/2014/main" pred="{176237B8-2E56-D97C-028D-19346A8A7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590134</xdr:colOff>
      <xdr:row>148</xdr:row>
      <xdr:rowOff>155121</xdr:rowOff>
    </xdr:from>
    <xdr:to>
      <xdr:col>72</xdr:col>
      <xdr:colOff>150323</xdr:colOff>
      <xdr:row>176</xdr:row>
      <xdr:rowOff>25063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1248485D-10B7-4FCE-93F2-F52A8EA7BFDF}"/>
            </a:ext>
            <a:ext uri="{147F2762-F138-4A5C-976F-8EAC2B608ADB}">
              <a16:predDERef xmlns:a16="http://schemas.microsoft.com/office/drawing/2014/main" pred="{42279FDD-AF39-49CD-97DE-116AA5F45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137856</xdr:colOff>
      <xdr:row>176</xdr:row>
      <xdr:rowOff>143817</xdr:rowOff>
    </xdr:from>
    <xdr:to>
      <xdr:col>58</xdr:col>
      <xdr:colOff>399011</xdr:colOff>
      <xdr:row>204</xdr:row>
      <xdr:rowOff>32856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A002DA1-5019-4EBB-91C9-963AD8E2DACD}"/>
            </a:ext>
            <a:ext uri="{147F2762-F138-4A5C-976F-8EAC2B608ADB}">
              <a16:predDERef xmlns:a16="http://schemas.microsoft.com/office/drawing/2014/main" pred="{18E86FC5-90E3-4FEF-ABF4-DC8BFAE60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581474</xdr:colOff>
      <xdr:row>176</xdr:row>
      <xdr:rowOff>143816</xdr:rowOff>
    </xdr:from>
    <xdr:to>
      <xdr:col>72</xdr:col>
      <xdr:colOff>160714</xdr:colOff>
      <xdr:row>204</xdr:row>
      <xdr:rowOff>32855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EAD4FD78-A99B-45F8-8EEB-C676CD9A88F1}"/>
            </a:ext>
            <a:ext uri="{147F2762-F138-4A5C-976F-8EAC2B608ADB}">
              <a16:predDERef xmlns:a16="http://schemas.microsoft.com/office/drawing/2014/main" pred="{3EDFDD88-8690-4D0A-A6DD-D013D1F0C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356239</xdr:colOff>
      <xdr:row>204</xdr:row>
      <xdr:rowOff>118582</xdr:rowOff>
    </xdr:from>
    <xdr:to>
      <xdr:col>63</xdr:col>
      <xdr:colOff>218902</xdr:colOff>
      <xdr:row>232</xdr:row>
      <xdr:rowOff>7622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79C6914A-568E-4DF3-BBDF-DD31402C177E}"/>
            </a:ext>
            <a:ext uri="{147F2762-F138-4A5C-976F-8EAC2B608ADB}">
              <a16:predDERef xmlns:a16="http://schemas.microsoft.com/office/drawing/2014/main" pred="{A0B0FC24-D1B0-4F95-A408-99E8AE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69</xdr:col>
      <xdr:colOff>143691</xdr:colOff>
      <xdr:row>208</xdr:row>
      <xdr:rowOff>128399</xdr:rowOff>
    </xdr:from>
    <xdr:to>
      <xdr:col>76</xdr:col>
      <xdr:colOff>443239</xdr:colOff>
      <xdr:row>228</xdr:row>
      <xdr:rowOff>11973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3B6AF845-4BAE-4893-9B11-02BE04185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4571" y="38167439"/>
          <a:ext cx="4178128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579120</xdr:colOff>
      <xdr:row>99</xdr:row>
      <xdr:rowOff>152400</xdr:rowOff>
    </xdr:from>
    <xdr:to>
      <xdr:col>94</xdr:col>
      <xdr:colOff>111034</xdr:colOff>
      <xdr:row>134</xdr:row>
      <xdr:rowOff>163285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A6BEB7A4-D560-45BD-9298-8A17E7F923CF}"/>
            </a:ext>
            <a:ext uri="{147F2762-F138-4A5C-976F-8EAC2B608ADB}">
              <a16:predDERef xmlns:a16="http://schemas.microsoft.com/office/drawing/2014/main" pred="{45D45C3B-33DF-F7F6-382D-F5060FAC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74</xdr:col>
      <xdr:colOff>343250</xdr:colOff>
      <xdr:row>148</xdr:row>
      <xdr:rowOff>156853</xdr:rowOff>
    </xdr:from>
    <xdr:to>
      <xdr:col>86</xdr:col>
      <xdr:colOff>520860</xdr:colOff>
      <xdr:row>176</xdr:row>
      <xdr:rowOff>26794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4BEE9B5-8626-4A7D-863D-89188F48F680}"/>
            </a:ext>
            <a:ext uri="{147F2762-F138-4A5C-976F-8EAC2B608ADB}">
              <a16:predDERef xmlns:a16="http://schemas.microsoft.com/office/drawing/2014/main" pred="{34272394-E147-4AAF-9BBD-815097E51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87</xdr:col>
      <xdr:colOff>85136</xdr:colOff>
      <xdr:row>148</xdr:row>
      <xdr:rowOff>156853</xdr:rowOff>
    </xdr:from>
    <xdr:to>
      <xdr:col>100</xdr:col>
      <xdr:colOff>60960</xdr:colOff>
      <xdr:row>176</xdr:row>
      <xdr:rowOff>26795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6F133B0-B41C-46AD-BA71-F7234D7AAD07}"/>
            </a:ext>
            <a:ext uri="{147F2762-F138-4A5C-976F-8EAC2B608ADB}">
              <a16:predDERef xmlns:a16="http://schemas.microsoft.com/office/drawing/2014/main" pred="{7FD7C0CE-90D0-48DB-B580-CB9201AD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74</xdr:col>
      <xdr:colOff>318658</xdr:colOff>
      <xdr:row>176</xdr:row>
      <xdr:rowOff>145549</xdr:rowOff>
    </xdr:from>
    <xdr:to>
      <xdr:col>86</xdr:col>
      <xdr:colOff>534093</xdr:colOff>
      <xdr:row>204</xdr:row>
      <xdr:rowOff>34588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1153BEC-890B-436B-90E4-333A8CC8DD9B}"/>
            </a:ext>
            <a:ext uri="{147F2762-F138-4A5C-976F-8EAC2B608ADB}">
              <a16:predDERef xmlns:a16="http://schemas.microsoft.com/office/drawing/2014/main" pred="{368A4986-7677-44F9-9841-886E16BE1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76476</xdr:colOff>
      <xdr:row>176</xdr:row>
      <xdr:rowOff>145548</xdr:rowOff>
    </xdr:from>
    <xdr:to>
      <xdr:col>100</xdr:col>
      <xdr:colOff>60960</xdr:colOff>
      <xdr:row>204</xdr:row>
      <xdr:rowOff>34587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6AC6BE2B-52A1-4FF1-9164-236D5B88E7F5}"/>
            </a:ext>
            <a:ext uri="{147F2762-F138-4A5C-976F-8EAC2B608ADB}">
              <a16:predDERef xmlns:a16="http://schemas.microsoft.com/office/drawing/2014/main" pred="{7097B948-2ACF-4B40-A4F3-BE013100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82</xdr:col>
      <xdr:colOff>388451</xdr:colOff>
      <xdr:row>204</xdr:row>
      <xdr:rowOff>112694</xdr:rowOff>
    </xdr:from>
    <xdr:to>
      <xdr:col>95</xdr:col>
      <xdr:colOff>323504</xdr:colOff>
      <xdr:row>232</xdr:row>
      <xdr:rowOff>9354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731C005-39F5-4E63-9341-73536CFD8DBA}"/>
            </a:ext>
            <a:ext uri="{147F2762-F138-4A5C-976F-8EAC2B608ADB}">
              <a16:predDERef xmlns:a16="http://schemas.microsoft.com/office/drawing/2014/main" pred="{ED1175CF-E193-41BD-B7D7-46CB21FAC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579120</xdr:colOff>
      <xdr:row>120</xdr:row>
      <xdr:rowOff>59166</xdr:rowOff>
    </xdr:from>
    <xdr:to>
      <xdr:col>49</xdr:col>
      <xdr:colOff>69925</xdr:colOff>
      <xdr:row>122</xdr:row>
      <xdr:rowOff>95026</xdr:rowOff>
    </xdr:to>
    <xdr:cxnSp macro="">
      <xdr:nvCxnSpPr>
        <xdr:cNvPr id="29" name="Conector de Seta Reta 28">
          <a:extLst>
            <a:ext uri="{FF2B5EF4-FFF2-40B4-BE49-F238E27FC236}">
              <a16:creationId xmlns:a16="http://schemas.microsoft.com/office/drawing/2014/main" id="{8D0C7DFC-D345-44E4-9F6E-E4062FDCC2FA}"/>
            </a:ext>
          </a:extLst>
        </xdr:cNvPr>
        <xdr:cNvCxnSpPr/>
      </xdr:nvCxnSpPr>
      <xdr:spPr>
        <a:xfrm flipV="1">
          <a:off x="36568380" y="22004766"/>
          <a:ext cx="153745" cy="4016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2.xml><?xml version="1.0" encoding="utf-8"?>
<c:userShapes xmlns:c="http://schemas.openxmlformats.org/drawingml/2006/chart">
  <cdr:relSizeAnchor xmlns:cdr="http://schemas.openxmlformats.org/drawingml/2006/chartDrawing">
    <cdr:from>
      <cdr:x>0.0758</cdr:x>
      <cdr:y>0.16376</cdr:y>
    </cdr:from>
    <cdr:to>
      <cdr:x>0.15061</cdr:x>
      <cdr:y>0.24738</cdr:y>
    </cdr:to>
    <cdr:sp macro="" textlink="">
      <cdr:nvSpPr>
        <cdr:cNvPr id="4" name="Retângulo: Cantos Arredondados 3">
          <a:extLst xmlns:a="http://schemas.openxmlformats.org/drawingml/2006/main">
            <a:ext uri="{FF2B5EF4-FFF2-40B4-BE49-F238E27FC236}">
              <a16:creationId xmlns:a16="http://schemas.microsoft.com/office/drawing/2014/main" id="{1A289322-577B-DABB-DD72-9A7DF9F2EFA2}"/>
            </a:ext>
          </a:extLst>
        </cdr:cNvPr>
        <cdr:cNvSpPr/>
      </cdr:nvSpPr>
      <cdr:spPr>
        <a:xfrm xmlns:a="http://schemas.openxmlformats.org/drawingml/2006/main">
          <a:off x="1248782" y="966693"/>
          <a:ext cx="1232523" cy="49362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Recessão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Governo Dilma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0.20956</cdr:x>
      <cdr:y>0.62006</cdr:y>
    </cdr:from>
    <cdr:to>
      <cdr:x>0.27852</cdr:x>
      <cdr:y>0.71066</cdr:y>
    </cdr:to>
    <cdr:sp macro="" textlink="">
      <cdr:nvSpPr>
        <cdr:cNvPr id="5" name="Retângulo: Cantos Arredondados 4">
          <a:extLst xmlns:a="http://schemas.openxmlformats.org/drawingml/2006/main">
            <a:ext uri="{FF2B5EF4-FFF2-40B4-BE49-F238E27FC236}">
              <a16:creationId xmlns:a16="http://schemas.microsoft.com/office/drawing/2014/main" id="{6FFFBC98-3888-7AFD-9748-B771CDEDA56E}"/>
            </a:ext>
          </a:extLst>
        </cdr:cNvPr>
        <cdr:cNvSpPr/>
      </cdr:nvSpPr>
      <cdr:spPr>
        <a:xfrm xmlns:a="http://schemas.openxmlformats.org/drawingml/2006/main">
          <a:off x="3452415" y="3660327"/>
          <a:ext cx="113617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Recuperação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econômica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0.18047</cdr:x>
      <cdr:y>0.21058</cdr:y>
    </cdr:from>
    <cdr:to>
      <cdr:x>0.26281</cdr:x>
      <cdr:y>0.30117</cdr:y>
    </cdr:to>
    <cdr:sp macro="" textlink="">
      <cdr:nvSpPr>
        <cdr:cNvPr id="6" name="Retângulo: Cantos Arredondados 5">
          <a:extLst xmlns:a="http://schemas.openxmlformats.org/drawingml/2006/main">
            <a:ext uri="{FF2B5EF4-FFF2-40B4-BE49-F238E27FC236}">
              <a16:creationId xmlns:a16="http://schemas.microsoft.com/office/drawing/2014/main" id="{2B715E66-259C-D2EB-54FE-26F1BD387107}"/>
            </a:ext>
          </a:extLst>
        </cdr:cNvPr>
        <cdr:cNvSpPr/>
      </cdr:nvSpPr>
      <cdr:spPr>
        <a:xfrm xmlns:a="http://schemas.openxmlformats.org/drawingml/2006/main">
          <a:off x="2975020" y="1281947"/>
          <a:ext cx="1357498" cy="55147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2016/2017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abaixo da MLT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0.36294</cdr:x>
      <cdr:y>0.65144</cdr:y>
    </cdr:from>
    <cdr:to>
      <cdr:x>0.4457</cdr:x>
      <cdr:y>0.74584</cdr:y>
    </cdr:to>
    <cdr:sp macro="" textlink="">
      <cdr:nvSpPr>
        <cdr:cNvPr id="10" name="Retângulo: Cantos Arredondados 9">
          <a:extLst xmlns:a="http://schemas.openxmlformats.org/drawingml/2006/main">
            <a:ext uri="{FF2B5EF4-FFF2-40B4-BE49-F238E27FC236}">
              <a16:creationId xmlns:a16="http://schemas.microsoft.com/office/drawing/2014/main" id="{DFD9F37B-0712-AEE9-B954-058D489D0D03}"/>
            </a:ext>
          </a:extLst>
        </cdr:cNvPr>
        <cdr:cNvSpPr/>
      </cdr:nvSpPr>
      <cdr:spPr>
        <a:xfrm xmlns:a="http://schemas.openxmlformats.org/drawingml/2006/main">
          <a:off x="5983145" y="3965745"/>
          <a:ext cx="1364312" cy="57467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Queda consumo Brasil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devido Covid-19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0.412</cdr:x>
      <cdr:y>0.17304</cdr:y>
    </cdr:from>
    <cdr:to>
      <cdr:x>0.47747</cdr:x>
      <cdr:y>0.27504</cdr:y>
    </cdr:to>
    <cdr:sp macro="" textlink="">
      <cdr:nvSpPr>
        <cdr:cNvPr id="11" name="Retângulo: Cantos Arredondados 10">
          <a:extLst xmlns:a="http://schemas.openxmlformats.org/drawingml/2006/main">
            <a:ext uri="{FF2B5EF4-FFF2-40B4-BE49-F238E27FC236}">
              <a16:creationId xmlns:a16="http://schemas.microsoft.com/office/drawing/2014/main" id="{1DD60765-92CA-7EE3-31C4-DBAF67E5842F}"/>
            </a:ext>
          </a:extLst>
        </cdr:cNvPr>
        <cdr:cNvSpPr/>
      </cdr:nvSpPr>
      <cdr:spPr>
        <a:xfrm xmlns:a="http://schemas.openxmlformats.org/drawingml/2006/main">
          <a:off x="6791896" y="1053397"/>
          <a:ext cx="1079283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ACL reage de imediato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0.48865</cdr:x>
      <cdr:y>0.13579</cdr:y>
    </cdr:from>
    <cdr:to>
      <cdr:x>0.5674</cdr:x>
      <cdr:y>0.23779</cdr:y>
    </cdr:to>
    <cdr:sp macro="" textlink="">
      <cdr:nvSpPr>
        <cdr:cNvPr id="12" name="Retângulo: Cantos Arredondados 11">
          <a:extLst xmlns:a="http://schemas.openxmlformats.org/drawingml/2006/main">
            <a:ext uri="{FF2B5EF4-FFF2-40B4-BE49-F238E27FC236}">
              <a16:creationId xmlns:a16="http://schemas.microsoft.com/office/drawing/2014/main" id="{34A4DCBC-1177-D15C-E975-8D0DE68271B6}"/>
            </a:ext>
          </a:extLst>
        </cdr:cNvPr>
        <cdr:cNvSpPr/>
      </cdr:nvSpPr>
      <cdr:spPr>
        <a:xfrm xmlns:a="http://schemas.openxmlformats.org/drawingml/2006/main">
          <a:off x="8055490" y="826643"/>
          <a:ext cx="1298206" cy="620938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Crise hídrica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: Cativo reajusta no ano seguinte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0.53223</cdr:x>
      <cdr:y>0.72186</cdr:y>
    </cdr:from>
    <cdr:to>
      <cdr:x>0.63788</cdr:x>
      <cdr:y>0.81719</cdr:y>
    </cdr:to>
    <cdr:sp macro="" textlink="">
      <cdr:nvSpPr>
        <cdr:cNvPr id="13" name="Retângulo: Cantos Arredondados 12">
          <a:extLst xmlns:a="http://schemas.openxmlformats.org/drawingml/2006/main">
            <a:ext uri="{FF2B5EF4-FFF2-40B4-BE49-F238E27FC236}">
              <a16:creationId xmlns:a16="http://schemas.microsoft.com/office/drawing/2014/main" id="{6B68D50E-BF67-F2D2-0094-D3FCFC7908AF}"/>
            </a:ext>
          </a:extLst>
        </cdr:cNvPr>
        <cdr:cNvSpPr/>
      </cdr:nvSpPr>
      <cdr:spPr>
        <a:xfrm xmlns:a="http://schemas.openxmlformats.org/drawingml/2006/main">
          <a:off x="8773888" y="4394436"/>
          <a:ext cx="1741715" cy="5803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S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obreoferta de energia e período úmido muito acima da MLT</a:t>
          </a:r>
        </a:p>
      </cdr:txBody>
    </cdr:sp>
  </cdr:relSizeAnchor>
  <cdr:relSizeAnchor xmlns:cdr="http://schemas.openxmlformats.org/drawingml/2006/chartDrawing">
    <cdr:from>
      <cdr:x>0.89013</cdr:x>
      <cdr:y>0.67536</cdr:y>
    </cdr:from>
    <cdr:to>
      <cdr:x>0.97522</cdr:x>
      <cdr:y>0.79931</cdr:y>
    </cdr:to>
    <cdr:sp macro="" textlink="">
      <cdr:nvSpPr>
        <cdr:cNvPr id="14" name="Retângulo: Cantos Arredondados 13">
          <a:extLst xmlns:a="http://schemas.openxmlformats.org/drawingml/2006/main">
            <a:ext uri="{FF2B5EF4-FFF2-40B4-BE49-F238E27FC236}">
              <a16:creationId xmlns:a16="http://schemas.microsoft.com/office/drawing/2014/main" id="{A3C5468D-CB51-1BE2-DBB2-6BC393991962}"/>
            </a:ext>
          </a:extLst>
        </cdr:cNvPr>
        <cdr:cNvSpPr/>
      </cdr:nvSpPr>
      <cdr:spPr>
        <a:xfrm xmlns:a="http://schemas.openxmlformats.org/drawingml/2006/main">
          <a:off x="14673945" y="4111338"/>
          <a:ext cx="1402711" cy="754576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Período úmido 2025/2026 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abaixo da média histórica</a:t>
          </a:r>
          <a:endParaRPr lang="pt-BR">
            <a:solidFill>
              <a:schemeClr val="bg1"/>
            </a:solidFill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0.52272</cdr:x>
      <cdr:y>0.60123</cdr:y>
    </cdr:from>
    <cdr:to>
      <cdr:x>0.58197</cdr:x>
      <cdr:y>0.68993</cdr:y>
    </cdr:to>
    <cdr:sp macro="" textlink="">
      <cdr:nvSpPr>
        <cdr:cNvPr id="15" name="Retângulo: Cantos Arredondados 14">
          <a:extLst xmlns:a="http://schemas.openxmlformats.org/drawingml/2006/main">
            <a:ext uri="{FF2B5EF4-FFF2-40B4-BE49-F238E27FC236}">
              <a16:creationId xmlns:a16="http://schemas.microsoft.com/office/drawing/2014/main" id="{7C51C148-8A56-802C-1AF4-295AA1C667C2}"/>
            </a:ext>
          </a:extLst>
        </cdr:cNvPr>
        <cdr:cNvSpPr/>
      </cdr:nvSpPr>
      <cdr:spPr>
        <a:xfrm xmlns:a="http://schemas.openxmlformats.org/drawingml/2006/main">
          <a:off x="8866556" y="3708400"/>
          <a:ext cx="1005116" cy="54707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Reversão da crise hídrica</a:t>
          </a:r>
        </a:p>
      </cdr:txBody>
    </cdr:sp>
  </cdr:relSizeAnchor>
  <cdr:relSizeAnchor xmlns:cdr="http://schemas.openxmlformats.org/drawingml/2006/chartDrawing">
    <cdr:from>
      <cdr:x>0.78712</cdr:x>
      <cdr:y>0.72063</cdr:y>
    </cdr:from>
    <cdr:to>
      <cdr:x>0.87692</cdr:x>
      <cdr:y>0.82151</cdr:y>
    </cdr:to>
    <cdr:sp macro="" textlink="">
      <cdr:nvSpPr>
        <cdr:cNvPr id="16" name="Retângulo: Cantos Arredondados 15">
          <a:extLst xmlns:a="http://schemas.openxmlformats.org/drawingml/2006/main">
            <a:ext uri="{FF2B5EF4-FFF2-40B4-BE49-F238E27FC236}">
              <a16:creationId xmlns:a16="http://schemas.microsoft.com/office/drawing/2014/main" id="{7D6C2396-6A0B-A1B3-2EE9-9C250F3B2BD6}"/>
            </a:ext>
          </a:extLst>
        </cdr:cNvPr>
        <cdr:cNvSpPr/>
      </cdr:nvSpPr>
      <cdr:spPr>
        <a:xfrm xmlns:a="http://schemas.openxmlformats.org/drawingml/2006/main">
          <a:off x="12975773" y="4386942"/>
          <a:ext cx="1480419" cy="614120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Início</a:t>
          </a:r>
          <a:r>
            <a:rPr lang="pt-BR" baseline="0">
              <a:solidFill>
                <a:schemeClr val="bg1"/>
              </a:solidFill>
              <a:latin typeface="Book Antiqua" panose="02040602050305030304" pitchFamily="18" charset="0"/>
            </a:rPr>
            <a:t> r</a:t>
          </a:r>
          <a:r>
            <a:rPr lang="pt-BR">
              <a:solidFill>
                <a:schemeClr val="bg1"/>
              </a:solidFill>
              <a:latin typeface="Book Antiqua" panose="02040602050305030304" pitchFamily="18" charset="0"/>
            </a:rPr>
            <a:t>eequilíbrio entre oferta e demanda</a:t>
          </a:r>
        </a:p>
      </cdr:txBody>
    </cdr:sp>
  </cdr:relSizeAnchor>
  <cdr:relSizeAnchor xmlns:cdr="http://schemas.openxmlformats.org/drawingml/2006/chartDrawing">
    <cdr:from>
      <cdr:x>0.00321</cdr:x>
      <cdr:y>0.02146</cdr:y>
    </cdr:from>
    <cdr:to>
      <cdr:x>0.20111</cdr:x>
      <cdr:y>0.06437</cdr:y>
    </cdr:to>
    <cdr:sp macro="" textlink="">
      <cdr:nvSpPr>
        <cdr:cNvPr id="17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54429" y="130628"/>
          <a:ext cx="3352802" cy="261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0.64701</cdr:x>
      <cdr:y>0.01371</cdr:y>
    </cdr:from>
    <cdr:to>
      <cdr:x>0.80297</cdr:x>
      <cdr:y>0.11742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10666130" y="83461"/>
          <a:ext cx="2570902" cy="631348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  <a:p xmlns:a="http://schemas.openxmlformats.org/drawingml/2006/main">
          <a:pPr algn="l"/>
          <a:r>
            <a:rPr lang="pt-BR" sz="1100" baseline="0">
              <a:latin typeface="Book Antiqua" panose="02040602050305030304" pitchFamily="18" charset="0"/>
            </a:rPr>
            <a:t>Média de preços dos próximos 5 anos</a:t>
          </a:r>
          <a:endParaRPr lang="pt-BR" sz="1100">
            <a:latin typeface="Book Antiqua" panose="02040602050305030304" pitchFamily="18" charset="0"/>
          </a:endParaRPr>
        </a:p>
      </cdr:txBody>
    </cdr:sp>
  </cdr:relSizeAnchor>
  <cdr:relSizeAnchor xmlns:cdr="http://schemas.openxmlformats.org/drawingml/2006/chartDrawing">
    <cdr:from>
      <cdr:x>0.1049</cdr:x>
      <cdr:y>0.70717</cdr:y>
    </cdr:from>
    <cdr:to>
      <cdr:x>0.18489</cdr:x>
      <cdr:y>0.79777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B502AE19-BD64-0E68-0B82-C83315FFEAA1}"/>
            </a:ext>
          </a:extLst>
        </cdr:cNvPr>
        <cdr:cNvSpPr/>
      </cdr:nvSpPr>
      <cdr:spPr>
        <a:xfrm xmlns:a="http://schemas.openxmlformats.org/drawingml/2006/main">
          <a:off x="1728270" y="4174564"/>
          <a:ext cx="1317812" cy="534831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Período úmido 2015/2016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acima da MLT</a:t>
          </a:r>
          <a:endParaRPr lang="pt-BR">
            <a:effectLst/>
          </a:endParaRPr>
        </a:p>
      </cdr:txBody>
    </cdr:sp>
  </cdr:relSizeAnchor>
</c:userShapes>
</file>

<file path=xl/drawings/drawing113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14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15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16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17.xml><?xml version="1.0" encoding="utf-8"?>
<c:userShapes xmlns:c="http://schemas.openxmlformats.org/drawingml/2006/chart">
  <cdr:relSizeAnchor xmlns:cdr="http://schemas.openxmlformats.org/drawingml/2006/chartDrawing">
    <cdr:from>
      <cdr:x>0.00321</cdr:x>
      <cdr:y>0.01139</cdr:y>
    </cdr:from>
    <cdr:to>
      <cdr:x>0.16652</cdr:x>
      <cdr:y>0.08649</cdr:y>
    </cdr:to>
    <cdr:sp macro="" textlink="">
      <cdr:nvSpPr>
        <cdr:cNvPr id="2" name="CaixaDeTexto 16">
          <a:extLst xmlns:a="http://schemas.openxmlformats.org/drawingml/2006/main">
            <a:ext uri="{FF2B5EF4-FFF2-40B4-BE49-F238E27FC236}">
              <a16:creationId xmlns:a16="http://schemas.microsoft.com/office/drawing/2014/main" id="{B3169563-DB2E-3F1C-0124-DBA77B064DB0}"/>
            </a:ext>
          </a:extLst>
        </cdr:cNvPr>
        <cdr:cNvSpPr txBox="1"/>
      </cdr:nvSpPr>
      <cdr:spPr>
        <a:xfrm xmlns:a="http://schemas.openxmlformats.org/drawingml/2006/main">
          <a:off x="40918" y="73914"/>
          <a:ext cx="2081796" cy="4872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* Preços indexados mensalmente pela inflação.</a:t>
          </a:r>
        </a:p>
      </cdr:txBody>
    </cdr:sp>
  </cdr:relSizeAnchor>
  <cdr:relSizeAnchor xmlns:cdr="http://schemas.openxmlformats.org/drawingml/2006/chartDrawing">
    <cdr:from>
      <cdr:x>0.85027</cdr:x>
      <cdr:y>0.0028</cdr:y>
    </cdr:from>
    <cdr:to>
      <cdr:x>0.99819</cdr:x>
      <cdr:y>0.13496</cdr:y>
    </cdr:to>
    <cdr:pic>
      <cdr:nvPicPr>
        <cdr:cNvPr id="3" name="Imagem 2">
          <a:extLst xmlns:a="http://schemas.openxmlformats.org/drawingml/2006/main">
            <a:ext uri="{FF2B5EF4-FFF2-40B4-BE49-F238E27FC236}">
              <a16:creationId xmlns:a16="http://schemas.microsoft.com/office/drawing/2014/main" id="{4A50A497-D594-2EDF-2F68-8751F7173B4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838543" y="18143"/>
          <a:ext cx="1885603" cy="857459"/>
        </a:xfrm>
        <a:prstGeom xmlns:a="http://schemas.openxmlformats.org/drawingml/2006/main" prst="rect">
          <a:avLst/>
        </a:prstGeom>
      </cdr:spPr>
    </cdr:pic>
  </cdr:relSizeAnchor>
</c:userShapes>
</file>

<file path=xl/drawings/drawing118.xml><?xml version="1.0" encoding="utf-8"?>
<c:userShapes xmlns:c="http://schemas.openxmlformats.org/drawingml/2006/chart">
  <cdr:relSizeAnchor xmlns:cdr="http://schemas.openxmlformats.org/drawingml/2006/chartDrawing">
    <cdr:from>
      <cdr:x>0.77976</cdr:x>
      <cdr:y>0.00759</cdr:y>
    </cdr:from>
    <cdr:to>
      <cdr:x>0.99453</cdr:x>
      <cdr:y>0.14374</cdr:y>
    </cdr:to>
    <cdr:sp macro="" textlink="">
      <cdr:nvSpPr>
        <cdr:cNvPr id="18" name="CaixaDeTexto 1">
          <a:extLst xmlns:a="http://schemas.openxmlformats.org/drawingml/2006/main">
            <a:ext uri="{FF2B5EF4-FFF2-40B4-BE49-F238E27FC236}">
              <a16:creationId xmlns:a16="http://schemas.microsoft.com/office/drawing/2014/main" id="{034BF121-8FEC-7840-F3E5-22A297A97653}"/>
            </a:ext>
          </a:extLst>
        </cdr:cNvPr>
        <cdr:cNvSpPr txBox="1"/>
      </cdr:nvSpPr>
      <cdr:spPr>
        <a:xfrm xmlns:a="http://schemas.openxmlformats.org/drawingml/2006/main">
          <a:off x="6539345" y="3733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19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0.01033</cdr:y>
    </cdr:from>
    <cdr:to>
      <cdr:x>0.9945</cdr:x>
      <cdr:y>0.14648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56D4994-D825-B898-6C14-D1DAF6BBA900}"/>
            </a:ext>
          </a:extLst>
        </cdr:cNvPr>
        <cdr:cNvSpPr txBox="1"/>
      </cdr:nvSpPr>
      <cdr:spPr>
        <a:xfrm xmlns:a="http://schemas.openxmlformats.org/drawingml/2006/main">
          <a:off x="6548582" y="50800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20.xml><?xml version="1.0" encoding="utf-8"?>
<c:userShapes xmlns:c="http://schemas.openxmlformats.org/drawingml/2006/chart">
  <cdr:relSizeAnchor xmlns:cdr="http://schemas.openxmlformats.org/drawingml/2006/chartDrawing">
    <cdr:from>
      <cdr:x>0.78163</cdr:x>
      <cdr:y>0.00752</cdr:y>
    </cdr:from>
    <cdr:to>
      <cdr:x>0.99615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62436" y="36946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21.xml><?xml version="1.0" encoding="utf-8"?>
<c:userShapes xmlns:c="http://schemas.openxmlformats.org/drawingml/2006/chart">
  <cdr:relSizeAnchor xmlns:cdr="http://schemas.openxmlformats.org/drawingml/2006/chartDrawing">
    <cdr:from>
      <cdr:x>0.77998</cdr:x>
      <cdr:y>0.00752</cdr:y>
    </cdr:from>
    <cdr:to>
      <cdr:x>0.9945</cdr:x>
      <cdr:y>0.14366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020F93A-FC27-A723-78DA-8C8BDD53EE0B}"/>
            </a:ext>
          </a:extLst>
        </cdr:cNvPr>
        <cdr:cNvSpPr txBox="1"/>
      </cdr:nvSpPr>
      <cdr:spPr>
        <a:xfrm xmlns:a="http://schemas.openxmlformats.org/drawingml/2006/main">
          <a:off x="6548581" y="36945"/>
          <a:ext cx="1801091" cy="669247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Modalidade Atacadista</a:t>
          </a:r>
        </a:p>
        <a:p xmlns:a="http://schemas.openxmlformats.org/drawingml/2006/main">
          <a:pPr algn="l"/>
          <a:r>
            <a:rPr lang="pt-BR" sz="1100">
              <a:latin typeface="Book Antiqua" panose="02040602050305030304" pitchFamily="18" charset="0"/>
            </a:rPr>
            <a:t>Energia Incentivada</a:t>
          </a:r>
          <a:r>
            <a:rPr lang="pt-BR" sz="1100" baseline="0">
              <a:latin typeface="Book Antiqua" panose="02040602050305030304" pitchFamily="18" charset="0"/>
            </a:rPr>
            <a:t> 50%, SE/CO</a:t>
          </a:r>
        </a:p>
      </cdr:txBody>
    </cdr:sp>
  </cdr:relSizeAnchor>
</c:userShapes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F9D39E-206F-4C74-A889-44FBE69B2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9EDF87E-82B7-40B2-AAF0-C68163D47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83D2AA-658D-46E2-9EA5-E6A34422D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178526</xdr:colOff>
      <xdr:row>231</xdr:row>
      <xdr:rowOff>42453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D78C8F-3D47-4663-841F-C585AC826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0950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EE6DED-7047-45F4-B9F0-8B5DA875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0" y="0"/>
          <a:ext cx="1885603" cy="84875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891A49-78E6-4977-805E-E0A1A956B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0" y="0"/>
          <a:ext cx="4232365" cy="3536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200DC38-F74C-402A-80B9-83A8B20F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458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0</xdr:colOff>
      <xdr:row>0</xdr:row>
      <xdr:rowOff>0</xdr:rowOff>
    </xdr:from>
    <xdr:to>
      <xdr:col>48</xdr:col>
      <xdr:colOff>56803</xdr:colOff>
      <xdr:row>4</xdr:row>
      <xdr:rowOff>117231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1E8C82-6902-43A9-8E20-467DC9D8E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0" y="0"/>
          <a:ext cx="1885603" cy="84875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51</xdr:col>
      <xdr:colOff>574765</xdr:colOff>
      <xdr:row>19</xdr:row>
      <xdr:rowOff>61374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DE972E-270B-4017-A63D-A6B3BFE54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0" y="0"/>
          <a:ext cx="4232365" cy="3536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0</xdr:colOff>
      <xdr:row>211</xdr:row>
      <xdr:rowOff>158879</xdr:rowOff>
    </xdr:from>
    <xdr:to>
      <xdr:col>51</xdr:col>
      <xdr:colOff>183606</xdr:colOff>
      <xdr:row>231</xdr:row>
      <xdr:rowOff>42453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1223D92-2D41-463F-9F56-6B6DA53CD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64220" y="38746559"/>
          <a:ext cx="4214586" cy="354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CT147"/>
  <sheetViews>
    <sheetView showGridLines="0" tabSelected="1" zoomScale="90" zoomScaleNormal="90" workbookViewId="0">
      <pane xSplit="3" ySplit="1" topLeftCell="D129" activePane="bottomRight" state="frozen"/>
      <selection pane="topRight" activeCell="C1" sqref="C1"/>
      <selection pane="bottomLeft" activeCell="A3" sqref="A3"/>
      <selection pane="bottomRight" activeCell="N141" sqref="N141"/>
    </sheetView>
  </sheetViews>
  <sheetFormatPr defaultRowHeight="14.4" x14ac:dyDescent="0.3"/>
  <cols>
    <col min="1" max="2" width="11.5546875" customWidth="1"/>
    <col min="3" max="3" width="11.5546875" bestFit="1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6.109375" customWidth="1"/>
    <col min="30" max="30" width="11.33203125" customWidth="1"/>
    <col min="31" max="31" width="12.6640625" customWidth="1"/>
    <col min="35" max="39" width="13.5546875" bestFit="1" customWidth="1"/>
    <col min="40" max="40" width="13.5546875" customWidth="1"/>
    <col min="41" max="41" width="4" customWidth="1"/>
    <col min="42" max="42" width="10.109375" bestFit="1" customWidth="1"/>
    <col min="43" max="48" width="9.6640625" bestFit="1" customWidth="1"/>
    <col min="70" max="70" width="4.33203125" customWidth="1"/>
    <col min="99" max="99" width="3.6640625" customWidth="1"/>
  </cols>
  <sheetData>
    <row r="1" spans="1:40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9</v>
      </c>
      <c r="AE1" s="7" t="s">
        <v>10</v>
      </c>
      <c r="AF1" s="7" t="s">
        <v>11</v>
      </c>
      <c r="AG1" s="7" t="s">
        <v>12</v>
      </c>
      <c r="AH1" s="7" t="s">
        <v>13</v>
      </c>
      <c r="AI1" s="26" t="s">
        <v>14</v>
      </c>
      <c r="AJ1" s="26" t="s">
        <v>15</v>
      </c>
      <c r="AK1" s="26" t="s">
        <v>16</v>
      </c>
      <c r="AL1" s="26" t="s">
        <v>17</v>
      </c>
      <c r="AM1" s="26" t="s">
        <v>18</v>
      </c>
      <c r="AN1" s="26"/>
    </row>
    <row r="2" spans="1:40" x14ac:dyDescent="0.3">
      <c r="A2" s="40"/>
      <c r="B2" s="40"/>
      <c r="C2" s="41"/>
      <c r="D2" s="42"/>
      <c r="E2" s="43"/>
      <c r="F2" s="43"/>
      <c r="G2" s="43"/>
      <c r="H2" s="43"/>
      <c r="I2" s="43"/>
      <c r="J2" s="43"/>
      <c r="K2" s="43"/>
      <c r="L2" s="43"/>
      <c r="M2" s="43"/>
      <c r="N2" s="44"/>
      <c r="O2" s="44"/>
      <c r="P2" s="44"/>
      <c r="Q2" s="44"/>
      <c r="R2" s="44"/>
      <c r="S2" s="44"/>
      <c r="T2" s="44"/>
      <c r="U2" s="44"/>
      <c r="V2" s="44"/>
      <c r="W2" s="45"/>
      <c r="X2" s="45"/>
      <c r="Y2" s="45"/>
      <c r="Z2" s="45"/>
      <c r="AA2" s="46"/>
      <c r="AB2" s="46"/>
      <c r="AC2" s="47"/>
      <c r="AD2" s="46"/>
      <c r="AE2" s="45"/>
      <c r="AF2" s="45"/>
      <c r="AG2" s="45"/>
      <c r="AH2" s="48"/>
      <c r="AI2" s="46"/>
      <c r="AJ2" s="46"/>
      <c r="AK2" s="46"/>
      <c r="AL2" s="46"/>
      <c r="AM2" s="46"/>
    </row>
    <row r="3" spans="1:40" x14ac:dyDescent="0.3">
      <c r="A3" s="40"/>
      <c r="B3" s="40"/>
      <c r="C3" s="41"/>
      <c r="D3" s="42"/>
      <c r="E3" s="43"/>
      <c r="F3" s="43"/>
      <c r="G3" s="43"/>
      <c r="H3" s="43"/>
      <c r="I3" s="43"/>
      <c r="J3" s="43"/>
      <c r="K3" s="43"/>
      <c r="L3" s="43"/>
      <c r="M3" s="43"/>
      <c r="N3" s="44"/>
      <c r="O3" s="44"/>
      <c r="P3" s="44"/>
      <c r="Q3" s="44"/>
      <c r="R3" s="44"/>
      <c r="S3" s="44"/>
      <c r="T3" s="44"/>
      <c r="U3" s="44"/>
      <c r="V3" s="44"/>
      <c r="W3" s="45"/>
      <c r="X3" s="45"/>
      <c r="Y3" s="45"/>
      <c r="Z3" s="45"/>
      <c r="AA3" s="46"/>
      <c r="AB3" s="46"/>
      <c r="AC3" s="47"/>
      <c r="AD3" s="46"/>
      <c r="AE3" s="45"/>
      <c r="AF3" s="45"/>
      <c r="AG3" s="45"/>
      <c r="AH3" s="48"/>
      <c r="AI3" s="46"/>
      <c r="AJ3" s="46"/>
      <c r="AK3" s="46"/>
      <c r="AL3" s="46"/>
      <c r="AM3" s="46"/>
    </row>
    <row r="4" spans="1:40" x14ac:dyDescent="0.3">
      <c r="A4" s="40"/>
      <c r="B4" s="40"/>
      <c r="C4" s="41"/>
      <c r="D4" s="42"/>
      <c r="E4" s="43"/>
      <c r="F4" s="43"/>
      <c r="G4" s="43"/>
      <c r="H4" s="43"/>
      <c r="I4" s="43"/>
      <c r="J4" s="43"/>
      <c r="K4" s="43"/>
      <c r="L4" s="43"/>
      <c r="M4" s="43"/>
      <c r="N4" s="44"/>
      <c r="O4" s="44"/>
      <c r="P4" s="44"/>
      <c r="Q4" s="44"/>
      <c r="R4" s="44"/>
      <c r="S4" s="44"/>
      <c r="T4" s="44"/>
      <c r="U4" s="44"/>
      <c r="V4" s="44"/>
      <c r="W4" s="45"/>
      <c r="X4" s="45"/>
      <c r="Y4" s="45"/>
      <c r="Z4" s="45"/>
      <c r="AA4" s="46"/>
      <c r="AB4" s="46"/>
      <c r="AC4" s="47"/>
      <c r="AD4" s="46"/>
      <c r="AE4" s="45"/>
      <c r="AF4" s="45"/>
      <c r="AG4" s="45"/>
      <c r="AH4" s="48"/>
      <c r="AI4" s="46"/>
      <c r="AJ4" s="46"/>
      <c r="AK4" s="46"/>
      <c r="AL4" s="46"/>
      <c r="AM4" s="46"/>
    </row>
    <row r="5" spans="1:40" x14ac:dyDescent="0.3">
      <c r="A5" s="40"/>
      <c r="B5" s="40"/>
      <c r="C5" s="41"/>
      <c r="D5" s="42"/>
      <c r="E5" s="43"/>
      <c r="F5" s="43"/>
      <c r="G5" s="43"/>
      <c r="H5" s="43"/>
      <c r="I5" s="43"/>
      <c r="J5" s="43"/>
      <c r="K5" s="43"/>
      <c r="L5" s="43"/>
      <c r="M5" s="43"/>
      <c r="N5" s="44"/>
      <c r="O5" s="44"/>
      <c r="P5" s="44"/>
      <c r="Q5" s="44"/>
      <c r="R5" s="44"/>
      <c r="S5" s="44"/>
      <c r="T5" s="44"/>
      <c r="U5" s="44"/>
      <c r="V5" s="44"/>
      <c r="W5" s="45"/>
      <c r="X5" s="45"/>
      <c r="Y5" s="45"/>
      <c r="Z5" s="45"/>
      <c r="AA5" s="46"/>
      <c r="AB5" s="46"/>
      <c r="AC5" s="47"/>
      <c r="AD5" s="46"/>
      <c r="AE5" s="45"/>
      <c r="AF5" s="45"/>
      <c r="AG5" s="45"/>
      <c r="AH5" s="48"/>
      <c r="AI5" s="46"/>
      <c r="AJ5" s="46"/>
      <c r="AK5" s="46"/>
      <c r="AL5" s="46"/>
      <c r="AM5" s="46"/>
    </row>
    <row r="6" spans="1:40" x14ac:dyDescent="0.3">
      <c r="A6" s="40"/>
      <c r="B6" s="40"/>
      <c r="C6" s="41"/>
      <c r="D6" s="42"/>
      <c r="E6" s="43"/>
      <c r="F6" s="43"/>
      <c r="G6" s="43"/>
      <c r="H6" s="43"/>
      <c r="I6" s="43"/>
      <c r="J6" s="43"/>
      <c r="K6" s="43"/>
      <c r="L6" s="43"/>
      <c r="M6" s="43"/>
      <c r="N6" s="44"/>
      <c r="O6" s="44"/>
      <c r="P6" s="44"/>
      <c r="Q6" s="44"/>
      <c r="R6" s="44"/>
      <c r="S6" s="44"/>
      <c r="T6" s="44"/>
      <c r="U6" s="44"/>
      <c r="V6" s="44"/>
      <c r="W6" s="45"/>
      <c r="X6" s="45"/>
      <c r="Y6" s="45"/>
      <c r="Z6" s="45"/>
      <c r="AA6" s="46"/>
      <c r="AB6" s="46"/>
      <c r="AC6" s="47"/>
      <c r="AD6" s="46"/>
      <c r="AE6" s="45"/>
      <c r="AF6" s="45"/>
      <c r="AG6" s="45"/>
      <c r="AH6" s="48"/>
      <c r="AI6" s="46"/>
      <c r="AJ6" s="46"/>
      <c r="AK6" s="46"/>
      <c r="AL6" s="46"/>
      <c r="AM6" s="46"/>
    </row>
    <row r="7" spans="1:40" x14ac:dyDescent="0.3">
      <c r="A7" s="40"/>
      <c r="B7" s="40"/>
      <c r="C7" s="41"/>
      <c r="D7" s="42"/>
      <c r="E7" s="43"/>
      <c r="F7" s="43"/>
      <c r="G7" s="43"/>
      <c r="H7" s="43"/>
      <c r="I7" s="43"/>
      <c r="J7" s="43"/>
      <c r="K7" s="43"/>
      <c r="L7" s="43"/>
      <c r="M7" s="43"/>
      <c r="N7" s="44"/>
      <c r="O7" s="44"/>
      <c r="P7" s="44"/>
      <c r="Q7" s="44"/>
      <c r="R7" s="44"/>
      <c r="S7" s="44"/>
      <c r="T7" s="44"/>
      <c r="U7" s="44"/>
      <c r="V7" s="44"/>
      <c r="W7" s="45"/>
      <c r="X7" s="45"/>
      <c r="Y7" s="45"/>
      <c r="Z7" s="45"/>
      <c r="AA7" s="46"/>
      <c r="AB7" s="46"/>
      <c r="AC7" s="47"/>
      <c r="AD7" s="46"/>
      <c r="AE7" s="45"/>
      <c r="AF7" s="45"/>
      <c r="AG7" s="45"/>
      <c r="AH7" s="48"/>
      <c r="AI7" s="46"/>
      <c r="AJ7" s="46"/>
      <c r="AK7" s="46"/>
      <c r="AL7" s="46"/>
      <c r="AM7" s="46"/>
    </row>
    <row r="8" spans="1:40" x14ac:dyDescent="0.3">
      <c r="A8" s="40"/>
      <c r="B8" s="40"/>
      <c r="C8" s="41"/>
      <c r="D8" s="42"/>
      <c r="E8" s="43"/>
      <c r="F8" s="43"/>
      <c r="G8" s="43"/>
      <c r="H8" s="43"/>
      <c r="I8" s="43"/>
      <c r="J8" s="43"/>
      <c r="K8" s="43"/>
      <c r="L8" s="43"/>
      <c r="M8" s="43"/>
      <c r="N8" s="44"/>
      <c r="O8" s="44"/>
      <c r="P8" s="44"/>
      <c r="Q8" s="44"/>
      <c r="R8" s="44"/>
      <c r="S8" s="44"/>
      <c r="T8" s="44"/>
      <c r="U8" s="44"/>
      <c r="V8" s="44"/>
      <c r="W8" s="45"/>
      <c r="X8" s="45"/>
      <c r="Y8" s="45"/>
      <c r="Z8" s="45"/>
      <c r="AA8" s="46"/>
      <c r="AB8" s="46"/>
      <c r="AC8" s="47"/>
      <c r="AD8" s="46"/>
      <c r="AE8" s="45"/>
      <c r="AF8" s="45"/>
      <c r="AG8" s="45"/>
      <c r="AH8" s="48"/>
      <c r="AI8" s="46"/>
      <c r="AJ8" s="46"/>
      <c r="AK8" s="46"/>
      <c r="AL8" s="46"/>
      <c r="AM8" s="46"/>
    </row>
    <row r="9" spans="1:40" x14ac:dyDescent="0.3">
      <c r="A9" s="40"/>
      <c r="B9" s="40"/>
      <c r="C9" s="41"/>
      <c r="D9" s="42"/>
      <c r="E9" s="43"/>
      <c r="F9" s="43"/>
      <c r="G9" s="43"/>
      <c r="H9" s="43"/>
      <c r="I9" s="43"/>
      <c r="J9" s="43"/>
      <c r="K9" s="43"/>
      <c r="L9" s="43"/>
      <c r="M9" s="43"/>
      <c r="N9" s="44"/>
      <c r="O9" s="44"/>
      <c r="P9" s="44"/>
      <c r="Q9" s="44"/>
      <c r="R9" s="44"/>
      <c r="S9" s="44"/>
      <c r="T9" s="44"/>
      <c r="U9" s="44"/>
      <c r="V9" s="44"/>
      <c r="W9" s="45"/>
      <c r="X9" s="45"/>
      <c r="Y9" s="45"/>
      <c r="Z9" s="45"/>
      <c r="AA9" s="46"/>
      <c r="AB9" s="46"/>
      <c r="AC9" s="47"/>
      <c r="AD9" s="46"/>
      <c r="AE9" s="45"/>
      <c r="AF9" s="45"/>
      <c r="AG9" s="45"/>
      <c r="AH9" s="48"/>
      <c r="AI9" s="46"/>
      <c r="AJ9" s="46"/>
      <c r="AK9" s="46"/>
      <c r="AL9" s="46"/>
      <c r="AM9" s="46"/>
    </row>
    <row r="10" spans="1:40" x14ac:dyDescent="0.3">
      <c r="A10" s="40"/>
      <c r="B10" s="40"/>
      <c r="C10" s="41"/>
      <c r="D10" s="42"/>
      <c r="E10" s="43"/>
      <c r="F10" s="43"/>
      <c r="G10" s="43"/>
      <c r="H10" s="43"/>
      <c r="I10" s="43"/>
      <c r="J10" s="43"/>
      <c r="K10" s="43"/>
      <c r="L10" s="43"/>
      <c r="M10" s="43"/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45"/>
      <c r="Y10" s="45"/>
      <c r="Z10" s="45"/>
      <c r="AA10" s="46"/>
      <c r="AB10" s="46"/>
      <c r="AC10" s="47"/>
      <c r="AD10" s="46"/>
      <c r="AE10" s="45"/>
      <c r="AF10" s="45"/>
      <c r="AG10" s="45"/>
      <c r="AH10" s="48"/>
      <c r="AI10" s="46"/>
      <c r="AJ10" s="46"/>
      <c r="AK10" s="46"/>
      <c r="AL10" s="46"/>
      <c r="AM10" s="46"/>
    </row>
    <row r="11" spans="1:40" x14ac:dyDescent="0.3">
      <c r="A11" s="40"/>
      <c r="B11" s="40"/>
      <c r="C11" s="41"/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4"/>
      <c r="O11" s="44"/>
      <c r="P11" s="44"/>
      <c r="Q11" s="44"/>
      <c r="R11" s="44"/>
      <c r="S11" s="44"/>
      <c r="T11" s="44"/>
      <c r="U11" s="44"/>
      <c r="V11" s="44"/>
      <c r="W11" s="45"/>
      <c r="X11" s="45"/>
      <c r="Y11" s="45"/>
      <c r="Z11" s="45"/>
      <c r="AA11" s="46"/>
      <c r="AB11" s="46"/>
      <c r="AC11" s="47"/>
      <c r="AD11" s="46"/>
      <c r="AE11" s="45"/>
      <c r="AF11" s="45"/>
      <c r="AG11" s="45"/>
      <c r="AH11" s="48"/>
      <c r="AI11" s="46"/>
      <c r="AJ11" s="46"/>
      <c r="AK11" s="46"/>
      <c r="AL11" s="46"/>
      <c r="AM11" s="46"/>
    </row>
    <row r="12" spans="1:40" x14ac:dyDescent="0.3">
      <c r="A12" s="40"/>
      <c r="B12" s="40"/>
      <c r="C12" s="41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4"/>
      <c r="O12" s="44"/>
      <c r="P12" s="44"/>
      <c r="Q12" s="44"/>
      <c r="R12" s="44"/>
      <c r="S12" s="44"/>
      <c r="T12" s="44"/>
      <c r="U12" s="44"/>
      <c r="V12" s="44"/>
      <c r="W12" s="45"/>
      <c r="X12" s="45"/>
      <c r="Y12" s="45"/>
      <c r="Z12" s="45"/>
      <c r="AA12" s="46"/>
      <c r="AB12" s="46"/>
      <c r="AC12" s="47"/>
      <c r="AD12" s="46"/>
      <c r="AE12" s="45"/>
      <c r="AF12" s="45"/>
      <c r="AG12" s="45"/>
      <c r="AH12" s="48"/>
      <c r="AI12" s="46"/>
      <c r="AJ12" s="46"/>
      <c r="AK12" s="46"/>
      <c r="AL12" s="46"/>
      <c r="AM12" s="46"/>
    </row>
    <row r="13" spans="1:40" x14ac:dyDescent="0.3">
      <c r="A13" s="40"/>
      <c r="B13" s="40"/>
      <c r="C13" s="41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4"/>
      <c r="O13" s="44"/>
      <c r="P13" s="44"/>
      <c r="Q13" s="44"/>
      <c r="R13" s="44"/>
      <c r="S13" s="44"/>
      <c r="T13" s="44"/>
      <c r="U13" s="44"/>
      <c r="V13" s="44"/>
      <c r="W13" s="45"/>
      <c r="X13" s="45"/>
      <c r="Y13" s="45"/>
      <c r="Z13" s="45"/>
      <c r="AA13" s="46"/>
      <c r="AB13" s="46"/>
      <c r="AC13" s="47"/>
      <c r="AD13" s="46"/>
      <c r="AE13" s="45"/>
      <c r="AF13" s="45"/>
      <c r="AG13" s="45"/>
      <c r="AH13" s="48"/>
      <c r="AI13" s="46"/>
      <c r="AJ13" s="46"/>
      <c r="AK13" s="46"/>
      <c r="AL13" s="46"/>
      <c r="AM13" s="46"/>
    </row>
    <row r="14" spans="1:40" x14ac:dyDescent="0.3">
      <c r="A14" s="40"/>
      <c r="B14" s="40"/>
      <c r="C14" s="41"/>
      <c r="D14" s="41"/>
      <c r="E14" s="43"/>
      <c r="F14" s="43"/>
      <c r="G14" s="43"/>
      <c r="H14" s="43"/>
      <c r="I14" s="43"/>
      <c r="J14" s="43"/>
      <c r="K14" s="43"/>
      <c r="L14" s="43"/>
      <c r="M14" s="43"/>
      <c r="N14" s="44"/>
      <c r="O14" s="44"/>
      <c r="P14" s="44"/>
      <c r="Q14" s="44"/>
      <c r="R14" s="44"/>
      <c r="S14" s="44"/>
      <c r="T14" s="44"/>
      <c r="U14" s="44"/>
      <c r="V14" s="44"/>
      <c r="W14" s="45"/>
      <c r="X14" s="45"/>
      <c r="Y14" s="45"/>
      <c r="Z14" s="45"/>
      <c r="AA14" s="46"/>
      <c r="AB14" s="46"/>
      <c r="AC14" s="46"/>
      <c r="AD14" s="46"/>
      <c r="AE14" s="45"/>
      <c r="AF14" s="45"/>
      <c r="AG14" s="45"/>
      <c r="AH14" s="48"/>
      <c r="AI14" s="46"/>
      <c r="AJ14" s="46"/>
      <c r="AK14" s="46"/>
      <c r="AL14" s="46"/>
      <c r="AM14" s="46"/>
    </row>
    <row r="15" spans="1:40" x14ac:dyDescent="0.3">
      <c r="A15" s="40"/>
      <c r="B15" s="40"/>
      <c r="C15" s="41"/>
      <c r="D15" s="41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44"/>
      <c r="P15" s="44"/>
      <c r="Q15" s="44"/>
      <c r="R15" s="44"/>
      <c r="S15" s="44"/>
      <c r="T15" s="44"/>
      <c r="U15" s="44"/>
      <c r="V15" s="44"/>
      <c r="W15" s="45"/>
      <c r="X15" s="45"/>
      <c r="Y15" s="45"/>
      <c r="Z15" s="45"/>
      <c r="AA15" s="46"/>
      <c r="AB15" s="46"/>
      <c r="AC15" s="46"/>
      <c r="AD15" s="46"/>
      <c r="AE15" s="45"/>
      <c r="AF15" s="45"/>
      <c r="AG15" s="45"/>
      <c r="AH15" s="48"/>
      <c r="AI15" s="46"/>
      <c r="AJ15" s="46"/>
      <c r="AK15" s="46"/>
      <c r="AL15" s="46"/>
      <c r="AM15" s="46"/>
    </row>
    <row r="16" spans="1:40" x14ac:dyDescent="0.3">
      <c r="A16" s="40"/>
      <c r="B16" s="40"/>
      <c r="C16" s="41"/>
      <c r="D16" s="41"/>
      <c r="E16" s="43"/>
      <c r="F16" s="43"/>
      <c r="G16" s="43"/>
      <c r="H16" s="43"/>
      <c r="I16" s="43"/>
      <c r="J16" s="43"/>
      <c r="K16" s="43"/>
      <c r="L16" s="43"/>
      <c r="M16" s="43"/>
      <c r="N16" s="44"/>
      <c r="O16" s="44"/>
      <c r="P16" s="44"/>
      <c r="Q16" s="44"/>
      <c r="R16" s="44"/>
      <c r="S16" s="44"/>
      <c r="T16" s="44"/>
      <c r="U16" s="44"/>
      <c r="V16" s="44"/>
      <c r="W16" s="45"/>
      <c r="X16" s="45"/>
      <c r="Y16" s="45"/>
      <c r="Z16" s="45"/>
      <c r="AA16" s="46"/>
      <c r="AB16" s="46"/>
      <c r="AC16" s="46"/>
      <c r="AD16" s="46"/>
      <c r="AE16" s="45"/>
      <c r="AF16" s="45"/>
      <c r="AG16" s="45"/>
      <c r="AH16" s="48"/>
      <c r="AI16" s="46"/>
      <c r="AJ16" s="46"/>
      <c r="AK16" s="46"/>
      <c r="AL16" s="46"/>
      <c r="AM16" s="46"/>
    </row>
    <row r="17" spans="1:39" x14ac:dyDescent="0.3">
      <c r="A17" s="40"/>
      <c r="B17" s="40"/>
      <c r="C17" s="41"/>
      <c r="D17" s="41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44"/>
      <c r="S17" s="44"/>
      <c r="T17" s="44"/>
      <c r="U17" s="44"/>
      <c r="V17" s="44"/>
      <c r="W17" s="45"/>
      <c r="X17" s="45"/>
      <c r="Y17" s="45"/>
      <c r="Z17" s="45"/>
      <c r="AA17" s="46"/>
      <c r="AB17" s="46"/>
      <c r="AC17" s="46"/>
      <c r="AD17" s="46"/>
      <c r="AE17" s="45"/>
      <c r="AF17" s="45"/>
      <c r="AG17" s="45"/>
      <c r="AH17" s="48"/>
      <c r="AI17" s="46"/>
      <c r="AJ17" s="46"/>
      <c r="AK17" s="46"/>
      <c r="AL17" s="46"/>
      <c r="AM17" s="46"/>
    </row>
    <row r="18" spans="1:39" x14ac:dyDescent="0.3">
      <c r="A18" s="40"/>
      <c r="B18" s="40"/>
      <c r="C18" s="41"/>
      <c r="D18" s="41"/>
      <c r="E18" s="43"/>
      <c r="F18" s="43"/>
      <c r="G18" s="43"/>
      <c r="H18" s="43"/>
      <c r="I18" s="43"/>
      <c r="J18" s="43"/>
      <c r="K18" s="43"/>
      <c r="L18" s="43"/>
      <c r="M18" s="43"/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45"/>
      <c r="Y18" s="45"/>
      <c r="Z18" s="45"/>
      <c r="AA18" s="46"/>
      <c r="AB18" s="46"/>
      <c r="AC18" s="46"/>
      <c r="AD18" s="46"/>
      <c r="AE18" s="45"/>
      <c r="AF18" s="45"/>
      <c r="AG18" s="45"/>
      <c r="AH18" s="48"/>
      <c r="AI18" s="46"/>
      <c r="AJ18" s="46"/>
      <c r="AK18" s="46"/>
      <c r="AL18" s="46"/>
      <c r="AM18" s="46"/>
    </row>
    <row r="19" spans="1:39" x14ac:dyDescent="0.3">
      <c r="A19" s="40"/>
      <c r="B19" s="40"/>
      <c r="C19" s="41"/>
      <c r="D19" s="41"/>
      <c r="E19" s="43"/>
      <c r="F19" s="43"/>
      <c r="G19" s="43"/>
      <c r="H19" s="43"/>
      <c r="I19" s="43"/>
      <c r="J19" s="43"/>
      <c r="K19" s="43"/>
      <c r="L19" s="43"/>
      <c r="M19" s="43"/>
      <c r="N19" s="44"/>
      <c r="O19" s="44"/>
      <c r="P19" s="44"/>
      <c r="Q19" s="44"/>
      <c r="R19" s="44"/>
      <c r="S19" s="44"/>
      <c r="T19" s="44"/>
      <c r="U19" s="44"/>
      <c r="V19" s="44"/>
      <c r="W19" s="45"/>
      <c r="X19" s="45"/>
      <c r="Y19" s="45"/>
      <c r="Z19" s="45"/>
      <c r="AA19" s="46"/>
      <c r="AB19" s="46"/>
      <c r="AC19" s="46"/>
      <c r="AD19" s="46"/>
      <c r="AE19" s="45"/>
      <c r="AF19" s="45"/>
      <c r="AG19" s="45"/>
      <c r="AH19" s="48"/>
      <c r="AI19" s="46"/>
      <c r="AJ19" s="46"/>
      <c r="AK19" s="46"/>
      <c r="AL19" s="46"/>
      <c r="AM19" s="46"/>
    </row>
    <row r="20" spans="1:39" x14ac:dyDescent="0.3">
      <c r="A20" s="40"/>
      <c r="B20" s="40"/>
      <c r="C20" s="41"/>
      <c r="D20" s="41"/>
      <c r="E20" s="43"/>
      <c r="F20" s="43"/>
      <c r="G20" s="43"/>
      <c r="H20" s="43"/>
      <c r="I20" s="43"/>
      <c r="J20" s="43"/>
      <c r="K20" s="43"/>
      <c r="L20" s="43"/>
      <c r="M20" s="43"/>
      <c r="N20" s="44"/>
      <c r="O20" s="44"/>
      <c r="P20" s="44"/>
      <c r="Q20" s="44"/>
      <c r="R20" s="44"/>
      <c r="S20" s="44"/>
      <c r="T20" s="44"/>
      <c r="U20" s="44"/>
      <c r="V20" s="44"/>
      <c r="W20" s="45"/>
      <c r="X20" s="45"/>
      <c r="Y20" s="45"/>
      <c r="Z20" s="45"/>
      <c r="AA20" s="46"/>
      <c r="AB20" s="46"/>
      <c r="AC20" s="46"/>
      <c r="AD20" s="46"/>
      <c r="AE20" s="45"/>
      <c r="AF20" s="45"/>
      <c r="AG20" s="45"/>
      <c r="AH20" s="48"/>
      <c r="AI20" s="46"/>
      <c r="AJ20" s="46"/>
      <c r="AK20" s="46"/>
      <c r="AL20" s="46"/>
      <c r="AM20" s="46"/>
    </row>
    <row r="21" spans="1:39" x14ac:dyDescent="0.3">
      <c r="A21" s="40"/>
      <c r="B21" s="40"/>
      <c r="C21" s="41"/>
      <c r="D21" s="41"/>
      <c r="E21" s="43"/>
      <c r="F21" s="43"/>
      <c r="G21" s="43"/>
      <c r="H21" s="43"/>
      <c r="I21" s="43"/>
      <c r="J21" s="43"/>
      <c r="K21" s="43"/>
      <c r="L21" s="43"/>
      <c r="M21" s="43"/>
      <c r="N21" s="44"/>
      <c r="O21" s="44"/>
      <c r="P21" s="44"/>
      <c r="Q21" s="44"/>
      <c r="R21" s="44"/>
      <c r="S21" s="44"/>
      <c r="T21" s="44"/>
      <c r="U21" s="44"/>
      <c r="V21" s="44"/>
      <c r="W21" s="45"/>
      <c r="X21" s="45"/>
      <c r="Y21" s="45"/>
      <c r="Z21" s="45"/>
      <c r="AA21" s="46"/>
      <c r="AB21" s="46"/>
      <c r="AC21" s="46"/>
      <c r="AD21" s="46"/>
      <c r="AE21" s="45"/>
      <c r="AF21" s="45"/>
      <c r="AG21" s="45"/>
      <c r="AH21" s="48"/>
      <c r="AI21" s="46"/>
      <c r="AJ21" s="46"/>
      <c r="AK21" s="46"/>
      <c r="AL21" s="46"/>
      <c r="AM21" s="46"/>
    </row>
    <row r="22" spans="1:39" x14ac:dyDescent="0.3">
      <c r="A22" s="40"/>
      <c r="B22" s="40"/>
      <c r="C22" s="41"/>
      <c r="D22" s="41"/>
      <c r="E22" s="43"/>
      <c r="F22" s="43"/>
      <c r="G22" s="43"/>
      <c r="H22" s="43"/>
      <c r="I22" s="43"/>
      <c r="J22" s="43"/>
      <c r="K22" s="43"/>
      <c r="L22" s="43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5"/>
      <c r="X22" s="45"/>
      <c r="Y22" s="45"/>
      <c r="Z22" s="45"/>
      <c r="AA22" s="46"/>
      <c r="AB22" s="46"/>
      <c r="AC22" s="46"/>
      <c r="AD22" s="46"/>
      <c r="AE22" s="45"/>
      <c r="AF22" s="45"/>
      <c r="AG22" s="45"/>
      <c r="AH22" s="48"/>
      <c r="AI22" s="46"/>
      <c r="AJ22" s="46"/>
      <c r="AK22" s="46"/>
      <c r="AL22" s="46"/>
      <c r="AM22" s="46"/>
    </row>
    <row r="23" spans="1:39" x14ac:dyDescent="0.3">
      <c r="A23" s="40"/>
      <c r="B23" s="40"/>
      <c r="C23" s="41"/>
      <c r="D23" s="41"/>
      <c r="E23" s="43"/>
      <c r="F23" s="43"/>
      <c r="G23" s="43"/>
      <c r="H23" s="43"/>
      <c r="I23" s="43"/>
      <c r="J23" s="43"/>
      <c r="K23" s="43"/>
      <c r="L23" s="43"/>
      <c r="M23" s="43"/>
      <c r="N23" s="44"/>
      <c r="O23" s="44"/>
      <c r="P23" s="44"/>
      <c r="Q23" s="44"/>
      <c r="R23" s="44"/>
      <c r="S23" s="44"/>
      <c r="T23" s="44"/>
      <c r="U23" s="44"/>
      <c r="V23" s="44"/>
      <c r="W23" s="45"/>
      <c r="X23" s="45"/>
      <c r="Y23" s="45"/>
      <c r="Z23" s="45"/>
      <c r="AA23" s="46"/>
      <c r="AB23" s="46"/>
      <c r="AC23" s="46"/>
      <c r="AD23" s="46"/>
      <c r="AE23" s="45"/>
      <c r="AF23" s="45"/>
      <c r="AG23" s="45"/>
      <c r="AH23" s="48"/>
      <c r="AI23" s="46"/>
      <c r="AJ23" s="46"/>
      <c r="AK23" s="46"/>
      <c r="AL23" s="46"/>
      <c r="AM23" s="46"/>
    </row>
    <row r="24" spans="1:39" x14ac:dyDescent="0.3">
      <c r="A24" s="40"/>
      <c r="B24" s="40"/>
      <c r="C24" s="41"/>
      <c r="D24" s="41"/>
      <c r="E24" s="43"/>
      <c r="F24" s="43"/>
      <c r="G24" s="43"/>
      <c r="H24" s="43"/>
      <c r="I24" s="43"/>
      <c r="J24" s="43"/>
      <c r="K24" s="43"/>
      <c r="L24" s="43"/>
      <c r="M24" s="43"/>
      <c r="N24" s="44"/>
      <c r="O24" s="44"/>
      <c r="P24" s="44"/>
      <c r="Q24" s="44"/>
      <c r="R24" s="44"/>
      <c r="S24" s="44"/>
      <c r="T24" s="44"/>
      <c r="U24" s="44"/>
      <c r="V24" s="44"/>
      <c r="W24" s="45"/>
      <c r="X24" s="45"/>
      <c r="Y24" s="45"/>
      <c r="Z24" s="45"/>
      <c r="AA24" s="46"/>
      <c r="AB24" s="46"/>
      <c r="AC24" s="46"/>
      <c r="AD24" s="46"/>
      <c r="AE24" s="45"/>
      <c r="AF24" s="45"/>
      <c r="AG24" s="45"/>
      <c r="AH24" s="48"/>
      <c r="AI24" s="46"/>
      <c r="AJ24" s="46"/>
      <c r="AK24" s="46"/>
      <c r="AL24" s="46"/>
      <c r="AM24" s="46"/>
    </row>
    <row r="25" spans="1:39" x14ac:dyDescent="0.3">
      <c r="A25" s="40"/>
      <c r="B25" s="40"/>
      <c r="C25" s="41"/>
      <c r="D25" s="41"/>
      <c r="E25" s="43"/>
      <c r="F25" s="43"/>
      <c r="G25" s="43"/>
      <c r="H25" s="43"/>
      <c r="I25" s="43"/>
      <c r="J25" s="43"/>
      <c r="K25" s="43"/>
      <c r="L25" s="43"/>
      <c r="M25" s="43"/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45"/>
      <c r="Y25" s="45"/>
      <c r="Z25" s="45"/>
      <c r="AA25" s="46"/>
      <c r="AB25" s="46"/>
      <c r="AC25" s="46"/>
      <c r="AD25" s="46"/>
      <c r="AE25" s="45"/>
      <c r="AF25" s="45"/>
      <c r="AG25" s="45"/>
      <c r="AH25" s="48"/>
      <c r="AI25" s="46"/>
      <c r="AJ25" s="46"/>
      <c r="AK25" s="46"/>
      <c r="AL25" s="46"/>
      <c r="AM25" s="46"/>
    </row>
    <row r="26" spans="1:39" x14ac:dyDescent="0.3">
      <c r="A26" s="40"/>
      <c r="B26" s="40"/>
      <c r="C26" s="41"/>
      <c r="D26" s="41"/>
      <c r="E26" s="49"/>
      <c r="F26" s="50"/>
      <c r="G26" s="50"/>
      <c r="H26" s="50"/>
      <c r="I26" s="50"/>
      <c r="J26" s="50"/>
      <c r="K26" s="50"/>
      <c r="L26" s="50"/>
      <c r="M26" s="50"/>
      <c r="N26" s="44"/>
      <c r="O26" s="44"/>
      <c r="P26" s="44"/>
      <c r="Q26" s="44"/>
      <c r="R26" s="44"/>
      <c r="S26" s="44"/>
      <c r="T26" s="44"/>
      <c r="U26" s="44"/>
      <c r="V26" s="44"/>
      <c r="W26" s="45"/>
      <c r="X26" s="45"/>
      <c r="Y26" s="45"/>
      <c r="Z26" s="45"/>
      <c r="AA26" s="46"/>
      <c r="AB26" s="46"/>
      <c r="AC26" s="46"/>
      <c r="AD26" s="46"/>
      <c r="AE26" s="45"/>
      <c r="AF26" s="45"/>
      <c r="AG26" s="45"/>
      <c r="AH26" s="48"/>
      <c r="AI26" s="46"/>
      <c r="AJ26" s="46"/>
      <c r="AK26" s="46"/>
      <c r="AL26" s="46"/>
      <c r="AM26" s="46"/>
    </row>
    <row r="27" spans="1:39" x14ac:dyDescent="0.3">
      <c r="A27" s="40"/>
      <c r="B27" s="40"/>
      <c r="C27" s="41"/>
      <c r="D27" s="41"/>
      <c r="E27" s="49"/>
      <c r="F27" s="50"/>
      <c r="G27" s="50"/>
      <c r="H27" s="50"/>
      <c r="I27" s="50"/>
      <c r="J27" s="50"/>
      <c r="K27" s="50"/>
      <c r="L27" s="50"/>
      <c r="M27" s="50"/>
      <c r="N27" s="44"/>
      <c r="O27" s="44"/>
      <c r="P27" s="44"/>
      <c r="Q27" s="44"/>
      <c r="R27" s="44"/>
      <c r="S27" s="44"/>
      <c r="T27" s="44"/>
      <c r="U27" s="44"/>
      <c r="V27" s="44"/>
      <c r="W27" s="45"/>
      <c r="X27" s="45"/>
      <c r="Y27" s="45"/>
      <c r="Z27" s="45"/>
      <c r="AA27" s="46"/>
      <c r="AB27" s="46"/>
      <c r="AC27" s="46"/>
      <c r="AD27" s="46"/>
      <c r="AE27" s="45"/>
      <c r="AF27" s="45"/>
      <c r="AG27" s="45"/>
      <c r="AH27" s="48"/>
      <c r="AI27" s="46"/>
      <c r="AJ27" s="46"/>
      <c r="AK27" s="46"/>
      <c r="AL27" s="46"/>
      <c r="AM27" s="46"/>
    </row>
    <row r="28" spans="1:39" x14ac:dyDescent="0.3">
      <c r="A28" s="40"/>
      <c r="B28" s="40"/>
      <c r="C28" s="41"/>
      <c r="D28" s="41"/>
      <c r="E28" s="49"/>
      <c r="F28" s="51"/>
      <c r="G28" s="51"/>
      <c r="H28" s="51"/>
      <c r="I28" s="51"/>
      <c r="J28" s="51"/>
      <c r="K28" s="51"/>
      <c r="L28" s="51"/>
      <c r="M28" s="51"/>
      <c r="N28" s="44"/>
      <c r="O28" s="44"/>
      <c r="P28" s="44"/>
      <c r="Q28" s="44"/>
      <c r="R28" s="44"/>
      <c r="S28" s="44"/>
      <c r="T28" s="44"/>
      <c r="U28" s="44"/>
      <c r="V28" s="44"/>
      <c r="W28" s="45"/>
      <c r="X28" s="45"/>
      <c r="Y28" s="45"/>
      <c r="Z28" s="45"/>
      <c r="AA28" s="46"/>
      <c r="AB28" s="46"/>
      <c r="AC28" s="46"/>
      <c r="AD28" s="46"/>
      <c r="AE28" s="45"/>
      <c r="AF28" s="45"/>
      <c r="AG28" s="45"/>
      <c r="AH28" s="48"/>
      <c r="AI28" s="46"/>
      <c r="AJ28" s="46"/>
      <c r="AK28" s="46"/>
      <c r="AL28" s="46"/>
      <c r="AM28" s="46"/>
    </row>
    <row r="29" spans="1:39" x14ac:dyDescent="0.3">
      <c r="A29" s="40"/>
      <c r="B29" s="40"/>
      <c r="C29" s="41"/>
      <c r="D29" s="41"/>
      <c r="E29" s="49"/>
      <c r="F29" s="51"/>
      <c r="G29" s="51"/>
      <c r="H29" s="51"/>
      <c r="I29" s="51"/>
      <c r="J29" s="51"/>
      <c r="K29" s="51"/>
      <c r="L29" s="51"/>
      <c r="M29" s="51"/>
      <c r="N29" s="44"/>
      <c r="O29" s="44"/>
      <c r="P29" s="44"/>
      <c r="Q29" s="44"/>
      <c r="R29" s="44"/>
      <c r="S29" s="44"/>
      <c r="T29" s="44"/>
      <c r="U29" s="44"/>
      <c r="V29" s="44"/>
      <c r="W29" s="45"/>
      <c r="X29" s="45"/>
      <c r="Y29" s="45"/>
      <c r="Z29" s="45"/>
      <c r="AA29" s="46"/>
      <c r="AB29" s="46"/>
      <c r="AC29" s="46"/>
      <c r="AD29" s="46"/>
      <c r="AE29" s="45"/>
      <c r="AF29" s="45"/>
      <c r="AG29" s="45"/>
      <c r="AH29" s="48"/>
      <c r="AI29" s="46"/>
      <c r="AJ29" s="46"/>
      <c r="AK29" s="46"/>
      <c r="AL29" s="46"/>
      <c r="AM29" s="46"/>
    </row>
    <row r="30" spans="1:39" x14ac:dyDescent="0.3">
      <c r="A30" s="40"/>
      <c r="B30" s="40"/>
      <c r="C30" s="41"/>
      <c r="D30" s="41"/>
      <c r="E30" s="49"/>
      <c r="F30" s="51"/>
      <c r="G30" s="51"/>
      <c r="H30" s="51"/>
      <c r="I30" s="51"/>
      <c r="J30" s="51"/>
      <c r="K30" s="51"/>
      <c r="L30" s="51"/>
      <c r="M30" s="51"/>
      <c r="N30" s="44"/>
      <c r="O30" s="44"/>
      <c r="P30" s="44"/>
      <c r="Q30" s="44"/>
      <c r="R30" s="44"/>
      <c r="S30" s="44"/>
      <c r="T30" s="44"/>
      <c r="U30" s="44"/>
      <c r="V30" s="44"/>
      <c r="W30" s="45"/>
      <c r="X30" s="45"/>
      <c r="Y30" s="45"/>
      <c r="Z30" s="45"/>
      <c r="AA30" s="46"/>
      <c r="AB30" s="46"/>
      <c r="AC30" s="46"/>
      <c r="AD30" s="46"/>
      <c r="AE30" s="45"/>
      <c r="AF30" s="45"/>
      <c r="AG30" s="45"/>
      <c r="AH30" s="48"/>
      <c r="AI30" s="46"/>
      <c r="AJ30" s="46"/>
      <c r="AK30" s="46"/>
      <c r="AL30" s="46"/>
      <c r="AM30" s="46"/>
    </row>
    <row r="31" spans="1:39" x14ac:dyDescent="0.3">
      <c r="A31" s="40"/>
      <c r="B31" s="40"/>
      <c r="C31" s="41"/>
      <c r="D31" s="41"/>
      <c r="E31" s="49"/>
      <c r="F31" s="51"/>
      <c r="G31" s="51"/>
      <c r="H31" s="51"/>
      <c r="I31" s="51"/>
      <c r="J31" s="51"/>
      <c r="K31" s="51"/>
      <c r="L31" s="51"/>
      <c r="M31" s="51"/>
      <c r="N31" s="44"/>
      <c r="O31" s="44"/>
      <c r="P31" s="44"/>
      <c r="Q31" s="44"/>
      <c r="R31" s="44"/>
      <c r="S31" s="44"/>
      <c r="T31" s="44"/>
      <c r="U31" s="44"/>
      <c r="V31" s="44"/>
      <c r="W31" s="45"/>
      <c r="X31" s="45"/>
      <c r="Y31" s="45"/>
      <c r="Z31" s="45"/>
      <c r="AA31" s="46"/>
      <c r="AB31" s="46"/>
      <c r="AC31" s="46"/>
      <c r="AD31" s="46"/>
      <c r="AE31" s="45"/>
      <c r="AF31" s="45"/>
      <c r="AG31" s="45"/>
      <c r="AH31" s="48"/>
      <c r="AI31" s="46"/>
      <c r="AJ31" s="46"/>
      <c r="AK31" s="46"/>
      <c r="AL31" s="46"/>
      <c r="AM31" s="46"/>
    </row>
    <row r="32" spans="1:39" x14ac:dyDescent="0.3">
      <c r="A32" s="40"/>
      <c r="B32" s="40"/>
      <c r="C32" s="41"/>
      <c r="D32" s="41"/>
      <c r="E32" s="49"/>
      <c r="F32" s="51"/>
      <c r="G32" s="51"/>
      <c r="H32" s="51"/>
      <c r="I32" s="51"/>
      <c r="J32" s="51"/>
      <c r="K32" s="51"/>
      <c r="L32" s="51"/>
      <c r="M32" s="51"/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45"/>
      <c r="Y32" s="45"/>
      <c r="Z32" s="45"/>
      <c r="AA32" s="46"/>
      <c r="AB32" s="46"/>
      <c r="AC32" s="46"/>
      <c r="AD32" s="46"/>
      <c r="AE32" s="45"/>
      <c r="AF32" s="45"/>
      <c r="AG32" s="45"/>
      <c r="AH32" s="48"/>
      <c r="AI32" s="46"/>
      <c r="AJ32" s="46"/>
      <c r="AK32" s="46"/>
      <c r="AL32" s="46"/>
      <c r="AM32" s="46"/>
    </row>
    <row r="33" spans="1:39" x14ac:dyDescent="0.3">
      <c r="A33" s="40"/>
      <c r="B33" s="40"/>
      <c r="C33" s="41"/>
      <c r="D33" s="41"/>
      <c r="E33" s="49"/>
      <c r="F33" s="51"/>
      <c r="G33" s="51"/>
      <c r="H33" s="51"/>
      <c r="I33" s="51"/>
      <c r="J33" s="51"/>
      <c r="K33" s="51"/>
      <c r="L33" s="51"/>
      <c r="M33" s="51"/>
      <c r="N33" s="44"/>
      <c r="O33" s="44"/>
      <c r="P33" s="44"/>
      <c r="Q33" s="44"/>
      <c r="R33" s="44"/>
      <c r="S33" s="44"/>
      <c r="T33" s="44"/>
      <c r="U33" s="44"/>
      <c r="V33" s="44"/>
      <c r="W33" s="45"/>
      <c r="X33" s="45"/>
      <c r="Y33" s="45"/>
      <c r="Z33" s="45"/>
      <c r="AA33" s="46"/>
      <c r="AB33" s="46"/>
      <c r="AC33" s="46"/>
      <c r="AD33" s="46"/>
      <c r="AE33" s="45"/>
      <c r="AF33" s="45"/>
      <c r="AG33" s="45"/>
      <c r="AH33" s="48"/>
      <c r="AI33" s="46"/>
      <c r="AJ33" s="46"/>
      <c r="AK33" s="46"/>
      <c r="AL33" s="46"/>
      <c r="AM33" s="46"/>
    </row>
    <row r="34" spans="1:39" x14ac:dyDescent="0.3">
      <c r="A34" s="40"/>
      <c r="B34" s="40"/>
      <c r="C34" s="41"/>
      <c r="D34" s="41"/>
      <c r="E34" s="49"/>
      <c r="F34" s="51"/>
      <c r="G34" s="51"/>
      <c r="H34" s="51"/>
      <c r="I34" s="51"/>
      <c r="J34" s="51"/>
      <c r="K34" s="51"/>
      <c r="L34" s="51"/>
      <c r="M34" s="51"/>
      <c r="N34" s="44"/>
      <c r="O34" s="44"/>
      <c r="P34" s="44"/>
      <c r="Q34" s="44"/>
      <c r="R34" s="44"/>
      <c r="S34" s="44"/>
      <c r="T34" s="44"/>
      <c r="U34" s="44"/>
      <c r="V34" s="44"/>
      <c r="W34" s="45"/>
      <c r="X34" s="45"/>
      <c r="Y34" s="45"/>
      <c r="Z34" s="45"/>
      <c r="AA34" s="46"/>
      <c r="AB34" s="46"/>
      <c r="AC34" s="46"/>
      <c r="AD34" s="46"/>
      <c r="AE34" s="45"/>
      <c r="AF34" s="45"/>
      <c r="AG34" s="45"/>
      <c r="AH34" s="48"/>
      <c r="AI34" s="46"/>
      <c r="AJ34" s="46"/>
      <c r="AK34" s="46"/>
      <c r="AL34" s="46"/>
      <c r="AM34" s="46"/>
    </row>
    <row r="35" spans="1:39" x14ac:dyDescent="0.3">
      <c r="A35" s="40"/>
      <c r="B35" s="40"/>
      <c r="C35" s="41"/>
      <c r="D35" s="41"/>
      <c r="E35" s="49"/>
      <c r="F35" s="51"/>
      <c r="G35" s="51"/>
      <c r="H35" s="51"/>
      <c r="I35" s="51"/>
      <c r="J35" s="51"/>
      <c r="K35" s="51"/>
      <c r="L35" s="51"/>
      <c r="M35" s="51"/>
      <c r="N35" s="44"/>
      <c r="O35" s="44"/>
      <c r="P35" s="44"/>
      <c r="Q35" s="44"/>
      <c r="R35" s="44"/>
      <c r="S35" s="44"/>
      <c r="T35" s="44"/>
      <c r="U35" s="44"/>
      <c r="V35" s="44"/>
      <c r="W35" s="45"/>
      <c r="X35" s="45"/>
      <c r="Y35" s="45"/>
      <c r="Z35" s="45"/>
      <c r="AA35" s="46"/>
      <c r="AB35" s="46"/>
      <c r="AC35" s="46"/>
      <c r="AD35" s="46"/>
      <c r="AE35" s="45"/>
      <c r="AF35" s="45"/>
      <c r="AG35" s="45"/>
      <c r="AH35" s="48"/>
      <c r="AI35" s="46"/>
      <c r="AJ35" s="46"/>
      <c r="AK35" s="46"/>
      <c r="AL35" s="46"/>
      <c r="AM35" s="46"/>
    </row>
    <row r="36" spans="1:39" x14ac:dyDescent="0.3">
      <c r="A36" s="40"/>
      <c r="B36" s="40"/>
      <c r="C36" s="41"/>
      <c r="D36" s="41"/>
      <c r="E36" s="49"/>
      <c r="F36" s="51"/>
      <c r="G36" s="51"/>
      <c r="H36" s="51"/>
      <c r="I36" s="51"/>
      <c r="J36" s="51"/>
      <c r="K36" s="51"/>
      <c r="L36" s="51"/>
      <c r="M36" s="51"/>
      <c r="N36" s="44"/>
      <c r="O36" s="44"/>
      <c r="P36" s="44"/>
      <c r="Q36" s="44"/>
      <c r="R36" s="44"/>
      <c r="S36" s="44"/>
      <c r="T36" s="44"/>
      <c r="U36" s="44"/>
      <c r="V36" s="44"/>
      <c r="W36" s="45"/>
      <c r="X36" s="45"/>
      <c r="Y36" s="45"/>
      <c r="Z36" s="45"/>
      <c r="AA36" s="46"/>
      <c r="AB36" s="46"/>
      <c r="AC36" s="46"/>
      <c r="AD36" s="46"/>
      <c r="AE36" s="45"/>
      <c r="AF36" s="45"/>
      <c r="AG36" s="45"/>
      <c r="AH36" s="48"/>
      <c r="AI36" s="46"/>
      <c r="AJ36" s="46"/>
      <c r="AK36" s="46"/>
      <c r="AL36" s="46"/>
      <c r="AM36" s="46"/>
    </row>
    <row r="37" spans="1:39" x14ac:dyDescent="0.3">
      <c r="A37" s="40"/>
      <c r="B37" s="40"/>
      <c r="C37" s="41"/>
      <c r="D37" s="41"/>
      <c r="E37" s="49"/>
      <c r="F37" s="51"/>
      <c r="G37" s="51"/>
      <c r="H37" s="51"/>
      <c r="I37" s="51"/>
      <c r="J37" s="51"/>
      <c r="K37" s="51"/>
      <c r="L37" s="51"/>
      <c r="M37" s="51"/>
      <c r="N37" s="44"/>
      <c r="O37" s="44"/>
      <c r="P37" s="44"/>
      <c r="Q37" s="44"/>
      <c r="R37" s="44"/>
      <c r="S37" s="44"/>
      <c r="T37" s="44"/>
      <c r="U37" s="44"/>
      <c r="V37" s="44"/>
      <c r="W37" s="45"/>
      <c r="X37" s="45"/>
      <c r="Y37" s="45"/>
      <c r="Z37" s="45"/>
      <c r="AA37" s="46"/>
      <c r="AB37" s="46"/>
      <c r="AC37" s="46"/>
      <c r="AD37" s="46"/>
      <c r="AE37" s="45"/>
      <c r="AF37" s="45"/>
      <c r="AG37" s="45"/>
      <c r="AH37" s="48"/>
      <c r="AI37" s="46"/>
      <c r="AJ37" s="46"/>
      <c r="AK37" s="46"/>
      <c r="AL37" s="46"/>
      <c r="AM37" s="46"/>
    </row>
    <row r="38" spans="1:39" x14ac:dyDescent="0.3">
      <c r="A38" s="40"/>
      <c r="B38" s="40"/>
      <c r="C38" s="41"/>
      <c r="D38" s="41"/>
      <c r="E38" s="49"/>
      <c r="F38" s="51"/>
      <c r="G38" s="51"/>
      <c r="H38" s="51"/>
      <c r="I38" s="51"/>
      <c r="J38" s="51"/>
      <c r="K38" s="51"/>
      <c r="L38" s="51"/>
      <c r="M38" s="51"/>
      <c r="N38" s="44"/>
      <c r="O38" s="44"/>
      <c r="P38" s="44"/>
      <c r="Q38" s="44"/>
      <c r="R38" s="44"/>
      <c r="S38" s="44"/>
      <c r="T38" s="44"/>
      <c r="U38" s="44"/>
      <c r="V38" s="44"/>
      <c r="W38" s="45"/>
      <c r="X38" s="45"/>
      <c r="Y38" s="45"/>
      <c r="Z38" s="45"/>
      <c r="AA38" s="46"/>
      <c r="AB38" s="46"/>
      <c r="AC38" s="46"/>
      <c r="AD38" s="46"/>
      <c r="AE38" s="45"/>
      <c r="AF38" s="45"/>
      <c r="AG38" s="45"/>
      <c r="AH38" s="48"/>
      <c r="AI38" s="46"/>
      <c r="AJ38" s="46"/>
      <c r="AK38" s="46"/>
      <c r="AL38" s="46"/>
      <c r="AM38" s="46"/>
    </row>
    <row r="39" spans="1:39" x14ac:dyDescent="0.3">
      <c r="A39" s="40"/>
      <c r="B39" s="40"/>
      <c r="C39" s="41"/>
      <c r="D39" s="41"/>
      <c r="E39" s="49"/>
      <c r="F39" s="51"/>
      <c r="G39" s="51"/>
      <c r="H39" s="51"/>
      <c r="I39" s="51"/>
      <c r="J39" s="51"/>
      <c r="K39" s="51"/>
      <c r="L39" s="51"/>
      <c r="M39" s="51"/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45"/>
      <c r="Y39" s="45"/>
      <c r="Z39" s="45"/>
      <c r="AA39" s="46"/>
      <c r="AB39" s="46"/>
      <c r="AC39" s="46"/>
      <c r="AD39" s="46"/>
      <c r="AE39" s="45"/>
      <c r="AF39" s="45"/>
      <c r="AG39" s="45"/>
      <c r="AH39" s="48"/>
      <c r="AI39" s="46"/>
      <c r="AJ39" s="46"/>
      <c r="AK39" s="46"/>
      <c r="AL39" s="46"/>
      <c r="AM39" s="46"/>
    </row>
    <row r="40" spans="1:39" x14ac:dyDescent="0.3">
      <c r="A40" s="40"/>
      <c r="B40" s="40"/>
      <c r="C40" s="41"/>
      <c r="D40" s="41"/>
      <c r="E40" s="49"/>
      <c r="F40" s="51"/>
      <c r="G40" s="51"/>
      <c r="H40" s="51"/>
      <c r="I40" s="51"/>
      <c r="J40" s="51"/>
      <c r="K40" s="51"/>
      <c r="L40" s="51"/>
      <c r="M40" s="51"/>
      <c r="N40" s="44"/>
      <c r="O40" s="44"/>
      <c r="P40" s="44"/>
      <c r="Q40" s="44"/>
      <c r="R40" s="44"/>
      <c r="S40" s="44"/>
      <c r="T40" s="44"/>
      <c r="U40" s="44"/>
      <c r="V40" s="44"/>
      <c r="W40" s="45"/>
      <c r="X40" s="45"/>
      <c r="Y40" s="45"/>
      <c r="Z40" s="45"/>
      <c r="AA40" s="46"/>
      <c r="AB40" s="46"/>
      <c r="AC40" s="46"/>
      <c r="AD40" s="46"/>
      <c r="AE40" s="45"/>
      <c r="AF40" s="45"/>
      <c r="AG40" s="45"/>
      <c r="AH40" s="48"/>
      <c r="AI40" s="46"/>
      <c r="AJ40" s="46"/>
      <c r="AK40" s="46"/>
      <c r="AL40" s="46"/>
      <c r="AM40" s="46"/>
    </row>
    <row r="41" spans="1:39" x14ac:dyDescent="0.3">
      <c r="A41" s="40"/>
      <c r="B41" s="40"/>
      <c r="C41" s="41"/>
      <c r="D41" s="41"/>
      <c r="E41" s="49"/>
      <c r="F41" s="51"/>
      <c r="G41" s="51"/>
      <c r="H41" s="51"/>
      <c r="I41" s="51"/>
      <c r="J41" s="51"/>
      <c r="K41" s="51"/>
      <c r="L41" s="51"/>
      <c r="M41" s="51"/>
      <c r="N41" s="44"/>
      <c r="O41" s="44"/>
      <c r="P41" s="44"/>
      <c r="Q41" s="44"/>
      <c r="R41" s="44"/>
      <c r="S41" s="44"/>
      <c r="T41" s="44"/>
      <c r="U41" s="44"/>
      <c r="V41" s="44"/>
      <c r="W41" s="45"/>
      <c r="X41" s="45"/>
      <c r="Y41" s="45"/>
      <c r="Z41" s="45"/>
      <c r="AA41" s="46"/>
      <c r="AB41" s="46"/>
      <c r="AC41" s="46"/>
      <c r="AD41" s="46"/>
      <c r="AE41" s="45"/>
      <c r="AF41" s="45"/>
      <c r="AG41" s="45"/>
      <c r="AH41" s="48"/>
      <c r="AI41" s="46"/>
      <c r="AJ41" s="46"/>
      <c r="AK41" s="46"/>
      <c r="AL41" s="46"/>
      <c r="AM41" s="46"/>
    </row>
    <row r="42" spans="1:39" x14ac:dyDescent="0.3">
      <c r="A42" s="40"/>
      <c r="B42" s="40"/>
      <c r="C42" s="41"/>
      <c r="D42" s="41"/>
      <c r="E42" s="49"/>
      <c r="F42" s="51"/>
      <c r="G42" s="51"/>
      <c r="H42" s="51"/>
      <c r="I42" s="51"/>
      <c r="J42" s="51"/>
      <c r="K42" s="51"/>
      <c r="L42" s="51"/>
      <c r="M42" s="51"/>
      <c r="N42" s="44"/>
      <c r="O42" s="44"/>
      <c r="P42" s="44"/>
      <c r="Q42" s="44"/>
      <c r="R42" s="44"/>
      <c r="S42" s="44"/>
      <c r="T42" s="44"/>
      <c r="U42" s="44"/>
      <c r="V42" s="44"/>
      <c r="W42" s="45"/>
      <c r="X42" s="45"/>
      <c r="Y42" s="45"/>
      <c r="Z42" s="45"/>
      <c r="AA42" s="46"/>
      <c r="AB42" s="46"/>
      <c r="AC42" s="46"/>
      <c r="AD42" s="46"/>
      <c r="AE42" s="45"/>
      <c r="AF42" s="45"/>
      <c r="AG42" s="45"/>
      <c r="AH42" s="48"/>
      <c r="AI42" s="46"/>
      <c r="AJ42" s="46"/>
      <c r="AK42" s="46"/>
      <c r="AL42" s="46"/>
      <c r="AM42" s="46"/>
    </row>
    <row r="43" spans="1:39" x14ac:dyDescent="0.3">
      <c r="A43" s="40"/>
      <c r="B43" s="40"/>
      <c r="C43" s="41"/>
      <c r="D43" s="41"/>
      <c r="E43" s="49"/>
      <c r="F43" s="51"/>
      <c r="G43" s="51"/>
      <c r="H43" s="51"/>
      <c r="I43" s="51"/>
      <c r="J43" s="51"/>
      <c r="K43" s="51"/>
      <c r="L43" s="51"/>
      <c r="M43" s="51"/>
      <c r="N43" s="44"/>
      <c r="O43" s="44"/>
      <c r="P43" s="44"/>
      <c r="Q43" s="44"/>
      <c r="R43" s="44"/>
      <c r="S43" s="44"/>
      <c r="T43" s="44"/>
      <c r="U43" s="44"/>
      <c r="V43" s="44"/>
      <c r="W43" s="45"/>
      <c r="X43" s="45"/>
      <c r="Y43" s="45"/>
      <c r="Z43" s="45"/>
      <c r="AA43" s="46"/>
      <c r="AB43" s="46"/>
      <c r="AC43" s="46"/>
      <c r="AD43" s="46"/>
      <c r="AE43" s="45"/>
      <c r="AF43" s="45"/>
      <c r="AG43" s="45"/>
      <c r="AH43" s="48"/>
      <c r="AI43" s="46"/>
      <c r="AJ43" s="46"/>
      <c r="AK43" s="46"/>
      <c r="AL43" s="46"/>
      <c r="AM43" s="46"/>
    </row>
    <row r="44" spans="1:39" x14ac:dyDescent="0.3">
      <c r="A44" s="40"/>
      <c r="B44" s="40"/>
      <c r="C44" s="41"/>
      <c r="D44" s="41"/>
      <c r="E44" s="49"/>
      <c r="F44" s="51"/>
      <c r="G44" s="51"/>
      <c r="H44" s="51"/>
      <c r="I44" s="51"/>
      <c r="J44" s="51"/>
      <c r="K44" s="51"/>
      <c r="L44" s="51"/>
      <c r="M44" s="51"/>
      <c r="N44" s="44"/>
      <c r="O44" s="44"/>
      <c r="P44" s="44"/>
      <c r="Q44" s="44"/>
      <c r="R44" s="44"/>
      <c r="S44" s="44"/>
      <c r="T44" s="44"/>
      <c r="U44" s="44"/>
      <c r="V44" s="44"/>
      <c r="W44" s="45"/>
      <c r="X44" s="45"/>
      <c r="Y44" s="45"/>
      <c r="Z44" s="45"/>
      <c r="AA44" s="46"/>
      <c r="AB44" s="46"/>
      <c r="AC44" s="46"/>
      <c r="AD44" s="46"/>
      <c r="AE44" s="45"/>
      <c r="AF44" s="45"/>
      <c r="AG44" s="45"/>
      <c r="AH44" s="48"/>
      <c r="AI44" s="46"/>
      <c r="AJ44" s="46"/>
      <c r="AK44" s="46"/>
      <c r="AL44" s="46"/>
      <c r="AM44" s="46"/>
    </row>
    <row r="45" spans="1:39" x14ac:dyDescent="0.3">
      <c r="A45" s="40"/>
      <c r="B45" s="40"/>
      <c r="C45" s="41"/>
      <c r="D45" s="41"/>
      <c r="E45" s="49"/>
      <c r="F45" s="52"/>
      <c r="G45" s="52"/>
      <c r="H45" s="52"/>
      <c r="I45" s="52"/>
      <c r="J45" s="51"/>
      <c r="K45" s="51"/>
      <c r="L45" s="51"/>
      <c r="M45" s="51"/>
      <c r="N45" s="44"/>
      <c r="O45" s="44"/>
      <c r="P45" s="44"/>
      <c r="Q45" s="44"/>
      <c r="R45" s="44"/>
      <c r="S45" s="44"/>
      <c r="T45" s="44"/>
      <c r="U45" s="44"/>
      <c r="V45" s="44"/>
      <c r="W45" s="45"/>
      <c r="X45" s="45"/>
      <c r="Y45" s="45"/>
      <c r="Z45" s="45"/>
      <c r="AA45" s="46"/>
      <c r="AB45" s="46"/>
      <c r="AC45" s="46"/>
      <c r="AD45" s="46"/>
      <c r="AE45" s="45"/>
      <c r="AF45" s="45"/>
      <c r="AG45" s="45"/>
      <c r="AH45" s="48"/>
      <c r="AI45" s="46"/>
      <c r="AJ45" s="46"/>
      <c r="AK45" s="46"/>
      <c r="AL45" s="46"/>
      <c r="AM45" s="46"/>
    </row>
    <row r="46" spans="1:39" x14ac:dyDescent="0.3">
      <c r="A46" s="40"/>
      <c r="B46" s="40"/>
      <c r="C46" s="41"/>
      <c r="D46" s="41"/>
      <c r="E46" s="49"/>
      <c r="F46" s="52"/>
      <c r="G46" s="52"/>
      <c r="H46" s="52"/>
      <c r="I46" s="52"/>
      <c r="J46" s="51"/>
      <c r="K46" s="51"/>
      <c r="L46" s="51"/>
      <c r="M46" s="51"/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45"/>
      <c r="Y46" s="45"/>
      <c r="Z46" s="45"/>
      <c r="AA46" s="46"/>
      <c r="AB46" s="46"/>
      <c r="AC46" s="46"/>
      <c r="AD46" s="46"/>
      <c r="AE46" s="45"/>
      <c r="AF46" s="45"/>
      <c r="AG46" s="45"/>
      <c r="AH46" s="48"/>
      <c r="AI46" s="46"/>
      <c r="AJ46" s="46"/>
      <c r="AK46" s="46"/>
      <c r="AL46" s="46"/>
      <c r="AM46" s="46"/>
    </row>
    <row r="47" spans="1:39" x14ac:dyDescent="0.3">
      <c r="A47" s="40"/>
      <c r="B47" s="40"/>
      <c r="C47" s="41"/>
      <c r="D47" s="41"/>
      <c r="E47" s="49"/>
      <c r="F47" s="52"/>
      <c r="G47" s="52"/>
      <c r="H47" s="52"/>
      <c r="I47" s="52"/>
      <c r="J47" s="51"/>
      <c r="K47" s="51"/>
      <c r="L47" s="51"/>
      <c r="M47" s="51"/>
      <c r="N47" s="44"/>
      <c r="O47" s="44"/>
      <c r="P47" s="44"/>
      <c r="Q47" s="44"/>
      <c r="R47" s="44"/>
      <c r="S47" s="44"/>
      <c r="T47" s="44"/>
      <c r="U47" s="44"/>
      <c r="V47" s="44"/>
      <c r="W47" s="45"/>
      <c r="X47" s="45"/>
      <c r="Y47" s="45"/>
      <c r="Z47" s="45"/>
      <c r="AA47" s="46"/>
      <c r="AB47" s="46"/>
      <c r="AC47" s="46"/>
      <c r="AD47" s="46"/>
      <c r="AE47" s="45"/>
      <c r="AF47" s="45"/>
      <c r="AG47" s="45"/>
      <c r="AH47" s="48"/>
      <c r="AI47" s="46"/>
      <c r="AJ47" s="46"/>
      <c r="AK47" s="46"/>
      <c r="AL47" s="46"/>
      <c r="AM47" s="46"/>
    </row>
    <row r="48" spans="1:39" x14ac:dyDescent="0.3">
      <c r="A48" s="40"/>
      <c r="B48" s="40"/>
      <c r="C48" s="41"/>
      <c r="D48" s="41"/>
      <c r="E48" s="49"/>
      <c r="F48" s="52"/>
      <c r="G48" s="52"/>
      <c r="H48" s="52"/>
      <c r="I48" s="52"/>
      <c r="J48" s="51"/>
      <c r="K48" s="51"/>
      <c r="L48" s="51"/>
      <c r="M48" s="51"/>
      <c r="N48" s="44"/>
      <c r="O48" s="44"/>
      <c r="P48" s="44"/>
      <c r="Q48" s="44"/>
      <c r="R48" s="44"/>
      <c r="S48" s="44"/>
      <c r="T48" s="44"/>
      <c r="U48" s="44"/>
      <c r="V48" s="44"/>
      <c r="W48" s="45"/>
      <c r="X48" s="45"/>
      <c r="Y48" s="45"/>
      <c r="Z48" s="45"/>
      <c r="AA48" s="46"/>
      <c r="AB48" s="46"/>
      <c r="AC48" s="46"/>
      <c r="AD48" s="46"/>
      <c r="AE48" s="45"/>
      <c r="AF48" s="45"/>
      <c r="AG48" s="45"/>
      <c r="AH48" s="48"/>
      <c r="AI48" s="46"/>
      <c r="AJ48" s="46"/>
      <c r="AK48" s="46"/>
      <c r="AL48" s="46"/>
      <c r="AM48" s="46"/>
    </row>
    <row r="49" spans="1:98" x14ac:dyDescent="0.3">
      <c r="A49" s="40"/>
      <c r="B49" s="40"/>
      <c r="C49" s="41"/>
      <c r="D49" s="41"/>
      <c r="E49" s="49"/>
      <c r="F49" s="52"/>
      <c r="G49" s="52"/>
      <c r="H49" s="52"/>
      <c r="I49" s="52"/>
      <c r="J49" s="51"/>
      <c r="K49" s="51"/>
      <c r="L49" s="51"/>
      <c r="M49" s="51"/>
      <c r="N49" s="44"/>
      <c r="O49" s="44"/>
      <c r="P49" s="44"/>
      <c r="Q49" s="44"/>
      <c r="R49" s="44"/>
      <c r="S49" s="44"/>
      <c r="T49" s="44"/>
      <c r="U49" s="44"/>
      <c r="V49" s="44"/>
      <c r="W49" s="45"/>
      <c r="X49" s="45"/>
      <c r="Y49" s="45"/>
      <c r="Z49" s="45"/>
      <c r="AA49" s="46"/>
      <c r="AB49" s="46"/>
      <c r="AC49" s="46"/>
      <c r="AD49" s="46"/>
      <c r="AE49" s="45"/>
      <c r="AF49" s="45"/>
      <c r="AG49" s="45"/>
      <c r="AH49" s="48"/>
      <c r="AI49" s="46"/>
      <c r="AJ49" s="46"/>
      <c r="AK49" s="46"/>
      <c r="AL49" s="46"/>
      <c r="AM49" s="46"/>
    </row>
    <row r="50" spans="1:98" x14ac:dyDescent="0.3">
      <c r="A50" s="40"/>
      <c r="B50" s="40"/>
      <c r="C50" s="41"/>
      <c r="D50" s="41"/>
      <c r="E50" s="49"/>
      <c r="F50" s="52"/>
      <c r="G50" s="52"/>
      <c r="H50" s="52"/>
      <c r="I50" s="52"/>
      <c r="J50" s="51"/>
      <c r="K50" s="51"/>
      <c r="L50" s="51"/>
      <c r="M50" s="51"/>
      <c r="N50" s="44"/>
      <c r="O50" s="44"/>
      <c r="P50" s="44"/>
      <c r="Q50" s="44"/>
      <c r="R50" s="44"/>
      <c r="S50" s="44"/>
      <c r="T50" s="44"/>
      <c r="U50" s="44"/>
      <c r="V50" s="44"/>
      <c r="W50" s="45"/>
      <c r="X50" s="45"/>
      <c r="Y50" s="45"/>
      <c r="Z50" s="45"/>
      <c r="AA50" s="46"/>
      <c r="AB50" s="46"/>
      <c r="AC50" s="46"/>
      <c r="AD50" s="46"/>
      <c r="AE50" s="45"/>
      <c r="AF50" s="45"/>
      <c r="AG50" s="45"/>
      <c r="AH50" s="48"/>
      <c r="AI50" s="46"/>
      <c r="AJ50" s="46"/>
      <c r="AK50" s="46"/>
      <c r="AL50" s="46"/>
      <c r="AM50" s="46"/>
    </row>
    <row r="51" spans="1:98" x14ac:dyDescent="0.3">
      <c r="A51" s="40"/>
      <c r="B51" s="40"/>
      <c r="C51" s="41"/>
      <c r="D51" s="41"/>
      <c r="E51" s="49"/>
      <c r="F51" s="52"/>
      <c r="G51" s="52"/>
      <c r="H51" s="52"/>
      <c r="I51" s="52"/>
      <c r="J51" s="51"/>
      <c r="K51" s="51"/>
      <c r="L51" s="51"/>
      <c r="M51" s="51"/>
      <c r="N51" s="44"/>
      <c r="O51" s="44"/>
      <c r="P51" s="44"/>
      <c r="Q51" s="44"/>
      <c r="R51" s="44"/>
      <c r="S51" s="44"/>
      <c r="T51" s="44"/>
      <c r="U51" s="44"/>
      <c r="V51" s="44"/>
      <c r="W51" s="45"/>
      <c r="X51" s="45"/>
      <c r="Y51" s="45"/>
      <c r="Z51" s="45"/>
      <c r="AA51" s="46"/>
      <c r="AB51" s="46"/>
      <c r="AC51" s="46"/>
      <c r="AD51" s="46"/>
      <c r="AE51" s="45"/>
      <c r="AF51" s="45"/>
      <c r="AG51" s="45"/>
      <c r="AH51" s="48"/>
      <c r="AI51" s="46"/>
      <c r="AJ51" s="46"/>
      <c r="AK51" s="46"/>
      <c r="AL51" s="46"/>
      <c r="AM51" s="46"/>
    </row>
    <row r="52" spans="1:98" x14ac:dyDescent="0.3">
      <c r="A52" s="40"/>
      <c r="B52" s="40"/>
      <c r="C52" s="41"/>
      <c r="D52" s="41"/>
      <c r="E52" s="49"/>
      <c r="F52" s="52"/>
      <c r="G52" s="52"/>
      <c r="H52" s="52"/>
      <c r="I52" s="52"/>
      <c r="J52" s="51"/>
      <c r="K52" s="51"/>
      <c r="L52" s="51"/>
      <c r="M52" s="51"/>
      <c r="N52" s="44"/>
      <c r="O52" s="44"/>
      <c r="P52" s="44"/>
      <c r="Q52" s="44"/>
      <c r="R52" s="44"/>
      <c r="S52" s="44"/>
      <c r="T52" s="44"/>
      <c r="U52" s="44"/>
      <c r="V52" s="44"/>
      <c r="W52" s="45"/>
      <c r="X52" s="45"/>
      <c r="Y52" s="45"/>
      <c r="Z52" s="45"/>
      <c r="AA52" s="46"/>
      <c r="AB52" s="46"/>
      <c r="AC52" s="46"/>
      <c r="AD52" s="46"/>
      <c r="AE52" s="45"/>
      <c r="AF52" s="45"/>
      <c r="AG52" s="45"/>
      <c r="AH52" s="48"/>
      <c r="AI52" s="46"/>
      <c r="AJ52" s="46"/>
      <c r="AK52" s="46"/>
      <c r="AL52" s="46"/>
      <c r="AM52" s="46"/>
    </row>
    <row r="53" spans="1:98" x14ac:dyDescent="0.3">
      <c r="A53" s="40"/>
      <c r="B53" s="40"/>
      <c r="C53" s="41"/>
      <c r="D53" s="41"/>
      <c r="E53" s="49"/>
      <c r="F53" s="52"/>
      <c r="G53" s="52"/>
      <c r="H53" s="52"/>
      <c r="I53" s="52"/>
      <c r="J53" s="51"/>
      <c r="K53" s="51"/>
      <c r="L53" s="51"/>
      <c r="M53" s="51"/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45"/>
      <c r="Y53" s="45"/>
      <c r="Z53" s="45"/>
      <c r="AA53" s="46"/>
      <c r="AB53" s="46"/>
      <c r="AC53" s="46"/>
      <c r="AD53" s="46"/>
      <c r="AE53" s="45"/>
      <c r="AF53" s="45"/>
      <c r="AG53" s="45"/>
      <c r="AH53" s="48"/>
      <c r="AI53" s="46"/>
      <c r="AJ53" s="46"/>
      <c r="AK53" s="46"/>
      <c r="AL53" s="46"/>
      <c r="AM53" s="46"/>
    </row>
    <row r="54" spans="1:98" x14ac:dyDescent="0.3">
      <c r="A54" s="40"/>
      <c r="B54" s="40"/>
      <c r="C54" s="41"/>
      <c r="D54" s="41"/>
      <c r="E54" s="49"/>
      <c r="F54" s="53"/>
      <c r="G54" s="53"/>
      <c r="H54" s="53"/>
      <c r="I54" s="54"/>
      <c r="J54" s="55"/>
      <c r="K54" s="55"/>
      <c r="L54" s="55"/>
      <c r="M54" s="55"/>
      <c r="N54" s="44"/>
      <c r="O54" s="44"/>
      <c r="P54" s="44"/>
      <c r="Q54" s="44"/>
      <c r="R54" s="44"/>
      <c r="S54" s="44"/>
      <c r="T54" s="44"/>
      <c r="U54" s="44"/>
      <c r="V54" s="44"/>
      <c r="W54" s="45"/>
      <c r="X54" s="45"/>
      <c r="Y54" s="45"/>
      <c r="Z54" s="45"/>
      <c r="AA54" s="46"/>
      <c r="AB54" s="46"/>
      <c r="AC54" s="46"/>
      <c r="AD54" s="46"/>
      <c r="AE54" s="45"/>
      <c r="AF54" s="45"/>
      <c r="AG54" s="45"/>
      <c r="AH54" s="48"/>
      <c r="AI54" s="46"/>
      <c r="AJ54" s="46"/>
      <c r="AK54" s="46"/>
      <c r="AL54" s="46"/>
      <c r="AM54" s="46"/>
    </row>
    <row r="55" spans="1:98" x14ac:dyDescent="0.3">
      <c r="A55" s="40"/>
      <c r="B55" s="40"/>
      <c r="C55" s="41"/>
      <c r="D55" s="41"/>
      <c r="E55" s="49"/>
      <c r="F55" s="53"/>
      <c r="G55" s="53"/>
      <c r="H55" s="53"/>
      <c r="I55" s="54"/>
      <c r="J55" s="54"/>
      <c r="K55" s="54"/>
      <c r="L55" s="54"/>
      <c r="M55" s="55"/>
      <c r="N55" s="44"/>
      <c r="O55" s="44"/>
      <c r="P55" s="44"/>
      <c r="Q55" s="44"/>
      <c r="R55" s="44"/>
      <c r="S55" s="44"/>
      <c r="T55" s="44"/>
      <c r="U55" s="44"/>
      <c r="V55" s="44"/>
      <c r="W55" s="45"/>
      <c r="X55" s="45"/>
      <c r="Y55" s="45"/>
      <c r="Z55" s="45"/>
      <c r="AA55" s="46"/>
      <c r="AB55" s="46"/>
      <c r="AC55" s="46"/>
      <c r="AD55" s="46"/>
      <c r="AE55" s="45"/>
      <c r="AF55" s="45"/>
      <c r="AG55" s="45"/>
      <c r="AH55" s="48"/>
      <c r="AI55" s="46"/>
      <c r="AJ55" s="46"/>
      <c r="AK55" s="46"/>
      <c r="AL55" s="46"/>
      <c r="AM55" s="46"/>
    </row>
    <row r="56" spans="1:98" x14ac:dyDescent="0.3">
      <c r="A56" s="40"/>
      <c r="B56" s="40"/>
      <c r="C56" s="41"/>
      <c r="D56" s="41"/>
      <c r="E56" s="49"/>
      <c r="F56" s="53"/>
      <c r="G56" s="53"/>
      <c r="H56" s="53"/>
      <c r="I56" s="54"/>
      <c r="J56" s="54"/>
      <c r="K56" s="54"/>
      <c r="L56" s="54"/>
      <c r="M56" s="55"/>
      <c r="N56" s="44"/>
      <c r="O56" s="44"/>
      <c r="P56" s="44"/>
      <c r="Q56" s="44"/>
      <c r="R56" s="44"/>
      <c r="S56" s="44"/>
      <c r="T56" s="44"/>
      <c r="U56" s="44"/>
      <c r="V56" s="44"/>
      <c r="W56" s="45"/>
      <c r="X56" s="45"/>
      <c r="Y56" s="45"/>
      <c r="Z56" s="45"/>
      <c r="AA56" s="46"/>
      <c r="AB56" s="46"/>
      <c r="AC56" s="46"/>
      <c r="AD56" s="46"/>
      <c r="AE56" s="45"/>
      <c r="AF56" s="45"/>
      <c r="AG56" s="45"/>
      <c r="AH56" s="48"/>
      <c r="AI56" s="46"/>
      <c r="AJ56" s="46"/>
      <c r="AK56" s="46"/>
      <c r="AL56" s="46"/>
      <c r="AM56" s="46"/>
    </row>
    <row r="57" spans="1:98" x14ac:dyDescent="0.3">
      <c r="A57" s="40"/>
      <c r="B57" s="40"/>
      <c r="C57" s="41"/>
      <c r="D57" s="41"/>
      <c r="E57" s="49"/>
      <c r="F57" s="53"/>
      <c r="G57" s="53"/>
      <c r="H57" s="53"/>
      <c r="I57" s="54"/>
      <c r="J57" s="54"/>
      <c r="K57" s="54"/>
      <c r="L57" s="54"/>
      <c r="M57" s="55"/>
      <c r="N57" s="44"/>
      <c r="O57" s="44"/>
      <c r="P57" s="44"/>
      <c r="Q57" s="44"/>
      <c r="R57" s="44"/>
      <c r="S57" s="44"/>
      <c r="T57" s="44"/>
      <c r="U57" s="44"/>
      <c r="V57" s="44"/>
      <c r="W57" s="45"/>
      <c r="X57" s="45"/>
      <c r="Y57" s="45"/>
      <c r="Z57" s="45"/>
      <c r="AA57" s="46"/>
      <c r="AB57" s="46"/>
      <c r="AC57" s="46"/>
      <c r="AD57" s="46"/>
      <c r="AE57" s="45"/>
      <c r="AF57" s="45"/>
      <c r="AG57" s="45"/>
      <c r="AH57" s="48"/>
      <c r="AI57" s="46"/>
      <c r="AJ57" s="46"/>
      <c r="AK57" s="46"/>
      <c r="AL57" s="46"/>
      <c r="AM57" s="46"/>
    </row>
    <row r="58" spans="1:98" x14ac:dyDescent="0.3">
      <c r="A58" s="40"/>
      <c r="B58" s="40"/>
      <c r="C58" s="41"/>
      <c r="D58" s="41"/>
      <c r="E58" s="49"/>
      <c r="F58" s="53"/>
      <c r="G58" s="53"/>
      <c r="H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5"/>
      <c r="X58" s="45"/>
      <c r="Y58" s="45"/>
      <c r="Z58" s="45"/>
      <c r="AA58" s="46"/>
      <c r="AB58" s="46"/>
      <c r="AC58" s="46"/>
      <c r="AD58" s="46"/>
      <c r="AE58" s="45"/>
      <c r="AF58" s="45"/>
      <c r="AG58" s="45"/>
      <c r="AH58" s="48"/>
      <c r="AI58" s="46"/>
      <c r="AJ58" s="46"/>
      <c r="AK58" s="46"/>
      <c r="AL58" s="46"/>
      <c r="AM58" s="46"/>
    </row>
    <row r="59" spans="1:98" x14ac:dyDescent="0.3">
      <c r="A59" s="40"/>
      <c r="B59" s="40"/>
      <c r="C59" s="41"/>
      <c r="D59" s="41"/>
      <c r="E59" s="49"/>
      <c r="F59" s="53"/>
      <c r="G59" s="53"/>
      <c r="H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5"/>
      <c r="X59" s="45"/>
      <c r="Y59" s="45"/>
      <c r="Z59" s="45"/>
      <c r="AA59" s="46"/>
      <c r="AB59" s="46"/>
      <c r="AC59" s="46"/>
      <c r="AD59" s="46"/>
      <c r="AE59" s="45"/>
      <c r="AF59" s="45"/>
      <c r="AG59" s="45"/>
      <c r="AH59" s="48"/>
      <c r="AI59" s="46"/>
      <c r="AJ59" s="46"/>
      <c r="AK59" s="46"/>
      <c r="AL59" s="46"/>
      <c r="AM59" s="46"/>
    </row>
    <row r="60" spans="1:98" x14ac:dyDescent="0.3">
      <c r="A60" s="40"/>
      <c r="B60" s="40"/>
      <c r="C60" s="41"/>
      <c r="D60" s="41"/>
      <c r="E60" s="49"/>
      <c r="F60" s="53"/>
      <c r="G60" s="53"/>
      <c r="H60" s="53"/>
      <c r="I60" s="54"/>
      <c r="J60" s="54"/>
      <c r="K60" s="54"/>
      <c r="L60" s="54"/>
      <c r="M60" s="54"/>
      <c r="N60" s="44"/>
      <c r="O60" s="44"/>
      <c r="P60" s="44"/>
      <c r="Q60" s="44"/>
      <c r="R60" s="44"/>
      <c r="S60" s="44"/>
      <c r="T60" s="44"/>
      <c r="U60" s="44"/>
      <c r="V60" s="44"/>
      <c r="W60" s="45"/>
      <c r="X60" s="45"/>
      <c r="Y60" s="45"/>
      <c r="Z60" s="45"/>
      <c r="AA60" s="46"/>
      <c r="AB60" s="46"/>
      <c r="AC60" s="46"/>
      <c r="AD60" s="46"/>
      <c r="AE60" s="45"/>
      <c r="AF60" s="45"/>
      <c r="AG60" s="45"/>
      <c r="AH60" s="48"/>
      <c r="AI60" s="46"/>
      <c r="AJ60" s="46"/>
      <c r="AK60" s="46"/>
      <c r="AL60" s="46"/>
      <c r="AM60" s="46"/>
    </row>
    <row r="61" spans="1:98" x14ac:dyDescent="0.3">
      <c r="A61" s="40"/>
      <c r="B61" s="40"/>
      <c r="C61" s="41"/>
      <c r="D61" s="41"/>
      <c r="E61" s="49"/>
      <c r="F61" s="53"/>
      <c r="G61" s="53"/>
      <c r="H61" s="53"/>
      <c r="I61" s="54"/>
      <c r="J61" s="54"/>
      <c r="K61" s="54"/>
      <c r="L61" s="54"/>
      <c r="M61" s="54"/>
      <c r="N61" s="44"/>
      <c r="O61" s="44"/>
      <c r="P61" s="44"/>
      <c r="Q61" s="44"/>
      <c r="R61" s="44"/>
      <c r="S61" s="44"/>
      <c r="T61" s="44"/>
      <c r="U61" s="44"/>
      <c r="V61" s="44"/>
      <c r="W61" s="45"/>
      <c r="X61" s="45"/>
      <c r="Y61" s="45"/>
      <c r="Z61" s="45"/>
      <c r="AA61" s="46"/>
      <c r="AB61" s="46"/>
      <c r="AC61" s="46"/>
      <c r="AD61" s="46"/>
      <c r="AE61" s="45"/>
      <c r="AF61" s="45"/>
      <c r="AG61" s="45"/>
      <c r="AH61" s="48"/>
      <c r="AI61" s="46"/>
      <c r="AJ61" s="46"/>
      <c r="AK61" s="46"/>
      <c r="AL61" s="46"/>
      <c r="AM61" s="46"/>
    </row>
    <row r="62" spans="1:98" x14ac:dyDescent="0.3">
      <c r="A62" s="40"/>
      <c r="B62" s="40"/>
      <c r="C62" s="41"/>
      <c r="D62" s="41"/>
      <c r="E62" s="49"/>
      <c r="F62" s="53"/>
      <c r="G62" s="53"/>
      <c r="H62" s="53"/>
      <c r="I62" s="54"/>
      <c r="J62" s="54"/>
      <c r="K62" s="54"/>
      <c r="L62" s="54"/>
      <c r="M62" s="54"/>
      <c r="N62" s="44"/>
      <c r="O62" s="44"/>
      <c r="P62" s="44"/>
      <c r="Q62" s="44"/>
      <c r="R62" s="44"/>
      <c r="S62" s="44"/>
      <c r="T62" s="44"/>
      <c r="U62" s="44"/>
      <c r="V62" s="44"/>
      <c r="W62" s="45"/>
      <c r="X62" s="45"/>
      <c r="Y62" s="45"/>
      <c r="Z62" s="45"/>
      <c r="AA62" s="46"/>
      <c r="AB62" s="46"/>
      <c r="AC62" s="46"/>
      <c r="AD62" s="46"/>
      <c r="AE62" s="45"/>
      <c r="AF62" s="45"/>
      <c r="AG62" s="45"/>
      <c r="AH62" s="48"/>
      <c r="AI62" s="46"/>
      <c r="AJ62" s="46"/>
      <c r="AK62" s="46"/>
      <c r="AL62" s="46"/>
      <c r="AM62" s="46"/>
    </row>
    <row r="63" spans="1:98" x14ac:dyDescent="0.3">
      <c r="A63" s="40"/>
      <c r="B63" s="40"/>
      <c r="C63" s="41"/>
      <c r="D63" s="41"/>
      <c r="E63" s="49"/>
      <c r="F63" s="49"/>
      <c r="G63" s="49"/>
      <c r="H63" s="44"/>
      <c r="I63" s="44"/>
      <c r="J63" s="44"/>
      <c r="K63" s="44"/>
      <c r="L63" s="54"/>
      <c r="M63" s="54"/>
      <c r="N63" s="44"/>
      <c r="O63" s="44"/>
      <c r="P63" s="44"/>
      <c r="Q63" s="44"/>
      <c r="R63" s="44"/>
      <c r="S63" s="44"/>
      <c r="T63" s="44"/>
      <c r="U63" s="44"/>
      <c r="V63" s="44"/>
      <c r="W63" s="45"/>
      <c r="X63" s="45"/>
      <c r="Y63" s="45"/>
      <c r="Z63" s="45"/>
      <c r="AA63" s="46"/>
      <c r="AB63" s="46"/>
      <c r="AC63" s="46"/>
      <c r="AD63" s="46"/>
      <c r="AE63" s="45"/>
      <c r="AF63" s="45"/>
      <c r="AG63" s="45"/>
      <c r="AH63" s="48"/>
      <c r="AI63" s="46"/>
      <c r="AJ63" s="46"/>
      <c r="AK63" s="46"/>
      <c r="AL63" s="46"/>
      <c r="AM63" s="46"/>
      <c r="AP63" s="27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9"/>
      <c r="BS63" s="27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9"/>
    </row>
    <row r="64" spans="1:98" x14ac:dyDescent="0.3">
      <c r="A64" s="40"/>
      <c r="B64" s="40"/>
      <c r="C64" s="41"/>
      <c r="D64" s="41"/>
      <c r="E64" s="49"/>
      <c r="F64" s="49"/>
      <c r="G64" s="49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5"/>
      <c r="X64" s="45"/>
      <c r="Y64" s="45"/>
      <c r="Z64" s="45"/>
      <c r="AA64" s="46"/>
      <c r="AB64" s="46"/>
      <c r="AC64" s="46"/>
      <c r="AD64" s="46"/>
      <c r="AE64" s="45"/>
      <c r="AF64" s="45"/>
      <c r="AG64" s="45"/>
      <c r="AH64" s="48"/>
      <c r="AI64" s="46"/>
      <c r="AJ64" s="46"/>
      <c r="AK64" s="46"/>
      <c r="AL64" s="46"/>
      <c r="AM64" s="46"/>
      <c r="AP64" s="30"/>
      <c r="BQ64" s="31"/>
      <c r="BS64" s="30"/>
      <c r="CT64" s="31"/>
    </row>
    <row r="65" spans="1:98" x14ac:dyDescent="0.3">
      <c r="A65" s="40"/>
      <c r="B65" s="40"/>
      <c r="C65" s="41"/>
      <c r="D65" s="41"/>
      <c r="E65" s="49"/>
      <c r="F65" s="49"/>
      <c r="G65" s="49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5"/>
      <c r="X65" s="45"/>
      <c r="Y65" s="45"/>
      <c r="Z65" s="45"/>
      <c r="AA65" s="46"/>
      <c r="AB65" s="46"/>
      <c r="AC65" s="46"/>
      <c r="AD65" s="46"/>
      <c r="AE65" s="45"/>
      <c r="AF65" s="45"/>
      <c r="AG65" s="45"/>
      <c r="AH65" s="48"/>
      <c r="AI65" s="46"/>
      <c r="AJ65" s="46"/>
      <c r="AK65" s="46"/>
      <c r="AL65" s="46"/>
      <c r="AM65" s="46"/>
      <c r="AP65" s="30"/>
      <c r="BQ65" s="31"/>
      <c r="BS65" s="30"/>
      <c r="CT65" s="31"/>
    </row>
    <row r="66" spans="1:98" x14ac:dyDescent="0.3">
      <c r="A66" s="40"/>
      <c r="B66" s="40"/>
      <c r="C66" s="41"/>
      <c r="D66" s="41"/>
      <c r="E66" s="49"/>
      <c r="F66" s="49"/>
      <c r="G66" s="49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5"/>
      <c r="X66" s="45"/>
      <c r="Y66" s="45"/>
      <c r="Z66" s="45"/>
      <c r="AA66" s="46"/>
      <c r="AB66" s="46"/>
      <c r="AC66" s="46"/>
      <c r="AD66" s="46"/>
      <c r="AE66" s="45"/>
      <c r="AF66" s="45"/>
      <c r="AG66" s="45"/>
      <c r="AH66" s="48"/>
      <c r="AI66" s="46"/>
      <c r="AJ66" s="46"/>
      <c r="AK66" s="46"/>
      <c r="AL66" s="46"/>
      <c r="AM66" s="46"/>
      <c r="AP66" s="30"/>
      <c r="BQ66" s="31"/>
      <c r="BS66" s="30"/>
      <c r="CT66" s="31"/>
    </row>
    <row r="67" spans="1:98" x14ac:dyDescent="0.3">
      <c r="A67" s="40"/>
      <c r="B67" s="40"/>
      <c r="C67" s="41"/>
      <c r="D67" s="41"/>
      <c r="E67" s="49"/>
      <c r="F67" s="49"/>
      <c r="G67" s="49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5"/>
      <c r="X67" s="45"/>
      <c r="Y67" s="45"/>
      <c r="Z67" s="45"/>
      <c r="AA67" s="46"/>
      <c r="AB67" s="46"/>
      <c r="AC67" s="46"/>
      <c r="AD67" s="46"/>
      <c r="AE67" s="45"/>
      <c r="AF67" s="45"/>
      <c r="AG67" s="45"/>
      <c r="AH67" s="48"/>
      <c r="AI67" s="46"/>
      <c r="AJ67" s="46"/>
      <c r="AK67" s="46"/>
      <c r="AL67" s="46"/>
      <c r="AM67" s="46"/>
      <c r="AP67" s="30"/>
      <c r="BQ67" s="31"/>
      <c r="BS67" s="30"/>
      <c r="CT67" s="31"/>
    </row>
    <row r="68" spans="1:98" x14ac:dyDescent="0.3">
      <c r="A68" s="40"/>
      <c r="B68" s="40"/>
      <c r="C68" s="41"/>
      <c r="D68" s="41"/>
      <c r="E68" s="49"/>
      <c r="F68" s="49"/>
      <c r="G68" s="49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5"/>
      <c r="X68" s="45"/>
      <c r="Y68" s="45"/>
      <c r="Z68" s="45"/>
      <c r="AA68" s="46"/>
      <c r="AB68" s="46"/>
      <c r="AC68" s="46"/>
      <c r="AD68" s="46"/>
      <c r="AE68" s="45"/>
      <c r="AF68" s="45"/>
      <c r="AG68" s="45"/>
      <c r="AH68" s="48"/>
      <c r="AI68" s="46"/>
      <c r="AJ68" s="46"/>
      <c r="AK68" s="46"/>
      <c r="AL68" s="46"/>
      <c r="AM68" s="46"/>
      <c r="AP68" s="30"/>
      <c r="BQ68" s="31"/>
      <c r="BS68" s="30"/>
      <c r="CT68" s="31"/>
    </row>
    <row r="69" spans="1:98" x14ac:dyDescent="0.3">
      <c r="A69" s="40"/>
      <c r="B69" s="40"/>
      <c r="C69" s="41"/>
      <c r="D69" s="41"/>
      <c r="E69" s="49"/>
      <c r="F69" s="49"/>
      <c r="G69" s="49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5"/>
      <c r="X69" s="45"/>
      <c r="Y69" s="45"/>
      <c r="Z69" s="45"/>
      <c r="AA69" s="46"/>
      <c r="AB69" s="46"/>
      <c r="AC69" s="46"/>
      <c r="AD69" s="46"/>
      <c r="AE69" s="45"/>
      <c r="AF69" s="45"/>
      <c r="AG69" s="45"/>
      <c r="AH69" s="48"/>
      <c r="AI69" s="46"/>
      <c r="AJ69" s="46"/>
      <c r="AK69" s="46"/>
      <c r="AL69" s="46"/>
      <c r="AM69" s="46"/>
      <c r="AP69" s="30"/>
      <c r="BQ69" s="31"/>
      <c r="BS69" s="30"/>
      <c r="CT69" s="31"/>
    </row>
    <row r="70" spans="1:98" x14ac:dyDescent="0.3">
      <c r="A70" s="40"/>
      <c r="B70" s="40"/>
      <c r="C70" s="41"/>
      <c r="D70" s="41"/>
      <c r="E70" s="49"/>
      <c r="F70" s="49"/>
      <c r="G70" s="49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5"/>
      <c r="X70" s="45"/>
      <c r="Y70" s="45"/>
      <c r="Z70" s="45"/>
      <c r="AA70" s="46"/>
      <c r="AB70" s="46"/>
      <c r="AC70" s="46"/>
      <c r="AD70" s="46"/>
      <c r="AE70" s="45"/>
      <c r="AF70" s="45"/>
      <c r="AG70" s="45"/>
      <c r="AH70" s="48"/>
      <c r="AI70" s="46"/>
      <c r="AJ70" s="46"/>
      <c r="AK70" s="46"/>
      <c r="AL70" s="46"/>
      <c r="AM70" s="46"/>
      <c r="AP70" s="30"/>
      <c r="BQ70" s="31"/>
      <c r="BS70" s="30"/>
      <c r="CT70" s="31"/>
    </row>
    <row r="71" spans="1:98" x14ac:dyDescent="0.3">
      <c r="A71" s="40"/>
      <c r="B71" s="40"/>
      <c r="C71" s="41"/>
      <c r="D71" s="41"/>
      <c r="E71" s="49"/>
      <c r="F71" s="49"/>
      <c r="G71" s="49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5"/>
      <c r="X71" s="45"/>
      <c r="Y71" s="45"/>
      <c r="Z71" s="45"/>
      <c r="AA71" s="46"/>
      <c r="AB71" s="46"/>
      <c r="AC71" s="46"/>
      <c r="AD71" s="46"/>
      <c r="AE71" s="45"/>
      <c r="AF71" s="45"/>
      <c r="AG71" s="45"/>
      <c r="AH71" s="48"/>
      <c r="AI71" s="46"/>
      <c r="AJ71" s="46"/>
      <c r="AK71" s="46"/>
      <c r="AL71" s="46"/>
      <c r="AM71" s="46"/>
      <c r="AP71" s="30"/>
      <c r="BQ71" s="31"/>
      <c r="BS71" s="30"/>
      <c r="CT71" s="31"/>
    </row>
    <row r="72" spans="1:98" x14ac:dyDescent="0.3">
      <c r="A72" s="40"/>
      <c r="B72" s="40"/>
      <c r="C72" s="41"/>
      <c r="D72" s="41"/>
      <c r="E72" s="49"/>
      <c r="F72" s="49"/>
      <c r="G72" s="49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5"/>
      <c r="X72" s="45"/>
      <c r="Y72" s="45"/>
      <c r="Z72" s="45"/>
      <c r="AA72" s="46"/>
      <c r="AB72" s="46"/>
      <c r="AC72" s="46"/>
      <c r="AD72" s="46"/>
      <c r="AE72" s="45"/>
      <c r="AF72" s="45"/>
      <c r="AG72" s="45"/>
      <c r="AH72" s="48"/>
      <c r="AI72" s="46"/>
      <c r="AJ72" s="46"/>
      <c r="AK72" s="46"/>
      <c r="AL72" s="46"/>
      <c r="AM72" s="46"/>
      <c r="AP72" s="30"/>
      <c r="BQ72" s="31"/>
      <c r="BS72" s="30"/>
      <c r="CT72" s="31"/>
    </row>
    <row r="73" spans="1:98" x14ac:dyDescent="0.3">
      <c r="A73" s="40"/>
      <c r="B73" s="40"/>
      <c r="C73" s="41"/>
      <c r="D73" s="41"/>
      <c r="E73" s="49"/>
      <c r="F73" s="49"/>
      <c r="G73" s="49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5"/>
      <c r="X73" s="45"/>
      <c r="Y73" s="45"/>
      <c r="Z73" s="45"/>
      <c r="AA73" s="46"/>
      <c r="AB73" s="46"/>
      <c r="AC73" s="46"/>
      <c r="AD73" s="46"/>
      <c r="AE73" s="45"/>
      <c r="AF73" s="45"/>
      <c r="AG73" s="45"/>
      <c r="AH73" s="48"/>
      <c r="AI73" s="46"/>
      <c r="AJ73" s="46"/>
      <c r="AK73" s="46"/>
      <c r="AL73" s="46"/>
      <c r="AM73" s="46"/>
      <c r="AP73" s="30"/>
      <c r="BQ73" s="31"/>
      <c r="BS73" s="30"/>
      <c r="CT73" s="31"/>
    </row>
    <row r="74" spans="1:98" x14ac:dyDescent="0.3">
      <c r="A74" s="40"/>
      <c r="B74" s="40"/>
      <c r="C74" s="41"/>
      <c r="D74" s="41"/>
      <c r="E74" s="49"/>
      <c r="F74" s="49"/>
      <c r="G74" s="49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5"/>
      <c r="X74" s="45"/>
      <c r="Y74" s="45"/>
      <c r="Z74" s="45"/>
      <c r="AA74" s="46"/>
      <c r="AB74" s="46"/>
      <c r="AC74" s="46"/>
      <c r="AD74" s="46"/>
      <c r="AE74" s="45"/>
      <c r="AF74" s="45"/>
      <c r="AG74" s="45"/>
      <c r="AH74" s="48"/>
      <c r="AI74" s="46"/>
      <c r="AJ74" s="46"/>
      <c r="AK74" s="46"/>
      <c r="AL74" s="46"/>
      <c r="AM74" s="46"/>
      <c r="AP74" s="30"/>
      <c r="BQ74" s="31"/>
      <c r="BS74" s="30"/>
      <c r="CT74" s="31"/>
    </row>
    <row r="75" spans="1:98" x14ac:dyDescent="0.3">
      <c r="A75" s="40"/>
      <c r="B75" s="40"/>
      <c r="C75" s="41"/>
      <c r="D75" s="41"/>
      <c r="E75" s="49"/>
      <c r="F75" s="49"/>
      <c r="G75" s="49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5"/>
      <c r="X75" s="45"/>
      <c r="Y75" s="45"/>
      <c r="Z75" s="45"/>
      <c r="AA75" s="46"/>
      <c r="AB75" s="46"/>
      <c r="AC75" s="46"/>
      <c r="AD75" s="46"/>
      <c r="AE75" s="45"/>
      <c r="AF75" s="45"/>
      <c r="AG75" s="45"/>
      <c r="AH75" s="48"/>
      <c r="AI75" s="46"/>
      <c r="AJ75" s="46"/>
      <c r="AK75" s="46"/>
      <c r="AL75" s="46"/>
      <c r="AM75" s="46"/>
      <c r="AP75" s="30"/>
      <c r="BQ75" s="31"/>
      <c r="BS75" s="30"/>
      <c r="CT75" s="31"/>
    </row>
    <row r="76" spans="1:98" x14ac:dyDescent="0.3">
      <c r="A76" s="40"/>
      <c r="B76" s="40"/>
      <c r="C76" s="41"/>
      <c r="D76" s="41"/>
      <c r="E76" s="49"/>
      <c r="F76" s="49"/>
      <c r="G76" s="49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5"/>
      <c r="X76" s="45"/>
      <c r="Y76" s="45"/>
      <c r="Z76" s="45"/>
      <c r="AA76" s="46"/>
      <c r="AB76" s="46"/>
      <c r="AC76" s="46"/>
      <c r="AD76" s="46"/>
      <c r="AE76" s="45"/>
      <c r="AF76" s="45"/>
      <c r="AG76" s="45"/>
      <c r="AH76" s="48"/>
      <c r="AI76" s="46"/>
      <c r="AJ76" s="46"/>
      <c r="AK76" s="46"/>
      <c r="AL76" s="46"/>
      <c r="AM76" s="46"/>
      <c r="AP76" s="30"/>
      <c r="BQ76" s="31"/>
      <c r="BS76" s="30"/>
      <c r="CT76" s="31"/>
    </row>
    <row r="77" spans="1:98" x14ac:dyDescent="0.3">
      <c r="A77" s="40"/>
      <c r="B77" s="40"/>
      <c r="C77" s="41"/>
      <c r="D77" s="41"/>
      <c r="E77" s="49"/>
      <c r="F77" s="49"/>
      <c r="G77" s="49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5"/>
      <c r="X77" s="45"/>
      <c r="Y77" s="45"/>
      <c r="Z77" s="45"/>
      <c r="AA77" s="46"/>
      <c r="AB77" s="46"/>
      <c r="AC77" s="46"/>
      <c r="AD77" s="46"/>
      <c r="AE77" s="45"/>
      <c r="AF77" s="45"/>
      <c r="AG77" s="45"/>
      <c r="AH77" s="48"/>
      <c r="AI77" s="46"/>
      <c r="AJ77" s="46"/>
      <c r="AK77" s="46"/>
      <c r="AL77" s="46"/>
      <c r="AM77" s="46"/>
      <c r="AP77" s="30"/>
      <c r="BQ77" s="31"/>
      <c r="BS77" s="30"/>
      <c r="CT77" s="31"/>
    </row>
    <row r="78" spans="1:98" x14ac:dyDescent="0.3">
      <c r="A78" s="40"/>
      <c r="B78" s="40"/>
      <c r="C78" s="41"/>
      <c r="D78" s="41"/>
      <c r="E78" s="49"/>
      <c r="F78" s="49"/>
      <c r="G78" s="49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5"/>
      <c r="X78" s="45"/>
      <c r="Y78" s="45"/>
      <c r="Z78" s="45"/>
      <c r="AA78" s="46"/>
      <c r="AB78" s="46"/>
      <c r="AC78" s="46"/>
      <c r="AD78" s="46"/>
      <c r="AE78" s="45"/>
      <c r="AF78" s="45"/>
      <c r="AG78" s="45"/>
      <c r="AH78" s="48"/>
      <c r="AI78" s="46"/>
      <c r="AJ78" s="46"/>
      <c r="AK78" s="46"/>
      <c r="AL78" s="46"/>
      <c r="AM78" s="46"/>
      <c r="AP78" s="30"/>
      <c r="BQ78" s="31"/>
      <c r="BS78" s="30"/>
      <c r="CT78" s="31"/>
    </row>
    <row r="79" spans="1:98" x14ac:dyDescent="0.3">
      <c r="A79" s="40"/>
      <c r="B79" s="40"/>
      <c r="C79" s="41"/>
      <c r="D79" s="41"/>
      <c r="E79" s="49"/>
      <c r="F79" s="49"/>
      <c r="G79" s="49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5"/>
      <c r="X79" s="45"/>
      <c r="Y79" s="45"/>
      <c r="Z79" s="45"/>
      <c r="AA79" s="46"/>
      <c r="AB79" s="46"/>
      <c r="AC79" s="46"/>
      <c r="AD79" s="46"/>
      <c r="AE79" s="45"/>
      <c r="AF79" s="45"/>
      <c r="AG79" s="45"/>
      <c r="AH79" s="48"/>
      <c r="AI79" s="46"/>
      <c r="AJ79" s="46"/>
      <c r="AK79" s="46"/>
      <c r="AL79" s="46"/>
      <c r="AM79" s="46"/>
      <c r="AP79" s="30"/>
      <c r="BQ79" s="31"/>
      <c r="BS79" s="30"/>
      <c r="CT79" s="31"/>
    </row>
    <row r="80" spans="1:98" x14ac:dyDescent="0.3">
      <c r="A80" s="40"/>
      <c r="B80" s="40"/>
      <c r="C80" s="41"/>
      <c r="D80" s="41"/>
      <c r="E80" s="49"/>
      <c r="F80" s="49"/>
      <c r="G80" s="49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5"/>
      <c r="X80" s="45"/>
      <c r="Y80" s="45"/>
      <c r="Z80" s="45"/>
      <c r="AA80" s="46"/>
      <c r="AB80" s="46"/>
      <c r="AC80" s="46"/>
      <c r="AD80" s="46"/>
      <c r="AE80" s="45"/>
      <c r="AF80" s="45"/>
      <c r="AG80" s="45"/>
      <c r="AH80" s="48"/>
      <c r="AI80" s="46"/>
      <c r="AJ80" s="46"/>
      <c r="AK80" s="46"/>
      <c r="AL80" s="46"/>
      <c r="AM80" s="46"/>
      <c r="AP80" s="30"/>
      <c r="BQ80" s="31"/>
      <c r="BS80" s="30"/>
      <c r="CT80" s="31"/>
    </row>
    <row r="81" spans="1:98" x14ac:dyDescent="0.3">
      <c r="A81" s="40"/>
      <c r="B81" s="40"/>
      <c r="C81" s="41"/>
      <c r="D81" s="41"/>
      <c r="E81" s="49"/>
      <c r="F81" s="49"/>
      <c r="G81" s="49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5"/>
      <c r="X81" s="45"/>
      <c r="Y81" s="45"/>
      <c r="Z81" s="45"/>
      <c r="AA81" s="46"/>
      <c r="AB81" s="46"/>
      <c r="AC81" s="46"/>
      <c r="AD81" s="46"/>
      <c r="AE81" s="45"/>
      <c r="AF81" s="45"/>
      <c r="AG81" s="45"/>
      <c r="AH81" s="48"/>
      <c r="AI81" s="46"/>
      <c r="AJ81" s="46"/>
      <c r="AK81" s="46"/>
      <c r="AL81" s="46"/>
      <c r="AM81" s="46"/>
      <c r="AP81" s="30"/>
      <c r="BQ81" s="31"/>
      <c r="BS81" s="30"/>
      <c r="CT81" s="31"/>
    </row>
    <row r="82" spans="1:98" x14ac:dyDescent="0.3">
      <c r="A82" s="40"/>
      <c r="B82" s="40"/>
      <c r="C82" s="41"/>
      <c r="D82" s="41"/>
      <c r="E82" s="49"/>
      <c r="F82" s="49"/>
      <c r="G82" s="49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5"/>
      <c r="X82" s="45"/>
      <c r="Y82" s="45"/>
      <c r="Z82" s="45"/>
      <c r="AA82" s="46"/>
      <c r="AB82" s="46"/>
      <c r="AC82" s="46"/>
      <c r="AD82" s="46"/>
      <c r="AE82" s="45"/>
      <c r="AF82" s="45"/>
      <c r="AG82" s="45"/>
      <c r="AH82" s="48"/>
      <c r="AI82" s="46"/>
      <c r="AJ82" s="46"/>
      <c r="AK82" s="46"/>
      <c r="AL82" s="46"/>
      <c r="AM82" s="46"/>
      <c r="AP82" s="30"/>
      <c r="BQ82" s="31"/>
      <c r="BS82" s="30"/>
      <c r="CT82" s="31"/>
    </row>
    <row r="83" spans="1:98" x14ac:dyDescent="0.3">
      <c r="A83" s="40"/>
      <c r="B83" s="40"/>
      <c r="C83" s="41"/>
      <c r="D83" s="41"/>
      <c r="E83" s="49"/>
      <c r="F83" s="49"/>
      <c r="G83" s="49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5"/>
      <c r="X83" s="45"/>
      <c r="Y83" s="45"/>
      <c r="Z83" s="45"/>
      <c r="AA83" s="46"/>
      <c r="AB83" s="46"/>
      <c r="AC83" s="46"/>
      <c r="AD83" s="46"/>
      <c r="AE83" s="45"/>
      <c r="AF83" s="45"/>
      <c r="AG83" s="45"/>
      <c r="AH83" s="48"/>
      <c r="AI83" s="46"/>
      <c r="AJ83" s="46"/>
      <c r="AK83" s="46"/>
      <c r="AL83" s="46"/>
      <c r="AM83" s="46"/>
      <c r="AP83" s="30"/>
      <c r="BQ83" s="31"/>
      <c r="BS83" s="30"/>
      <c r="CT83" s="31"/>
    </row>
    <row r="84" spans="1:98" x14ac:dyDescent="0.3">
      <c r="A84" s="40"/>
      <c r="B84" s="40"/>
      <c r="C84" s="41"/>
      <c r="D84" s="41"/>
      <c r="E84" s="49"/>
      <c r="F84" s="49"/>
      <c r="G84" s="49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5"/>
      <c r="X84" s="45"/>
      <c r="Y84" s="45"/>
      <c r="Z84" s="45"/>
      <c r="AA84" s="46"/>
      <c r="AB84" s="46"/>
      <c r="AC84" s="46"/>
      <c r="AD84" s="46"/>
      <c r="AE84" s="45"/>
      <c r="AF84" s="45"/>
      <c r="AG84" s="45"/>
      <c r="AH84" s="48"/>
      <c r="AI84" s="46"/>
      <c r="AJ84" s="46"/>
      <c r="AK84" s="46"/>
      <c r="AL84" s="46"/>
      <c r="AM84" s="46"/>
      <c r="AP84" s="30"/>
      <c r="BQ84" s="31"/>
      <c r="BS84" s="30"/>
      <c r="CT84" s="31"/>
    </row>
    <row r="85" spans="1:98" x14ac:dyDescent="0.3">
      <c r="A85" s="40"/>
      <c r="B85" s="40"/>
      <c r="C85" s="41"/>
      <c r="D85" s="41"/>
      <c r="E85" s="49"/>
      <c r="F85" s="49"/>
      <c r="G85" s="49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5"/>
      <c r="X85" s="45"/>
      <c r="Y85" s="45"/>
      <c r="Z85" s="45"/>
      <c r="AA85" s="46"/>
      <c r="AB85" s="46"/>
      <c r="AC85" s="46"/>
      <c r="AD85" s="46"/>
      <c r="AE85" s="45"/>
      <c r="AF85" s="45"/>
      <c r="AG85" s="45"/>
      <c r="AH85" s="48"/>
      <c r="AI85" s="46"/>
      <c r="AJ85" s="46"/>
      <c r="AK85" s="46"/>
      <c r="AL85" s="46"/>
      <c r="AM85" s="46"/>
      <c r="AP85" s="30"/>
      <c r="BQ85" s="31"/>
      <c r="BS85" s="30"/>
      <c r="CT85" s="31"/>
    </row>
    <row r="86" spans="1:98" x14ac:dyDescent="0.3">
      <c r="A86" s="11">
        <v>1.8200000000000001E-2</v>
      </c>
      <c r="B86" s="11">
        <v>5.4000000000000003E-3</v>
      </c>
      <c r="C86" s="3">
        <v>44562</v>
      </c>
      <c r="D86" s="3"/>
      <c r="E86" s="1"/>
      <c r="F86" s="1"/>
      <c r="G86" s="1"/>
      <c r="H86" s="6"/>
      <c r="I86" s="6"/>
      <c r="J86" s="6"/>
      <c r="K86" s="6">
        <v>234</v>
      </c>
      <c r="L86" s="6">
        <v>241</v>
      </c>
      <c r="M86" s="6">
        <v>214</v>
      </c>
      <c r="N86" s="6">
        <f t="shared" ref="N86" si="0">M86-15</f>
        <v>199</v>
      </c>
      <c r="O86" s="16">
        <v>191</v>
      </c>
      <c r="P86" s="16">
        <v>183</v>
      </c>
      <c r="Q86" s="6">
        <f t="shared" ref="Q86:T86" si="1">P86-5</f>
        <v>178</v>
      </c>
      <c r="R86" s="6">
        <f t="shared" si="1"/>
        <v>173</v>
      </c>
      <c r="S86" s="6">
        <f t="shared" si="1"/>
        <v>168</v>
      </c>
      <c r="T86" s="6">
        <f t="shared" si="1"/>
        <v>163</v>
      </c>
      <c r="U86" s="6"/>
      <c r="V86" s="6"/>
      <c r="W86" s="20">
        <f t="shared" ref="W86:W97" si="2">((13-MONTH($C86))*INDEX($D86:$V86,1,MATCH(YEAR($C86),$D$1:$V$1,0))+12*INDEX($D86:$V86,1,MATCH(YEAR($C86)+1,$D$1:$V$1,0))+12*INDEX($D86:$V86,1,MATCH(YEAR($C86)+2,$D$1:$V$1,0))+(MONTH($C86)-1)*INDEX($D86:$V86,1,MATCH(YEAR($C86)+3,$D$1:$V$1,0)))/36</f>
        <v>229.66666666666666</v>
      </c>
      <c r="X86" s="20">
        <f t="shared" ref="X86:X97" si="3">AVERAGE($W$2:$W$198)</f>
        <v>205.00793650793653</v>
      </c>
      <c r="Y86" s="23">
        <f t="shared" ref="Y86:Y97" si="4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215.8</v>
      </c>
      <c r="Z86" s="23">
        <f t="shared" ref="Z86:Z97" si="5">AVERAGE($Y$2:$Y$198)</f>
        <v>198.26369047619048</v>
      </c>
      <c r="AA86">
        <v>29.89</v>
      </c>
      <c r="AB86">
        <v>65</v>
      </c>
      <c r="AC86">
        <v>97.95</v>
      </c>
      <c r="AD86">
        <v>300</v>
      </c>
      <c r="AE86" s="8">
        <f t="shared" ref="AE86:AE130" si="6">$AD86+$AA86</f>
        <v>329.89</v>
      </c>
      <c r="AF86" s="8">
        <f t="shared" ref="AF86:AF141" si="7">$AD86+$AB86</f>
        <v>365</v>
      </c>
      <c r="AG86" s="8">
        <f t="shared" ref="AG86:AG141" si="8">$AD86+$AC86</f>
        <v>397.95</v>
      </c>
      <c r="AH86" s="9">
        <f t="shared" ref="AH86:AH97" si="9">(AD86-W86)/AD86</f>
        <v>0.23444444444444448</v>
      </c>
      <c r="AI86">
        <f t="shared" ref="AI86:AI130" si="10">INDEX($D86:$V86,MATCH(YEAR($C86),$D$1:$V$1,0))</f>
        <v>234</v>
      </c>
      <c r="AJ86">
        <f t="shared" ref="AJ86:AJ130" si="11">INDEX($D86:$V86,MATCH((YEAR($C86)+1),$D$1:$V$1,0))</f>
        <v>241</v>
      </c>
      <c r="AK86">
        <f t="shared" ref="AK86:AK130" si="12">INDEX($D86:$V86,MATCH((YEAR($C86)+2),$D$1:$V$1,0))</f>
        <v>214</v>
      </c>
      <c r="AL86">
        <f t="shared" ref="AL86:AL130" si="13">INDEX($D86:$V86,MATCH((YEAR($C86)+3),$D$1:$V$1,0))</f>
        <v>199</v>
      </c>
      <c r="AM86">
        <f t="shared" ref="AM86:AM130" si="14">INDEX($D86:$V86,MATCH((YEAR($C86)+4),$D$1:$V$1,0))</f>
        <v>191</v>
      </c>
      <c r="AP86" s="30"/>
      <c r="BQ86" s="31"/>
      <c r="BS86" s="30"/>
      <c r="CT86" s="31"/>
    </row>
    <row r="87" spans="1:98" x14ac:dyDescent="0.3">
      <c r="A87" s="11">
        <v>1.83E-2</v>
      </c>
      <c r="B87" s="11">
        <v>1.01E-2</v>
      </c>
      <c r="C87" s="3">
        <v>44593</v>
      </c>
      <c r="D87" s="3"/>
      <c r="E87" s="1"/>
      <c r="F87" s="1"/>
      <c r="G87" s="1"/>
      <c r="H87" s="6"/>
      <c r="I87" s="6"/>
      <c r="J87" s="6"/>
      <c r="K87" s="6">
        <v>173</v>
      </c>
      <c r="L87" s="6">
        <v>234</v>
      </c>
      <c r="M87" s="10">
        <v>219</v>
      </c>
      <c r="N87" s="6">
        <v>201</v>
      </c>
      <c r="O87" s="16">
        <v>193</v>
      </c>
      <c r="P87" s="16">
        <v>185</v>
      </c>
      <c r="Q87" s="6">
        <f t="shared" ref="Q87:T87" si="15">P87-5</f>
        <v>180</v>
      </c>
      <c r="R87" s="6">
        <f t="shared" si="15"/>
        <v>175</v>
      </c>
      <c r="S87" s="6">
        <f t="shared" si="15"/>
        <v>170</v>
      </c>
      <c r="T87" s="6">
        <f t="shared" si="15"/>
        <v>165</v>
      </c>
      <c r="U87" s="6"/>
      <c r="V87" s="6"/>
      <c r="W87" s="20">
        <f t="shared" si="2"/>
        <v>209.44444444444446</v>
      </c>
      <c r="X87" s="20">
        <f t="shared" si="3"/>
        <v>205.00793650793653</v>
      </c>
      <c r="Y87" s="23">
        <f t="shared" si="4"/>
        <v>204.2</v>
      </c>
      <c r="Z87" s="23">
        <f t="shared" si="5"/>
        <v>198.26369047619048</v>
      </c>
      <c r="AA87">
        <v>29.89</v>
      </c>
      <c r="AB87">
        <v>65</v>
      </c>
      <c r="AC87">
        <v>97.95</v>
      </c>
      <c r="AD87">
        <v>300</v>
      </c>
      <c r="AE87" s="8">
        <f t="shared" si="6"/>
        <v>329.89</v>
      </c>
      <c r="AF87" s="8">
        <f t="shared" si="7"/>
        <v>365</v>
      </c>
      <c r="AG87" s="8">
        <f t="shared" si="8"/>
        <v>397.95</v>
      </c>
      <c r="AH87" s="9">
        <f t="shared" si="9"/>
        <v>0.30185185185185182</v>
      </c>
      <c r="AI87">
        <f t="shared" si="10"/>
        <v>173</v>
      </c>
      <c r="AJ87">
        <f t="shared" si="11"/>
        <v>234</v>
      </c>
      <c r="AK87">
        <f t="shared" si="12"/>
        <v>219</v>
      </c>
      <c r="AL87">
        <f t="shared" si="13"/>
        <v>201</v>
      </c>
      <c r="AM87">
        <f t="shared" si="14"/>
        <v>193</v>
      </c>
      <c r="AP87" s="30"/>
      <c r="BQ87" s="31"/>
      <c r="BS87" s="30"/>
      <c r="CT87" s="31"/>
    </row>
    <row r="88" spans="1:98" x14ac:dyDescent="0.3">
      <c r="A88" s="11">
        <v>1.7399999999999999E-2</v>
      </c>
      <c r="B88" s="11">
        <v>1.6199999999999999E-2</v>
      </c>
      <c r="C88" s="3">
        <v>44621</v>
      </c>
      <c r="D88" s="3"/>
      <c r="E88" s="1"/>
      <c r="F88" s="1"/>
      <c r="G88" s="1"/>
      <c r="H88" s="6"/>
      <c r="I88" s="6"/>
      <c r="J88" s="6"/>
      <c r="K88" s="6">
        <v>192</v>
      </c>
      <c r="L88" s="6">
        <v>258</v>
      </c>
      <c r="M88" s="10">
        <v>225</v>
      </c>
      <c r="N88" s="6">
        <v>200</v>
      </c>
      <c r="O88" s="16">
        <v>192</v>
      </c>
      <c r="P88" s="16">
        <v>184</v>
      </c>
      <c r="Q88" s="6">
        <f t="shared" ref="Q88:T88" si="16">P88-5</f>
        <v>179</v>
      </c>
      <c r="R88" s="6">
        <f t="shared" si="16"/>
        <v>174</v>
      </c>
      <c r="S88" s="6">
        <f t="shared" si="16"/>
        <v>169</v>
      </c>
      <c r="T88" s="6">
        <f t="shared" si="16"/>
        <v>164</v>
      </c>
      <c r="U88" s="6"/>
      <c r="V88" s="6"/>
      <c r="W88" s="20">
        <f t="shared" si="2"/>
        <v>225.44444444444446</v>
      </c>
      <c r="X88" s="20">
        <f t="shared" si="3"/>
        <v>205.00793650793653</v>
      </c>
      <c r="Y88" s="23">
        <f t="shared" si="4"/>
        <v>213.13333333333333</v>
      </c>
      <c r="Z88" s="23">
        <f t="shared" si="5"/>
        <v>198.26369047619048</v>
      </c>
      <c r="AA88">
        <v>29.89</v>
      </c>
      <c r="AB88">
        <v>65</v>
      </c>
      <c r="AC88">
        <v>97.95</v>
      </c>
      <c r="AD88">
        <v>300</v>
      </c>
      <c r="AE88" s="8">
        <f t="shared" si="6"/>
        <v>329.89</v>
      </c>
      <c r="AF88" s="8">
        <f t="shared" si="7"/>
        <v>365</v>
      </c>
      <c r="AG88" s="8">
        <f t="shared" si="8"/>
        <v>397.95</v>
      </c>
      <c r="AH88" s="9">
        <f t="shared" si="9"/>
        <v>0.24851851851851847</v>
      </c>
      <c r="AI88">
        <f t="shared" si="10"/>
        <v>192</v>
      </c>
      <c r="AJ88">
        <f t="shared" si="11"/>
        <v>258</v>
      </c>
      <c r="AK88">
        <f t="shared" si="12"/>
        <v>225</v>
      </c>
      <c r="AL88">
        <f t="shared" si="13"/>
        <v>200</v>
      </c>
      <c r="AM88">
        <f t="shared" si="14"/>
        <v>192</v>
      </c>
      <c r="AP88" s="30"/>
      <c r="BQ88" s="31"/>
      <c r="BS88" s="30"/>
      <c r="CT88" s="31"/>
    </row>
    <row r="89" spans="1:98" x14ac:dyDescent="0.3">
      <c r="A89" s="11">
        <v>1.41E-2</v>
      </c>
      <c r="B89" s="11">
        <v>1.06E-2</v>
      </c>
      <c r="C89" s="3">
        <v>44652</v>
      </c>
      <c r="D89" s="3"/>
      <c r="E89" s="1"/>
      <c r="F89" s="1"/>
      <c r="G89" s="1"/>
      <c r="H89" s="6"/>
      <c r="I89" s="6"/>
      <c r="J89" s="6"/>
      <c r="K89" s="6">
        <v>172</v>
      </c>
      <c r="L89" s="6">
        <v>258</v>
      </c>
      <c r="M89" s="10">
        <v>233</v>
      </c>
      <c r="N89" s="6">
        <v>202</v>
      </c>
      <c r="O89" s="16">
        <v>194</v>
      </c>
      <c r="P89" s="16">
        <v>186</v>
      </c>
      <c r="Q89" s="6">
        <f t="shared" ref="Q89:T89" si="17">P89-5</f>
        <v>181</v>
      </c>
      <c r="R89" s="6">
        <f t="shared" si="17"/>
        <v>176</v>
      </c>
      <c r="S89" s="6">
        <f t="shared" si="17"/>
        <v>171</v>
      </c>
      <c r="T89" s="6">
        <f t="shared" si="17"/>
        <v>166</v>
      </c>
      <c r="U89" s="6"/>
      <c r="V89" s="6"/>
      <c r="W89" s="20">
        <f t="shared" si="2"/>
        <v>223.5</v>
      </c>
      <c r="X89" s="20">
        <f t="shared" si="3"/>
        <v>205.00793650793653</v>
      </c>
      <c r="Y89" s="23">
        <f t="shared" si="4"/>
        <v>212.5</v>
      </c>
      <c r="Z89" s="23">
        <f t="shared" si="5"/>
        <v>198.26369047619048</v>
      </c>
      <c r="AA89">
        <v>29.89</v>
      </c>
      <c r="AB89">
        <v>65</v>
      </c>
      <c r="AC89">
        <v>97.95</v>
      </c>
      <c r="AD89">
        <v>300</v>
      </c>
      <c r="AE89" s="8">
        <f t="shared" si="6"/>
        <v>329.89</v>
      </c>
      <c r="AF89" s="8">
        <f t="shared" si="7"/>
        <v>365</v>
      </c>
      <c r="AG89" s="8">
        <f t="shared" si="8"/>
        <v>397.95</v>
      </c>
      <c r="AH89" s="9">
        <f t="shared" si="9"/>
        <v>0.255</v>
      </c>
      <c r="AI89">
        <f t="shared" si="10"/>
        <v>172</v>
      </c>
      <c r="AJ89">
        <f t="shared" si="11"/>
        <v>258</v>
      </c>
      <c r="AK89">
        <f t="shared" si="12"/>
        <v>233</v>
      </c>
      <c r="AL89">
        <f t="shared" si="13"/>
        <v>202</v>
      </c>
      <c r="AM89">
        <f t="shared" si="14"/>
        <v>194</v>
      </c>
      <c r="AP89" s="30"/>
      <c r="BQ89" s="31"/>
      <c r="BS89" s="30"/>
      <c r="CT89" s="31"/>
    </row>
    <row r="90" spans="1:98" x14ac:dyDescent="0.3">
      <c r="A90" s="11">
        <v>5.1999999999999998E-3</v>
      </c>
      <c r="B90" s="11">
        <v>4.7000000000000002E-3</v>
      </c>
      <c r="C90" s="3">
        <v>44682</v>
      </c>
      <c r="D90" s="3"/>
      <c r="E90" s="1"/>
      <c r="F90" s="1"/>
      <c r="G90" s="1"/>
      <c r="H90" s="6"/>
      <c r="I90" s="6"/>
      <c r="J90" s="6"/>
      <c r="K90" s="6">
        <v>170</v>
      </c>
      <c r="L90" s="6">
        <v>235</v>
      </c>
      <c r="M90" s="10">
        <v>228</v>
      </c>
      <c r="N90" s="6">
        <v>208</v>
      </c>
      <c r="O90" s="16">
        <v>200</v>
      </c>
      <c r="P90" s="16">
        <v>192</v>
      </c>
      <c r="Q90" s="6">
        <f t="shared" ref="Q90:T90" si="18">P90-5</f>
        <v>187</v>
      </c>
      <c r="R90" s="6">
        <f t="shared" si="18"/>
        <v>182</v>
      </c>
      <c r="S90" s="6">
        <f t="shared" si="18"/>
        <v>177</v>
      </c>
      <c r="T90" s="6">
        <f t="shared" si="18"/>
        <v>172</v>
      </c>
      <c r="U90" s="6"/>
      <c r="V90" s="6"/>
      <c r="W90" s="20">
        <f t="shared" si="2"/>
        <v>215.22222222222223</v>
      </c>
      <c r="X90" s="20">
        <f t="shared" si="3"/>
        <v>205.00793650793653</v>
      </c>
      <c r="Y90" s="23">
        <f t="shared" si="4"/>
        <v>209.66666666666666</v>
      </c>
      <c r="Z90" s="23">
        <f t="shared" si="5"/>
        <v>198.26369047619048</v>
      </c>
      <c r="AA90">
        <v>29.89</v>
      </c>
      <c r="AB90">
        <v>65</v>
      </c>
      <c r="AC90">
        <v>97.95</v>
      </c>
      <c r="AD90">
        <v>300</v>
      </c>
      <c r="AE90" s="8">
        <f t="shared" si="6"/>
        <v>329.89</v>
      </c>
      <c r="AF90" s="8">
        <f t="shared" si="7"/>
        <v>365</v>
      </c>
      <c r="AG90" s="8">
        <f t="shared" si="8"/>
        <v>397.95</v>
      </c>
      <c r="AH90" s="9">
        <f t="shared" si="9"/>
        <v>0.28259259259259256</v>
      </c>
      <c r="AI90">
        <f t="shared" si="10"/>
        <v>170</v>
      </c>
      <c r="AJ90">
        <f t="shared" si="11"/>
        <v>235</v>
      </c>
      <c r="AK90">
        <f t="shared" si="12"/>
        <v>228</v>
      </c>
      <c r="AL90">
        <f t="shared" si="13"/>
        <v>208</v>
      </c>
      <c r="AM90">
        <f t="shared" si="14"/>
        <v>200</v>
      </c>
      <c r="AP90" s="30"/>
      <c r="BQ90" s="31"/>
      <c r="BS90" s="30"/>
      <c r="CT90" s="31"/>
    </row>
    <row r="91" spans="1:98" x14ac:dyDescent="0.3">
      <c r="A91" s="12">
        <v>5.8999999999999999E-3</v>
      </c>
      <c r="B91" s="12">
        <v>6.7000000000000002E-3</v>
      </c>
      <c r="C91" s="3">
        <v>44713</v>
      </c>
      <c r="D91" s="3"/>
      <c r="E91" s="1"/>
      <c r="F91" s="1"/>
      <c r="G91" s="1"/>
      <c r="H91" s="6"/>
      <c r="I91" s="6"/>
      <c r="J91" s="6"/>
      <c r="K91" s="6">
        <v>164</v>
      </c>
      <c r="L91" s="6">
        <v>232</v>
      </c>
      <c r="M91" s="10">
        <v>223</v>
      </c>
      <c r="N91" s="6">
        <v>202</v>
      </c>
      <c r="O91" s="16">
        <v>194</v>
      </c>
      <c r="P91" s="16">
        <v>186</v>
      </c>
      <c r="Q91" s="6">
        <f t="shared" ref="Q91:T91" si="19">P91-5</f>
        <v>181</v>
      </c>
      <c r="R91" s="6">
        <f t="shared" si="19"/>
        <v>176</v>
      </c>
      <c r="S91" s="6">
        <f t="shared" si="19"/>
        <v>171</v>
      </c>
      <c r="T91" s="6">
        <f t="shared" si="19"/>
        <v>166</v>
      </c>
      <c r="U91" s="6"/>
      <c r="V91" s="6"/>
      <c r="W91" s="20">
        <f t="shared" si="2"/>
        <v>211.61111111111111</v>
      </c>
      <c r="X91" s="20">
        <f t="shared" si="3"/>
        <v>205.00793650793653</v>
      </c>
      <c r="Y91" s="23">
        <f t="shared" si="4"/>
        <v>204.83333333333334</v>
      </c>
      <c r="Z91" s="23">
        <f t="shared" si="5"/>
        <v>198.26369047619048</v>
      </c>
      <c r="AA91">
        <v>29.89</v>
      </c>
      <c r="AB91">
        <v>65</v>
      </c>
      <c r="AC91">
        <v>97.95</v>
      </c>
      <c r="AD91">
        <v>300</v>
      </c>
      <c r="AE91" s="8">
        <f t="shared" si="6"/>
        <v>329.89</v>
      </c>
      <c r="AF91" s="8">
        <f t="shared" si="7"/>
        <v>365</v>
      </c>
      <c r="AG91" s="8">
        <f t="shared" si="8"/>
        <v>397.95</v>
      </c>
      <c r="AH91" s="9">
        <f t="shared" si="9"/>
        <v>0.29462962962962963</v>
      </c>
      <c r="AI91">
        <f t="shared" si="10"/>
        <v>164</v>
      </c>
      <c r="AJ91">
        <f t="shared" si="11"/>
        <v>232</v>
      </c>
      <c r="AK91">
        <f t="shared" si="12"/>
        <v>223</v>
      </c>
      <c r="AL91">
        <f t="shared" si="13"/>
        <v>202</v>
      </c>
      <c r="AM91">
        <f t="shared" si="14"/>
        <v>194</v>
      </c>
      <c r="AP91" s="30"/>
      <c r="BQ91" s="31"/>
      <c r="BS91" s="30"/>
      <c r="CT91" s="31"/>
    </row>
    <row r="92" spans="1:98" x14ac:dyDescent="0.3">
      <c r="A92" s="11">
        <v>2.0999999999999999E-3</v>
      </c>
      <c r="B92" s="11">
        <v>-6.7999999999999996E-3</v>
      </c>
      <c r="C92" s="3">
        <v>44743</v>
      </c>
      <c r="D92" s="3"/>
      <c r="E92" s="1"/>
      <c r="F92" s="1"/>
      <c r="G92" s="1"/>
      <c r="H92" s="6"/>
      <c r="I92" s="6"/>
      <c r="J92" s="6"/>
      <c r="K92" s="6">
        <v>97</v>
      </c>
      <c r="L92" s="6">
        <v>217</v>
      </c>
      <c r="M92" s="6">
        <v>217</v>
      </c>
      <c r="N92" s="6">
        <v>203</v>
      </c>
      <c r="O92" s="16">
        <v>195</v>
      </c>
      <c r="P92" s="16">
        <v>187</v>
      </c>
      <c r="Q92" s="6">
        <f t="shared" ref="Q92:T92" si="20">P92-5</f>
        <v>182</v>
      </c>
      <c r="R92" s="6">
        <f t="shared" si="20"/>
        <v>177</v>
      </c>
      <c r="S92" s="6">
        <f t="shared" si="20"/>
        <v>172</v>
      </c>
      <c r="T92" s="6">
        <f t="shared" si="20"/>
        <v>167</v>
      </c>
      <c r="U92" s="6"/>
      <c r="V92" s="6"/>
      <c r="W92" s="20">
        <f t="shared" si="2"/>
        <v>194.66666666666666</v>
      </c>
      <c r="X92" s="20">
        <f t="shared" si="3"/>
        <v>205.00793650793653</v>
      </c>
      <c r="Y92" s="23">
        <f t="shared" si="4"/>
        <v>194.8</v>
      </c>
      <c r="Z92" s="23">
        <f t="shared" si="5"/>
        <v>198.26369047619048</v>
      </c>
      <c r="AA92">
        <v>29.89</v>
      </c>
      <c r="AB92">
        <v>65</v>
      </c>
      <c r="AC92">
        <v>97.95</v>
      </c>
      <c r="AD92">
        <v>300</v>
      </c>
      <c r="AE92" s="8">
        <f t="shared" si="6"/>
        <v>329.89</v>
      </c>
      <c r="AF92" s="8">
        <f t="shared" si="7"/>
        <v>365</v>
      </c>
      <c r="AG92" s="8">
        <f t="shared" si="8"/>
        <v>397.95</v>
      </c>
      <c r="AH92" s="9">
        <f t="shared" si="9"/>
        <v>0.35111111111111115</v>
      </c>
      <c r="AI92">
        <f t="shared" si="10"/>
        <v>97</v>
      </c>
      <c r="AJ92">
        <f t="shared" si="11"/>
        <v>217</v>
      </c>
      <c r="AK92">
        <f t="shared" si="12"/>
        <v>217</v>
      </c>
      <c r="AL92">
        <f t="shared" si="13"/>
        <v>203</v>
      </c>
      <c r="AM92">
        <f t="shared" si="14"/>
        <v>195</v>
      </c>
      <c r="AP92" s="30"/>
      <c r="BQ92" s="31"/>
      <c r="BS92" s="30"/>
      <c r="CT92" s="31"/>
    </row>
    <row r="93" spans="1:98" x14ac:dyDescent="0.3">
      <c r="A93" s="11">
        <v>-7.0000000000000001E-3</v>
      </c>
      <c r="B93" s="11">
        <v>-3.5999999999999999E-3</v>
      </c>
      <c r="C93" s="3">
        <v>44774</v>
      </c>
      <c r="D93" s="3"/>
      <c r="E93" s="1"/>
      <c r="F93" s="1"/>
      <c r="G93" s="1"/>
      <c r="H93" s="6"/>
      <c r="I93" s="6"/>
      <c r="J93" s="6"/>
      <c r="K93" s="6">
        <v>99</v>
      </c>
      <c r="L93" s="6">
        <v>203</v>
      </c>
      <c r="M93" s="6">
        <v>208</v>
      </c>
      <c r="N93" s="6">
        <v>198</v>
      </c>
      <c r="O93" s="16">
        <v>190</v>
      </c>
      <c r="P93" s="16">
        <v>182</v>
      </c>
      <c r="Q93" s="6">
        <f t="shared" ref="Q93:T93" si="21">P93-5</f>
        <v>177</v>
      </c>
      <c r="R93" s="6">
        <f t="shared" si="21"/>
        <v>172</v>
      </c>
      <c r="S93" s="6">
        <f t="shared" si="21"/>
        <v>167</v>
      </c>
      <c r="T93" s="6">
        <f t="shared" si="21"/>
        <v>162</v>
      </c>
      <c r="U93" s="6"/>
      <c r="V93" s="6"/>
      <c r="W93" s="20">
        <f t="shared" si="2"/>
        <v>189.25</v>
      </c>
      <c r="X93" s="20">
        <f t="shared" si="3"/>
        <v>205.00793650793653</v>
      </c>
      <c r="Y93" s="23">
        <f t="shared" si="4"/>
        <v>189.28333333333333</v>
      </c>
      <c r="Z93" s="23">
        <f t="shared" si="5"/>
        <v>198.26369047619048</v>
      </c>
      <c r="AA93">
        <v>29.89</v>
      </c>
      <c r="AB93">
        <v>65</v>
      </c>
      <c r="AC93">
        <v>97.95</v>
      </c>
      <c r="AD93">
        <v>300</v>
      </c>
      <c r="AE93" s="8">
        <f t="shared" si="6"/>
        <v>329.89</v>
      </c>
      <c r="AF93" s="8">
        <f t="shared" si="7"/>
        <v>365</v>
      </c>
      <c r="AG93" s="8">
        <f t="shared" si="8"/>
        <v>397.95</v>
      </c>
      <c r="AH93" s="9">
        <f t="shared" si="9"/>
        <v>0.36916666666666664</v>
      </c>
      <c r="AI93">
        <f t="shared" si="10"/>
        <v>99</v>
      </c>
      <c r="AJ93">
        <f t="shared" si="11"/>
        <v>203</v>
      </c>
      <c r="AK93">
        <f t="shared" si="12"/>
        <v>208</v>
      </c>
      <c r="AL93">
        <f t="shared" si="13"/>
        <v>198</v>
      </c>
      <c r="AM93">
        <f t="shared" si="14"/>
        <v>190</v>
      </c>
      <c r="AP93" s="30"/>
      <c r="BQ93" s="31"/>
      <c r="BS93" s="30"/>
      <c r="CT93" s="31"/>
    </row>
    <row r="94" spans="1:98" x14ac:dyDescent="0.3">
      <c r="A94" s="11">
        <v>-9.4999999999999998E-3</v>
      </c>
      <c r="B94" s="11">
        <v>-2.8999999999999998E-3</v>
      </c>
      <c r="C94" s="3">
        <v>44805</v>
      </c>
      <c r="D94" s="3"/>
      <c r="E94" s="1"/>
      <c r="F94" s="1"/>
      <c r="G94" s="1"/>
      <c r="H94" s="6"/>
      <c r="I94" s="6"/>
      <c r="J94" s="6"/>
      <c r="K94" s="6">
        <v>119</v>
      </c>
      <c r="L94" s="6">
        <v>197</v>
      </c>
      <c r="M94" s="6">
        <v>204</v>
      </c>
      <c r="N94" s="6">
        <v>200</v>
      </c>
      <c r="O94" s="16">
        <v>192</v>
      </c>
      <c r="P94" s="16">
        <v>184</v>
      </c>
      <c r="Q94" s="6">
        <f t="shared" ref="Q94:T94" si="22">P94-5</f>
        <v>179</v>
      </c>
      <c r="R94" s="6">
        <f t="shared" si="22"/>
        <v>174</v>
      </c>
      <c r="S94" s="6">
        <f t="shared" si="22"/>
        <v>169</v>
      </c>
      <c r="T94" s="6">
        <f t="shared" si="22"/>
        <v>164</v>
      </c>
      <c r="U94" s="6"/>
      <c r="V94" s="6"/>
      <c r="W94" s="20">
        <f t="shared" si="2"/>
        <v>191.33333333333334</v>
      </c>
      <c r="X94" s="20">
        <f t="shared" si="3"/>
        <v>205.00793650793653</v>
      </c>
      <c r="Y94" s="23">
        <f t="shared" si="4"/>
        <v>191.06666666666666</v>
      </c>
      <c r="Z94" s="23">
        <f t="shared" si="5"/>
        <v>198.26369047619048</v>
      </c>
      <c r="AA94">
        <v>29.89</v>
      </c>
      <c r="AB94">
        <v>65</v>
      </c>
      <c r="AC94">
        <v>97.95</v>
      </c>
      <c r="AD94">
        <v>300</v>
      </c>
      <c r="AE94" s="8">
        <f t="shared" si="6"/>
        <v>329.89</v>
      </c>
      <c r="AF94" s="8">
        <f t="shared" si="7"/>
        <v>365</v>
      </c>
      <c r="AG94" s="8">
        <f t="shared" si="8"/>
        <v>397.95</v>
      </c>
      <c r="AH94" s="9">
        <f t="shared" si="9"/>
        <v>0.36222222222222217</v>
      </c>
      <c r="AI94">
        <f t="shared" si="10"/>
        <v>119</v>
      </c>
      <c r="AJ94">
        <f t="shared" si="11"/>
        <v>197</v>
      </c>
      <c r="AK94">
        <f t="shared" si="12"/>
        <v>204</v>
      </c>
      <c r="AL94">
        <f t="shared" si="13"/>
        <v>200</v>
      </c>
      <c r="AM94">
        <f t="shared" si="14"/>
        <v>192</v>
      </c>
      <c r="AP94" s="30"/>
      <c r="BQ94" s="31"/>
      <c r="BS94" s="30"/>
      <c r="CT94" s="31"/>
    </row>
    <row r="95" spans="1:98" x14ac:dyDescent="0.3">
      <c r="A95" s="11">
        <v>-9.7000000000000003E-3</v>
      </c>
      <c r="B95" s="11">
        <v>5.8999999999999999E-3</v>
      </c>
      <c r="C95" s="3">
        <v>44835</v>
      </c>
      <c r="D95" s="3"/>
      <c r="E95" s="1"/>
      <c r="F95" s="1"/>
      <c r="G95" s="1"/>
      <c r="H95" s="6"/>
      <c r="I95" s="6"/>
      <c r="J95" s="6"/>
      <c r="K95" s="6">
        <v>95</v>
      </c>
      <c r="L95" s="6">
        <v>165</v>
      </c>
      <c r="M95" s="6">
        <v>185</v>
      </c>
      <c r="N95" s="6">
        <v>185</v>
      </c>
      <c r="O95" s="16">
        <v>177</v>
      </c>
      <c r="P95" s="16">
        <v>175</v>
      </c>
      <c r="Q95" s="6">
        <f t="shared" ref="Q95:T95" si="23">P95-5</f>
        <v>170</v>
      </c>
      <c r="R95" s="6">
        <f t="shared" si="23"/>
        <v>165</v>
      </c>
      <c r="S95" s="6">
        <f t="shared" si="23"/>
        <v>160</v>
      </c>
      <c r="T95" s="6">
        <f t="shared" si="23"/>
        <v>155</v>
      </c>
      <c r="U95" s="6"/>
      <c r="V95" s="6"/>
      <c r="W95" s="20">
        <f t="shared" si="2"/>
        <v>170.83333333333334</v>
      </c>
      <c r="X95" s="20">
        <f t="shared" si="3"/>
        <v>205.00793650793653</v>
      </c>
      <c r="Y95" s="23">
        <f t="shared" si="4"/>
        <v>173.4</v>
      </c>
      <c r="Z95" s="23">
        <f t="shared" si="5"/>
        <v>198.26369047619048</v>
      </c>
      <c r="AA95">
        <v>29.89</v>
      </c>
      <c r="AB95">
        <v>65</v>
      </c>
      <c r="AC95">
        <v>97.95</v>
      </c>
      <c r="AD95">
        <v>300</v>
      </c>
      <c r="AE95" s="8">
        <f t="shared" si="6"/>
        <v>329.89</v>
      </c>
      <c r="AF95" s="8">
        <f t="shared" si="7"/>
        <v>365</v>
      </c>
      <c r="AG95" s="8">
        <f t="shared" si="8"/>
        <v>397.95</v>
      </c>
      <c r="AH95" s="9">
        <f t="shared" si="9"/>
        <v>0.43055555555555552</v>
      </c>
      <c r="AI95">
        <f t="shared" si="10"/>
        <v>95</v>
      </c>
      <c r="AJ95">
        <f t="shared" si="11"/>
        <v>165</v>
      </c>
      <c r="AK95">
        <f t="shared" si="12"/>
        <v>185</v>
      </c>
      <c r="AL95">
        <f t="shared" si="13"/>
        <v>185</v>
      </c>
      <c r="AM95">
        <f t="shared" si="14"/>
        <v>177</v>
      </c>
      <c r="AP95" s="30"/>
      <c r="BQ95" s="31"/>
      <c r="BS95" s="30"/>
      <c r="CT95" s="31"/>
    </row>
    <row r="96" spans="1:98" x14ac:dyDescent="0.3">
      <c r="A96" s="11">
        <v>-5.5999999999999999E-3</v>
      </c>
      <c r="B96" s="11">
        <v>4.1000000000000003E-3</v>
      </c>
      <c r="C96" s="3">
        <v>44866</v>
      </c>
      <c r="D96" s="3"/>
      <c r="E96" s="1"/>
      <c r="F96" s="1"/>
      <c r="G96" s="1"/>
      <c r="H96" s="6"/>
      <c r="I96" s="6"/>
      <c r="J96" s="6"/>
      <c r="K96" s="6">
        <v>90</v>
      </c>
      <c r="L96" s="6">
        <v>121</v>
      </c>
      <c r="M96" s="6">
        <v>163</v>
      </c>
      <c r="N96" s="6">
        <v>173</v>
      </c>
      <c r="O96" s="16">
        <v>165</v>
      </c>
      <c r="P96" s="16">
        <v>175</v>
      </c>
      <c r="Q96" s="6">
        <f t="shared" ref="Q96:T96" si="24">P96-5</f>
        <v>170</v>
      </c>
      <c r="R96" s="6">
        <f t="shared" si="24"/>
        <v>165</v>
      </c>
      <c r="S96" s="6">
        <f t="shared" si="24"/>
        <v>160</v>
      </c>
      <c r="T96" s="6">
        <f t="shared" si="24"/>
        <v>155</v>
      </c>
      <c r="U96" s="6"/>
      <c r="V96" s="6"/>
      <c r="W96" s="20">
        <f t="shared" si="2"/>
        <v>147.72222222222223</v>
      </c>
      <c r="X96" s="20">
        <f t="shared" si="3"/>
        <v>205.00793650793653</v>
      </c>
      <c r="Y96" s="23">
        <f t="shared" si="4"/>
        <v>156.56666666666666</v>
      </c>
      <c r="Z96" s="23">
        <f t="shared" si="5"/>
        <v>198.26369047619048</v>
      </c>
      <c r="AA96">
        <v>29.89</v>
      </c>
      <c r="AB96">
        <v>65</v>
      </c>
      <c r="AC96">
        <v>97.95</v>
      </c>
      <c r="AD96">
        <v>300</v>
      </c>
      <c r="AE96" s="8">
        <f t="shared" si="6"/>
        <v>329.89</v>
      </c>
      <c r="AF96" s="8">
        <f t="shared" si="7"/>
        <v>365</v>
      </c>
      <c r="AG96" s="8">
        <f t="shared" si="8"/>
        <v>397.95</v>
      </c>
      <c r="AH96" s="9">
        <f t="shared" si="9"/>
        <v>0.5075925925925926</v>
      </c>
      <c r="AI96">
        <f t="shared" si="10"/>
        <v>90</v>
      </c>
      <c r="AJ96">
        <f t="shared" si="11"/>
        <v>121</v>
      </c>
      <c r="AK96">
        <f t="shared" si="12"/>
        <v>163</v>
      </c>
      <c r="AL96">
        <f t="shared" si="13"/>
        <v>173</v>
      </c>
      <c r="AM96">
        <f t="shared" si="14"/>
        <v>165</v>
      </c>
      <c r="AP96" s="30"/>
      <c r="BQ96" s="31"/>
      <c r="BS96" s="30"/>
      <c r="CT96" s="31"/>
    </row>
    <row r="97" spans="1:98" x14ac:dyDescent="0.3">
      <c r="A97" s="11">
        <v>4.4999999999999997E-3</v>
      </c>
      <c r="B97" s="11">
        <v>6.1999999999999998E-3</v>
      </c>
      <c r="C97" s="3">
        <v>44896</v>
      </c>
      <c r="D97" s="3"/>
      <c r="E97" s="1"/>
      <c r="F97" s="1"/>
      <c r="G97" s="1"/>
      <c r="H97" s="6"/>
      <c r="I97" s="6"/>
      <c r="J97" s="6"/>
      <c r="K97" s="6">
        <v>91</v>
      </c>
      <c r="L97" s="6">
        <v>118</v>
      </c>
      <c r="M97" s="6">
        <v>158</v>
      </c>
      <c r="N97" s="6">
        <v>170</v>
      </c>
      <c r="O97" s="16">
        <v>162</v>
      </c>
      <c r="P97" s="16">
        <v>175</v>
      </c>
      <c r="Q97" s="6">
        <f t="shared" ref="Q97:T97" si="25">P97-5</f>
        <v>170</v>
      </c>
      <c r="R97" s="6">
        <f t="shared" si="25"/>
        <v>165</v>
      </c>
      <c r="S97" s="6">
        <f t="shared" si="25"/>
        <v>160</v>
      </c>
      <c r="T97" s="6">
        <f t="shared" si="25"/>
        <v>155</v>
      </c>
      <c r="U97" s="6"/>
      <c r="V97" s="6"/>
      <c r="W97" s="20">
        <f t="shared" si="2"/>
        <v>146.47222222222223</v>
      </c>
      <c r="X97" s="20">
        <f t="shared" si="3"/>
        <v>205.00793650793653</v>
      </c>
      <c r="Y97" s="23">
        <f t="shared" si="4"/>
        <v>155.19999999999999</v>
      </c>
      <c r="Z97" s="23">
        <f t="shared" si="5"/>
        <v>198.26369047619048</v>
      </c>
      <c r="AA97">
        <v>29.89</v>
      </c>
      <c r="AB97">
        <v>65</v>
      </c>
      <c r="AC97">
        <v>97.95</v>
      </c>
      <c r="AD97">
        <v>300</v>
      </c>
      <c r="AE97" s="8">
        <f t="shared" si="6"/>
        <v>329.89</v>
      </c>
      <c r="AF97" s="8">
        <f t="shared" si="7"/>
        <v>365</v>
      </c>
      <c r="AG97" s="8">
        <f t="shared" si="8"/>
        <v>397.95</v>
      </c>
      <c r="AH97" s="9">
        <f t="shared" si="9"/>
        <v>0.51175925925925925</v>
      </c>
      <c r="AI97">
        <f t="shared" si="10"/>
        <v>91</v>
      </c>
      <c r="AJ97">
        <f t="shared" si="11"/>
        <v>118</v>
      </c>
      <c r="AK97">
        <f t="shared" si="12"/>
        <v>158</v>
      </c>
      <c r="AL97">
        <f t="shared" si="13"/>
        <v>170</v>
      </c>
      <c r="AM97">
        <f t="shared" si="14"/>
        <v>162</v>
      </c>
      <c r="AP97" s="30"/>
      <c r="BQ97" s="31"/>
      <c r="BS97" s="30"/>
      <c r="CT97" s="31"/>
    </row>
    <row r="98" spans="1:98" x14ac:dyDescent="0.3">
      <c r="A98" s="11">
        <v>2.0999999999999999E-3</v>
      </c>
      <c r="B98" s="11">
        <v>5.3E-3</v>
      </c>
      <c r="C98" s="3">
        <v>44927</v>
      </c>
      <c r="D98" s="3"/>
      <c r="E98" s="1"/>
      <c r="F98" s="1"/>
      <c r="G98" s="1"/>
      <c r="H98" s="6"/>
      <c r="I98" s="6"/>
      <c r="J98" s="6"/>
      <c r="K98" s="6"/>
      <c r="L98" s="6">
        <v>108</v>
      </c>
      <c r="M98" s="6">
        <v>130</v>
      </c>
      <c r="N98" s="6">
        <v>145</v>
      </c>
      <c r="O98" s="16">
        <v>158</v>
      </c>
      <c r="P98" s="16">
        <v>179</v>
      </c>
      <c r="Q98" s="6">
        <f>P98-5</f>
        <v>174</v>
      </c>
      <c r="R98" s="6">
        <f>Q98-5</f>
        <v>169</v>
      </c>
      <c r="S98" s="6">
        <f t="shared" ref="S98:T100" si="26">R98-5</f>
        <v>164</v>
      </c>
      <c r="T98" s="6">
        <f t="shared" si="26"/>
        <v>159</v>
      </c>
      <c r="U98" s="6"/>
      <c r="V98" s="6"/>
      <c r="W98" s="20">
        <f t="shared" ref="W98:W141" si="27">((13-MONTH($C98))*INDEX($D98:$V98,1,MATCH(YEAR($C98),$D$1:$V$1,0))+12*INDEX($D98:$V98,1,MATCH(YEAR($C98)+1,$D$1:$V$1,0))+12*INDEX($D98:$V98,1,MATCH(YEAR($C98)+2,$D$1:$V$1,0))+(MONTH($C98)-1)*INDEX($D98:$V98,1,MATCH(YEAR($C98)+3,$D$1:$V$1,0)))/36</f>
        <v>127.66666666666667</v>
      </c>
      <c r="X98" s="20">
        <f t="shared" ref="X98:X141" si="28">AVERAGE($W$2:$W$198)</f>
        <v>205.00793650793653</v>
      </c>
      <c r="Y98" s="23">
        <f t="shared" ref="Y98:Y141" si="29">((13-MONTH($C98))*INDEX($D98:$V98,1,MATCH(YEAR($C98),$D$1:$V$1,0))+12*INDEX($D98:$V98,1,MATCH(YEAR($C98)+1,$D$1:$V$1,0))+12*INDEX($D98:$V98,1,MATCH(YEAR($C98)+2,$D$1:$V$1,0))+12*INDEX($D98:$V98,1,MATCH(YEAR($C98)+3,$D$1:$V$1,0))+12*INDEX($D98:$V98,1,MATCH(YEAR($C98)+4,$D$1:$V$1,0))+(MONTH($C98)-1)*INDEX($D98:$V98,1,MATCH(YEAR($C98)+5,$D$1:$V$1,0)))/60</f>
        <v>144</v>
      </c>
      <c r="Z98" s="23">
        <f t="shared" ref="Z98:Z141" si="30">AVERAGE($Y$2:$Y$198)</f>
        <v>198.26369047619048</v>
      </c>
      <c r="AA98">
        <v>29.89</v>
      </c>
      <c r="AB98">
        <v>65</v>
      </c>
      <c r="AC98">
        <v>97.95</v>
      </c>
      <c r="AD98">
        <v>330</v>
      </c>
      <c r="AE98" s="8">
        <f t="shared" si="6"/>
        <v>359.89</v>
      </c>
      <c r="AF98" s="8">
        <f t="shared" si="7"/>
        <v>395</v>
      </c>
      <c r="AG98" s="8">
        <f t="shared" si="8"/>
        <v>427.95</v>
      </c>
      <c r="AH98" s="9">
        <f t="shared" ref="AH98:AH133" si="31">(AD98-W98)/AD98</f>
        <v>0.61313131313131308</v>
      </c>
      <c r="AI98">
        <f t="shared" si="10"/>
        <v>108</v>
      </c>
      <c r="AJ98">
        <f t="shared" si="11"/>
        <v>130</v>
      </c>
      <c r="AK98">
        <f t="shared" si="12"/>
        <v>145</v>
      </c>
      <c r="AL98">
        <f t="shared" si="13"/>
        <v>158</v>
      </c>
      <c r="AM98">
        <f t="shared" si="14"/>
        <v>179</v>
      </c>
      <c r="AP98" s="30"/>
      <c r="BQ98" s="31"/>
      <c r="BS98" s="30"/>
      <c r="CT98" s="31"/>
    </row>
    <row r="99" spans="1:98" x14ac:dyDescent="0.3">
      <c r="A99" s="13">
        <v>-5.9999999999999995E-4</v>
      </c>
      <c r="B99" s="13">
        <v>8.3999999999999995E-3</v>
      </c>
      <c r="C99" s="3">
        <v>44958</v>
      </c>
      <c r="D99" s="3"/>
      <c r="E99" s="1"/>
      <c r="F99" s="1"/>
      <c r="G99" s="1"/>
      <c r="H99" s="6"/>
      <c r="I99" s="6"/>
      <c r="J99" s="6"/>
      <c r="K99" s="6"/>
      <c r="L99" s="6">
        <v>107</v>
      </c>
      <c r="M99" s="6">
        <v>121</v>
      </c>
      <c r="N99" s="6">
        <v>134</v>
      </c>
      <c r="O99" s="6">
        <v>145</v>
      </c>
      <c r="P99" s="16">
        <v>179</v>
      </c>
      <c r="Q99" s="16">
        <v>178</v>
      </c>
      <c r="R99" s="6">
        <f>Q99-5</f>
        <v>173</v>
      </c>
      <c r="S99" s="6">
        <f t="shared" si="26"/>
        <v>168</v>
      </c>
      <c r="T99" s="6">
        <f t="shared" si="26"/>
        <v>163</v>
      </c>
      <c r="U99" s="6"/>
      <c r="V99" s="6"/>
      <c r="W99" s="20">
        <f t="shared" si="27"/>
        <v>121.72222222222223</v>
      </c>
      <c r="X99" s="20">
        <f t="shared" si="28"/>
        <v>205.00793650793653</v>
      </c>
      <c r="Y99" s="23">
        <f t="shared" si="29"/>
        <v>138.38333333333333</v>
      </c>
      <c r="Z99" s="23">
        <f t="shared" si="30"/>
        <v>198.26369047619048</v>
      </c>
      <c r="AA99">
        <v>29.89</v>
      </c>
      <c r="AB99">
        <v>65</v>
      </c>
      <c r="AC99">
        <v>97.95</v>
      </c>
      <c r="AD99">
        <v>330</v>
      </c>
      <c r="AE99" s="8">
        <f t="shared" si="6"/>
        <v>359.89</v>
      </c>
      <c r="AF99" s="8">
        <f t="shared" si="7"/>
        <v>395</v>
      </c>
      <c r="AG99" s="8">
        <f t="shared" si="8"/>
        <v>427.95</v>
      </c>
      <c r="AH99" s="9">
        <f t="shared" si="31"/>
        <v>0.63114478114478112</v>
      </c>
      <c r="AI99">
        <f t="shared" si="10"/>
        <v>107</v>
      </c>
      <c r="AJ99">
        <f t="shared" si="11"/>
        <v>121</v>
      </c>
      <c r="AK99">
        <f t="shared" si="12"/>
        <v>134</v>
      </c>
      <c r="AL99">
        <f t="shared" si="13"/>
        <v>145</v>
      </c>
      <c r="AM99">
        <f t="shared" si="14"/>
        <v>179</v>
      </c>
      <c r="AP99" s="30"/>
      <c r="BQ99" s="31"/>
      <c r="BS99" s="30"/>
      <c r="CT99" s="31"/>
    </row>
    <row r="100" spans="1:98" x14ac:dyDescent="0.3">
      <c r="A100" s="11">
        <v>5.0000000000000001E-4</v>
      </c>
      <c r="B100" s="11"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6"/>
      <c r="K100" s="6"/>
      <c r="L100" s="6">
        <v>103</v>
      </c>
      <c r="M100" s="6">
        <v>116</v>
      </c>
      <c r="N100" s="6">
        <v>130</v>
      </c>
      <c r="O100" s="6">
        <v>137</v>
      </c>
      <c r="P100" s="16">
        <v>159</v>
      </c>
      <c r="Q100" s="16">
        <v>171</v>
      </c>
      <c r="R100" s="6">
        <f>Q100-5</f>
        <v>166</v>
      </c>
      <c r="S100" s="6">
        <f t="shared" si="26"/>
        <v>161</v>
      </c>
      <c r="T100" s="6">
        <f t="shared" si="26"/>
        <v>156</v>
      </c>
      <c r="U100" s="6"/>
      <c r="V100" s="6"/>
      <c r="W100" s="20">
        <f t="shared" si="27"/>
        <v>118.22222222222223</v>
      </c>
      <c r="X100" s="20">
        <f t="shared" si="28"/>
        <v>205.00793650793653</v>
      </c>
      <c r="Y100" s="23">
        <f t="shared" si="29"/>
        <v>131.26666666666668</v>
      </c>
      <c r="Z100" s="23">
        <f t="shared" si="30"/>
        <v>198.26369047619048</v>
      </c>
      <c r="AA100">
        <v>29.89</v>
      </c>
      <c r="AB100">
        <v>65</v>
      </c>
      <c r="AC100">
        <v>97.95</v>
      </c>
      <c r="AD100">
        <v>330</v>
      </c>
      <c r="AE100" s="8">
        <f t="shared" si="6"/>
        <v>359.89</v>
      </c>
      <c r="AF100" s="8">
        <f t="shared" si="7"/>
        <v>395</v>
      </c>
      <c r="AG100" s="8">
        <f t="shared" si="8"/>
        <v>427.95</v>
      </c>
      <c r="AH100" s="9">
        <f t="shared" si="31"/>
        <v>0.64175084175084174</v>
      </c>
      <c r="AI100">
        <f t="shared" si="10"/>
        <v>103</v>
      </c>
      <c r="AJ100">
        <f t="shared" si="11"/>
        <v>116</v>
      </c>
      <c r="AK100">
        <f t="shared" si="12"/>
        <v>130</v>
      </c>
      <c r="AL100">
        <f t="shared" si="13"/>
        <v>137</v>
      </c>
      <c r="AM100">
        <f t="shared" si="14"/>
        <v>159</v>
      </c>
      <c r="AP100" s="30"/>
      <c r="BQ100" s="31"/>
      <c r="BS100" s="30"/>
      <c r="CT100" s="31"/>
    </row>
    <row r="101" spans="1:98" x14ac:dyDescent="0.3">
      <c r="A101" s="11">
        <v>-9.4999999999999998E-3</v>
      </c>
      <c r="B101" s="11">
        <v>5.7000000000000002E-3</v>
      </c>
      <c r="C101" s="3">
        <v>45017</v>
      </c>
      <c r="D101" s="3"/>
      <c r="E101" s="1"/>
      <c r="F101" s="1"/>
      <c r="G101" s="1"/>
      <c r="H101" s="6"/>
      <c r="I101" s="6"/>
      <c r="J101" s="6"/>
      <c r="K101" s="6"/>
      <c r="L101" s="6">
        <v>101</v>
      </c>
      <c r="M101" s="6">
        <v>103</v>
      </c>
      <c r="N101" s="6">
        <v>115</v>
      </c>
      <c r="O101" s="6">
        <v>128</v>
      </c>
      <c r="P101" s="16">
        <v>149</v>
      </c>
      <c r="Q101" s="16">
        <v>165</v>
      </c>
      <c r="R101" s="6">
        <f t="shared" ref="R101:T102" si="32">Q101-2</f>
        <v>163</v>
      </c>
      <c r="S101" s="6">
        <f t="shared" si="32"/>
        <v>161</v>
      </c>
      <c r="T101" s="6">
        <f t="shared" si="32"/>
        <v>159</v>
      </c>
      <c r="U101" s="6"/>
      <c r="V101" s="6"/>
      <c r="W101" s="20">
        <f t="shared" si="27"/>
        <v>108.58333333333333</v>
      </c>
      <c r="X101" s="20">
        <f t="shared" si="28"/>
        <v>205.00793650793653</v>
      </c>
      <c r="Y101" s="23">
        <f t="shared" si="29"/>
        <v>122.4</v>
      </c>
      <c r="Z101" s="23">
        <f t="shared" si="30"/>
        <v>198.26369047619048</v>
      </c>
      <c r="AA101">
        <v>29.89</v>
      </c>
      <c r="AB101">
        <v>65</v>
      </c>
      <c r="AC101">
        <v>97.95</v>
      </c>
      <c r="AD101">
        <v>330</v>
      </c>
      <c r="AE101" s="8">
        <f t="shared" si="6"/>
        <v>359.89</v>
      </c>
      <c r="AF101" s="8">
        <f t="shared" si="7"/>
        <v>395</v>
      </c>
      <c r="AG101" s="8">
        <f t="shared" si="8"/>
        <v>427.95</v>
      </c>
      <c r="AH101" s="9">
        <f t="shared" si="31"/>
        <v>0.67095959595959598</v>
      </c>
      <c r="AI101">
        <f t="shared" si="10"/>
        <v>101</v>
      </c>
      <c r="AJ101">
        <f t="shared" si="11"/>
        <v>103</v>
      </c>
      <c r="AK101">
        <f t="shared" si="12"/>
        <v>115</v>
      </c>
      <c r="AL101">
        <f t="shared" si="13"/>
        <v>128</v>
      </c>
      <c r="AM101">
        <f t="shared" si="14"/>
        <v>149</v>
      </c>
      <c r="AP101" s="30"/>
      <c r="BQ101" s="31"/>
      <c r="BS101" s="30"/>
      <c r="CT101" s="31"/>
    </row>
    <row r="102" spans="1:98" x14ac:dyDescent="0.3">
      <c r="A102" s="11">
        <v>-1.84E-2</v>
      </c>
      <c r="B102" s="11">
        <v>2.3E-3</v>
      </c>
      <c r="C102" s="3">
        <v>45047</v>
      </c>
      <c r="D102" s="3"/>
      <c r="E102" s="1"/>
      <c r="F102" s="1"/>
      <c r="G102" s="1"/>
      <c r="H102" s="6"/>
      <c r="I102" s="6"/>
      <c r="J102" s="6"/>
      <c r="K102" s="6"/>
      <c r="L102" s="6">
        <v>105</v>
      </c>
      <c r="M102" s="6">
        <v>106</v>
      </c>
      <c r="N102" s="6">
        <v>119</v>
      </c>
      <c r="O102" s="6">
        <v>130</v>
      </c>
      <c r="P102" s="16">
        <v>145</v>
      </c>
      <c r="Q102" s="16">
        <v>160</v>
      </c>
      <c r="R102" s="6">
        <f t="shared" si="32"/>
        <v>158</v>
      </c>
      <c r="S102" s="6">
        <f t="shared" si="32"/>
        <v>156</v>
      </c>
      <c r="T102" s="6">
        <f t="shared" si="32"/>
        <v>154</v>
      </c>
      <c r="U102" s="6"/>
      <c r="V102" s="6"/>
      <c r="W102" s="20">
        <f t="shared" si="27"/>
        <v>112.77777777777777</v>
      </c>
      <c r="X102" s="20">
        <f t="shared" si="28"/>
        <v>205.00793650793653</v>
      </c>
      <c r="Y102" s="23">
        <f t="shared" si="29"/>
        <v>124.66666666666667</v>
      </c>
      <c r="Z102" s="23">
        <f t="shared" si="30"/>
        <v>198.26369047619048</v>
      </c>
      <c r="AA102">
        <v>29.89</v>
      </c>
      <c r="AB102">
        <v>65</v>
      </c>
      <c r="AC102">
        <v>97.95</v>
      </c>
      <c r="AD102">
        <v>330</v>
      </c>
      <c r="AE102" s="8">
        <f t="shared" si="6"/>
        <v>359.89</v>
      </c>
      <c r="AF102" s="8">
        <f t="shared" si="7"/>
        <v>395</v>
      </c>
      <c r="AG102" s="8">
        <f t="shared" si="8"/>
        <v>427.95</v>
      </c>
      <c r="AH102" s="9">
        <f t="shared" si="31"/>
        <v>0.65824915824915831</v>
      </c>
      <c r="AI102">
        <f t="shared" si="10"/>
        <v>105</v>
      </c>
      <c r="AJ102">
        <f t="shared" si="11"/>
        <v>106</v>
      </c>
      <c r="AK102">
        <f t="shared" si="12"/>
        <v>119</v>
      </c>
      <c r="AL102">
        <f t="shared" si="13"/>
        <v>130</v>
      </c>
      <c r="AM102">
        <f t="shared" si="14"/>
        <v>145</v>
      </c>
      <c r="AP102" s="30"/>
      <c r="BQ102" s="31"/>
      <c r="BS102" s="30"/>
      <c r="CT102" s="31"/>
    </row>
    <row r="103" spans="1:98" x14ac:dyDescent="0.3">
      <c r="A103" s="11">
        <v>-1.9300000000000001E-2</v>
      </c>
      <c r="B103" s="11"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6"/>
      <c r="K103" s="6"/>
      <c r="L103" s="6">
        <v>105</v>
      </c>
      <c r="M103" s="6">
        <v>107</v>
      </c>
      <c r="N103" s="6">
        <v>121</v>
      </c>
      <c r="O103" s="6">
        <v>131</v>
      </c>
      <c r="P103" s="16">
        <v>139</v>
      </c>
      <c r="Q103" s="16">
        <v>156</v>
      </c>
      <c r="R103" s="6">
        <f t="shared" ref="R103:T103" si="33">Q103-2</f>
        <v>154</v>
      </c>
      <c r="S103" s="6">
        <f t="shared" si="33"/>
        <v>152</v>
      </c>
      <c r="T103" s="6">
        <f t="shared" si="33"/>
        <v>150</v>
      </c>
      <c r="U103" s="6"/>
      <c r="V103" s="6"/>
      <c r="W103" s="20">
        <f t="shared" si="27"/>
        <v>114.61111111111111</v>
      </c>
      <c r="X103" s="20">
        <f t="shared" si="28"/>
        <v>205.00793650793653</v>
      </c>
      <c r="Y103" s="23">
        <f t="shared" si="29"/>
        <v>124.85</v>
      </c>
      <c r="Z103" s="23">
        <f t="shared" si="30"/>
        <v>198.26369047619048</v>
      </c>
      <c r="AA103">
        <v>29.89</v>
      </c>
      <c r="AB103">
        <v>65</v>
      </c>
      <c r="AC103">
        <v>97.95</v>
      </c>
      <c r="AD103">
        <v>330</v>
      </c>
      <c r="AE103" s="8">
        <f t="shared" si="6"/>
        <v>359.89</v>
      </c>
      <c r="AF103" s="8">
        <f t="shared" si="7"/>
        <v>395</v>
      </c>
      <c r="AG103" s="8">
        <f t="shared" si="8"/>
        <v>427.95</v>
      </c>
      <c r="AH103" s="9">
        <f t="shared" si="31"/>
        <v>0.65269360269360266</v>
      </c>
      <c r="AI103">
        <f t="shared" si="10"/>
        <v>105</v>
      </c>
      <c r="AJ103">
        <f t="shared" si="11"/>
        <v>107</v>
      </c>
      <c r="AK103">
        <f t="shared" si="12"/>
        <v>121</v>
      </c>
      <c r="AL103">
        <f t="shared" si="13"/>
        <v>131</v>
      </c>
      <c r="AM103">
        <f t="shared" si="14"/>
        <v>139</v>
      </c>
      <c r="AP103" s="30"/>
      <c r="BQ103" s="31"/>
      <c r="BS103" s="30"/>
      <c r="CT103" s="31"/>
    </row>
    <row r="104" spans="1:98" x14ac:dyDescent="0.3">
      <c r="A104" s="11">
        <v>-7.1999999999999998E-3</v>
      </c>
      <c r="B104" s="11"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6"/>
      <c r="K104" s="6"/>
      <c r="L104" s="6">
        <v>108</v>
      </c>
      <c r="M104" s="6">
        <v>110</v>
      </c>
      <c r="N104" s="6">
        <v>123</v>
      </c>
      <c r="O104" s="6">
        <v>130</v>
      </c>
      <c r="P104" s="16">
        <v>139</v>
      </c>
      <c r="Q104" s="16">
        <v>152</v>
      </c>
      <c r="R104" s="6">
        <f t="shared" ref="R104:T104" si="34">Q104-2</f>
        <v>150</v>
      </c>
      <c r="S104" s="6">
        <f t="shared" si="34"/>
        <v>148</v>
      </c>
      <c r="T104" s="6">
        <f t="shared" si="34"/>
        <v>146</v>
      </c>
      <c r="U104" s="6"/>
      <c r="V104" s="6"/>
      <c r="W104" s="20">
        <f t="shared" si="27"/>
        <v>117.33333333333333</v>
      </c>
      <c r="X104" s="20">
        <f t="shared" si="28"/>
        <v>205.00793650793653</v>
      </c>
      <c r="Y104" s="23">
        <f t="shared" si="29"/>
        <v>126.4</v>
      </c>
      <c r="Z104" s="23">
        <f t="shared" si="30"/>
        <v>198.26369047619048</v>
      </c>
      <c r="AA104">
        <v>29.89</v>
      </c>
      <c r="AB104">
        <v>65</v>
      </c>
      <c r="AC104">
        <v>97.95</v>
      </c>
      <c r="AD104">
        <v>330</v>
      </c>
      <c r="AE104" s="8">
        <f t="shared" si="6"/>
        <v>359.89</v>
      </c>
      <c r="AF104" s="8">
        <f t="shared" si="7"/>
        <v>395</v>
      </c>
      <c r="AG104" s="8">
        <f t="shared" si="8"/>
        <v>427.95</v>
      </c>
      <c r="AH104" s="9">
        <f t="shared" si="31"/>
        <v>0.64444444444444449</v>
      </c>
      <c r="AI104">
        <f t="shared" si="10"/>
        <v>108</v>
      </c>
      <c r="AJ104">
        <f t="shared" si="11"/>
        <v>110</v>
      </c>
      <c r="AK104">
        <f t="shared" si="12"/>
        <v>123</v>
      </c>
      <c r="AL104">
        <f t="shared" si="13"/>
        <v>130</v>
      </c>
      <c r="AM104">
        <f t="shared" si="14"/>
        <v>139</v>
      </c>
      <c r="AP104" s="30"/>
      <c r="BQ104" s="31"/>
      <c r="BS104" s="30"/>
      <c r="CT104" s="31"/>
    </row>
    <row r="105" spans="1:98" x14ac:dyDescent="0.3">
      <c r="A105" s="11">
        <v>-1.4E-3</v>
      </c>
      <c r="B105" s="11"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6"/>
      <c r="K105" s="6"/>
      <c r="L105" s="6">
        <v>111</v>
      </c>
      <c r="M105" s="6">
        <v>107</v>
      </c>
      <c r="N105" s="6">
        <v>122</v>
      </c>
      <c r="O105" s="6">
        <v>130</v>
      </c>
      <c r="P105" s="16">
        <v>139</v>
      </c>
      <c r="Q105" s="16">
        <v>152</v>
      </c>
      <c r="R105" s="6">
        <f t="shared" ref="R105:T105" si="35">Q105-2</f>
        <v>150</v>
      </c>
      <c r="S105" s="6">
        <f t="shared" si="35"/>
        <v>148</v>
      </c>
      <c r="T105" s="6">
        <f t="shared" si="35"/>
        <v>146</v>
      </c>
      <c r="U105" s="6"/>
      <c r="V105" s="6"/>
      <c r="W105" s="20">
        <f t="shared" si="27"/>
        <v>117.02777777777777</v>
      </c>
      <c r="X105" s="20">
        <f t="shared" si="28"/>
        <v>205.00793650793653</v>
      </c>
      <c r="Y105" s="23">
        <f t="shared" si="29"/>
        <v>126.58333333333333</v>
      </c>
      <c r="Z105" s="23">
        <f t="shared" si="30"/>
        <v>198.26369047619048</v>
      </c>
      <c r="AA105">
        <v>29.89</v>
      </c>
      <c r="AB105">
        <v>65</v>
      </c>
      <c r="AC105">
        <v>97.95</v>
      </c>
      <c r="AD105">
        <v>330</v>
      </c>
      <c r="AE105" s="8">
        <f t="shared" si="6"/>
        <v>359.89</v>
      </c>
      <c r="AF105" s="8">
        <f t="shared" si="7"/>
        <v>395</v>
      </c>
      <c r="AG105" s="8">
        <f t="shared" si="8"/>
        <v>427.95</v>
      </c>
      <c r="AH105" s="9">
        <f t="shared" si="31"/>
        <v>0.64537037037037037</v>
      </c>
      <c r="AI105">
        <f t="shared" si="10"/>
        <v>111</v>
      </c>
      <c r="AJ105">
        <f t="shared" si="11"/>
        <v>107</v>
      </c>
      <c r="AK105">
        <f t="shared" si="12"/>
        <v>122</v>
      </c>
      <c r="AL105">
        <f t="shared" si="13"/>
        <v>130</v>
      </c>
      <c r="AM105">
        <f t="shared" si="14"/>
        <v>139</v>
      </c>
      <c r="AP105" s="30"/>
      <c r="BQ105" s="31"/>
      <c r="BS105" s="30"/>
      <c r="CT105" s="31"/>
    </row>
    <row r="106" spans="1:98" x14ac:dyDescent="0.3">
      <c r="A106" s="11">
        <v>3.7000000000000002E-3</v>
      </c>
      <c r="B106" s="11"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6"/>
      <c r="K106" s="6"/>
      <c r="L106" s="6">
        <v>108</v>
      </c>
      <c r="M106" s="6">
        <v>103</v>
      </c>
      <c r="N106" s="6">
        <v>116</v>
      </c>
      <c r="O106" s="6">
        <v>125</v>
      </c>
      <c r="P106" s="16">
        <v>139</v>
      </c>
      <c r="Q106" s="16">
        <v>152</v>
      </c>
      <c r="R106" s="6">
        <f t="shared" ref="R106:T106" si="36">Q106-2</f>
        <v>150</v>
      </c>
      <c r="S106" s="6">
        <f t="shared" si="36"/>
        <v>148</v>
      </c>
      <c r="T106" s="6">
        <f t="shared" si="36"/>
        <v>146</v>
      </c>
      <c r="U106" s="6"/>
      <c r="V106" s="6"/>
      <c r="W106" s="20">
        <f t="shared" si="27"/>
        <v>112.77777777777777</v>
      </c>
      <c r="X106" s="20">
        <f t="shared" si="28"/>
        <v>205.00793650793653</v>
      </c>
      <c r="Y106" s="23">
        <f t="shared" si="29"/>
        <v>124.06666666666666</v>
      </c>
      <c r="Z106" s="23">
        <f t="shared" si="30"/>
        <v>198.26369047619048</v>
      </c>
      <c r="AA106">
        <v>29.89</v>
      </c>
      <c r="AB106">
        <v>65</v>
      </c>
      <c r="AC106">
        <v>97.95</v>
      </c>
      <c r="AD106">
        <v>330</v>
      </c>
      <c r="AE106" s="8">
        <f t="shared" si="6"/>
        <v>359.89</v>
      </c>
      <c r="AF106" s="8">
        <f t="shared" si="7"/>
        <v>395</v>
      </c>
      <c r="AG106" s="8">
        <f t="shared" si="8"/>
        <v>427.95</v>
      </c>
      <c r="AH106" s="9">
        <f t="shared" si="31"/>
        <v>0.65824915824915831</v>
      </c>
      <c r="AI106">
        <f t="shared" si="10"/>
        <v>108</v>
      </c>
      <c r="AJ106">
        <f t="shared" si="11"/>
        <v>103</v>
      </c>
      <c r="AK106">
        <f t="shared" si="12"/>
        <v>116</v>
      </c>
      <c r="AL106">
        <f t="shared" si="13"/>
        <v>125</v>
      </c>
      <c r="AM106">
        <f t="shared" si="14"/>
        <v>139</v>
      </c>
      <c r="AP106" s="30"/>
      <c r="BQ106" s="31"/>
      <c r="BS106" s="30"/>
      <c r="CT106" s="31"/>
    </row>
    <row r="107" spans="1:98" x14ac:dyDescent="0.3">
      <c r="A107" s="11">
        <v>5.0000000000000001E-3</v>
      </c>
      <c r="B107" s="11"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6"/>
      <c r="K107" s="6"/>
      <c r="L107" s="6">
        <v>110</v>
      </c>
      <c r="M107" s="6">
        <v>104</v>
      </c>
      <c r="N107" s="6">
        <v>120</v>
      </c>
      <c r="O107" s="6">
        <v>130</v>
      </c>
      <c r="P107" s="16">
        <v>137</v>
      </c>
      <c r="Q107" s="16">
        <v>150</v>
      </c>
      <c r="R107" s="6">
        <f t="shared" ref="R107:T107" si="37">Q107-2</f>
        <v>148</v>
      </c>
      <c r="S107" s="6">
        <f t="shared" si="37"/>
        <v>146</v>
      </c>
      <c r="T107" s="6">
        <f t="shared" si="37"/>
        <v>144</v>
      </c>
      <c r="U107" s="6"/>
      <c r="V107" s="6"/>
      <c r="W107" s="20">
        <f t="shared" si="27"/>
        <v>116.33333333333333</v>
      </c>
      <c r="X107" s="20">
        <f t="shared" si="28"/>
        <v>205.00793650793653</v>
      </c>
      <c r="Y107" s="23">
        <f t="shared" si="29"/>
        <v>126.2</v>
      </c>
      <c r="Z107" s="23">
        <f t="shared" si="30"/>
        <v>198.26369047619048</v>
      </c>
      <c r="AA107">
        <v>29.89</v>
      </c>
      <c r="AB107">
        <v>65</v>
      </c>
      <c r="AC107">
        <v>97.95</v>
      </c>
      <c r="AD107">
        <v>330</v>
      </c>
      <c r="AE107" s="8">
        <f t="shared" si="6"/>
        <v>359.89</v>
      </c>
      <c r="AF107" s="8">
        <f t="shared" si="7"/>
        <v>395</v>
      </c>
      <c r="AG107" s="8">
        <f t="shared" si="8"/>
        <v>427.95</v>
      </c>
      <c r="AH107" s="9">
        <f t="shared" si="31"/>
        <v>0.64747474747474754</v>
      </c>
      <c r="AI107">
        <f t="shared" si="10"/>
        <v>110</v>
      </c>
      <c r="AJ107">
        <f t="shared" si="11"/>
        <v>104</v>
      </c>
      <c r="AK107">
        <f t="shared" si="12"/>
        <v>120</v>
      </c>
      <c r="AL107">
        <f t="shared" si="13"/>
        <v>130</v>
      </c>
      <c r="AM107">
        <f t="shared" si="14"/>
        <v>137</v>
      </c>
      <c r="AP107" s="30"/>
      <c r="BQ107" s="31"/>
      <c r="BS107" s="30"/>
      <c r="CT107" s="31"/>
    </row>
    <row r="108" spans="1:98" x14ac:dyDescent="0.3">
      <c r="A108" s="11">
        <v>5.8999999999999999E-3</v>
      </c>
      <c r="B108" s="11">
        <v>2.8E-3</v>
      </c>
      <c r="C108" s="3">
        <v>45231</v>
      </c>
      <c r="D108" s="3"/>
      <c r="E108" s="1"/>
      <c r="F108" s="1"/>
      <c r="G108" s="1"/>
      <c r="H108" s="6"/>
      <c r="I108" s="6"/>
      <c r="J108" s="6"/>
      <c r="K108" s="6"/>
      <c r="L108" s="6">
        <v>110</v>
      </c>
      <c r="M108" s="6">
        <v>117</v>
      </c>
      <c r="N108" s="6">
        <v>129</v>
      </c>
      <c r="O108" s="6">
        <v>139</v>
      </c>
      <c r="P108" s="16">
        <v>137</v>
      </c>
      <c r="Q108" s="16">
        <v>150</v>
      </c>
      <c r="R108" s="6">
        <f t="shared" ref="R108:T108" si="38">Q108-2</f>
        <v>148</v>
      </c>
      <c r="S108" s="6">
        <f t="shared" si="38"/>
        <v>146</v>
      </c>
      <c r="T108" s="6">
        <f t="shared" si="38"/>
        <v>144</v>
      </c>
      <c r="U108" s="6"/>
      <c r="V108" s="6"/>
      <c r="W108" s="20">
        <f t="shared" si="27"/>
        <v>126.72222222222223</v>
      </c>
      <c r="X108" s="20">
        <f t="shared" si="28"/>
        <v>205.00793650793653</v>
      </c>
      <c r="Y108" s="23">
        <f t="shared" si="29"/>
        <v>133.06666666666666</v>
      </c>
      <c r="Z108" s="23">
        <f t="shared" si="30"/>
        <v>198.26369047619048</v>
      </c>
      <c r="AA108">
        <v>29.89</v>
      </c>
      <c r="AB108">
        <v>65</v>
      </c>
      <c r="AC108">
        <v>97.95</v>
      </c>
      <c r="AD108">
        <v>330</v>
      </c>
      <c r="AE108" s="8">
        <f t="shared" si="6"/>
        <v>359.89</v>
      </c>
      <c r="AF108" s="8">
        <f t="shared" si="7"/>
        <v>395</v>
      </c>
      <c r="AG108" s="8">
        <f t="shared" si="8"/>
        <v>427.95</v>
      </c>
      <c r="AH108" s="9">
        <f t="shared" si="31"/>
        <v>0.61599326599326598</v>
      </c>
      <c r="AI108">
        <f t="shared" si="10"/>
        <v>110</v>
      </c>
      <c r="AJ108">
        <f t="shared" si="11"/>
        <v>117</v>
      </c>
      <c r="AK108">
        <f t="shared" si="12"/>
        <v>129</v>
      </c>
      <c r="AL108">
        <f t="shared" si="13"/>
        <v>139</v>
      </c>
      <c r="AM108">
        <f t="shared" si="14"/>
        <v>137</v>
      </c>
      <c r="AP108" s="30"/>
      <c r="BQ108" s="31"/>
      <c r="BS108" s="30"/>
      <c r="CT108" s="31"/>
    </row>
    <row r="109" spans="1:98" x14ac:dyDescent="0.3">
      <c r="A109" s="11">
        <v>7.4000000000000003E-3</v>
      </c>
      <c r="B109" s="11">
        <v>2.8E-3</v>
      </c>
      <c r="C109" s="3">
        <v>45261</v>
      </c>
      <c r="D109" s="3"/>
      <c r="E109" s="1"/>
      <c r="F109" s="1"/>
      <c r="G109" s="1"/>
      <c r="H109" s="6"/>
      <c r="I109" s="6"/>
      <c r="J109" s="6"/>
      <c r="K109" s="6"/>
      <c r="L109" s="4">
        <v>111</v>
      </c>
      <c r="M109" s="4">
        <v>116</v>
      </c>
      <c r="N109" s="4">
        <v>144</v>
      </c>
      <c r="O109" s="4">
        <v>154</v>
      </c>
      <c r="P109" s="16">
        <v>153</v>
      </c>
      <c r="Q109" s="16">
        <v>161</v>
      </c>
      <c r="R109" s="6">
        <f t="shared" ref="R109:T109" si="39">Q109-2</f>
        <v>159</v>
      </c>
      <c r="S109" s="6">
        <f t="shared" si="39"/>
        <v>157</v>
      </c>
      <c r="T109" s="6">
        <f t="shared" si="39"/>
        <v>155</v>
      </c>
      <c r="U109" s="6"/>
      <c r="V109" s="6"/>
      <c r="W109" s="20">
        <f t="shared" si="27"/>
        <v>136.80555555555554</v>
      </c>
      <c r="X109" s="20">
        <f t="shared" si="28"/>
        <v>205.00793650793653</v>
      </c>
      <c r="Y109" s="23">
        <f t="shared" si="29"/>
        <v>144.76666666666668</v>
      </c>
      <c r="Z109" s="23">
        <f t="shared" si="30"/>
        <v>198.26369047619048</v>
      </c>
      <c r="AA109">
        <v>29.89</v>
      </c>
      <c r="AB109">
        <v>65</v>
      </c>
      <c r="AC109">
        <v>97.95</v>
      </c>
      <c r="AD109" s="4">
        <v>330</v>
      </c>
      <c r="AE109" s="8">
        <f t="shared" si="6"/>
        <v>359.89</v>
      </c>
      <c r="AF109" s="8">
        <f t="shared" si="7"/>
        <v>395</v>
      </c>
      <c r="AG109" s="8">
        <f t="shared" si="8"/>
        <v>427.95</v>
      </c>
      <c r="AH109" s="9">
        <f t="shared" si="31"/>
        <v>0.58543771043771042</v>
      </c>
      <c r="AI109">
        <f t="shared" si="10"/>
        <v>111</v>
      </c>
      <c r="AJ109">
        <f t="shared" si="11"/>
        <v>116</v>
      </c>
      <c r="AK109">
        <f t="shared" si="12"/>
        <v>144</v>
      </c>
      <c r="AL109">
        <f t="shared" si="13"/>
        <v>154</v>
      </c>
      <c r="AM109">
        <f t="shared" si="14"/>
        <v>153</v>
      </c>
      <c r="AP109" s="30"/>
      <c r="BQ109" s="31"/>
      <c r="BS109" s="30"/>
      <c r="CT109" s="31"/>
    </row>
    <row r="110" spans="1:98" x14ac:dyDescent="0.3">
      <c r="A110" s="11">
        <v>6.9999999999999999E-4</v>
      </c>
      <c r="B110" s="11"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6"/>
      <c r="K110" s="6"/>
      <c r="L110" s="4"/>
      <c r="M110" s="4">
        <v>120</v>
      </c>
      <c r="N110" s="4">
        <v>135</v>
      </c>
      <c r="O110" s="4">
        <v>147</v>
      </c>
      <c r="P110" s="16">
        <v>168</v>
      </c>
      <c r="Q110" s="16">
        <v>167</v>
      </c>
      <c r="R110" s="6">
        <f>Q110-2</f>
        <v>165</v>
      </c>
      <c r="S110" s="6">
        <f t="shared" ref="S110:T110" si="40">R110-2</f>
        <v>163</v>
      </c>
      <c r="T110" s="6">
        <f t="shared" si="40"/>
        <v>161</v>
      </c>
      <c r="U110" s="6"/>
      <c r="V110" s="6"/>
      <c r="W110" s="20">
        <f t="shared" si="27"/>
        <v>134</v>
      </c>
      <c r="X110" s="20">
        <f t="shared" si="28"/>
        <v>205.00793650793653</v>
      </c>
      <c r="Y110" s="23">
        <f t="shared" si="29"/>
        <v>147.4</v>
      </c>
      <c r="Z110" s="23">
        <f t="shared" si="30"/>
        <v>198.26369047619048</v>
      </c>
      <c r="AA110">
        <v>18.850000000000001</v>
      </c>
      <c r="AB110" s="14">
        <v>44.63</v>
      </c>
      <c r="AC110" s="14">
        <v>78.77</v>
      </c>
      <c r="AD110" s="4">
        <v>350</v>
      </c>
      <c r="AE110" s="8">
        <f t="shared" si="6"/>
        <v>368.85</v>
      </c>
      <c r="AF110" s="8">
        <f t="shared" si="7"/>
        <v>394.63</v>
      </c>
      <c r="AG110" s="8">
        <f t="shared" si="8"/>
        <v>428.77</v>
      </c>
      <c r="AH110" s="9">
        <f t="shared" si="31"/>
        <v>0.6171428571428571</v>
      </c>
      <c r="AI110">
        <f t="shared" si="10"/>
        <v>120</v>
      </c>
      <c r="AJ110">
        <f t="shared" si="11"/>
        <v>135</v>
      </c>
      <c r="AK110">
        <f t="shared" si="12"/>
        <v>147</v>
      </c>
      <c r="AL110">
        <f t="shared" si="13"/>
        <v>168</v>
      </c>
      <c r="AM110">
        <f t="shared" si="14"/>
        <v>167</v>
      </c>
      <c r="AP110" s="30"/>
      <c r="BQ110" s="31"/>
      <c r="BS110" s="30"/>
      <c r="CT110" s="31"/>
    </row>
    <row r="111" spans="1:98" x14ac:dyDescent="0.3">
      <c r="A111" s="11">
        <v>-5.1999999999999998E-3</v>
      </c>
      <c r="B111" s="11"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6"/>
      <c r="K111" s="6"/>
      <c r="L111" s="4"/>
      <c r="M111" s="4">
        <v>159</v>
      </c>
      <c r="N111" s="4">
        <v>216</v>
      </c>
      <c r="O111" s="4">
        <v>207</v>
      </c>
      <c r="P111" s="4">
        <v>201</v>
      </c>
      <c r="Q111" s="15">
        <v>191</v>
      </c>
      <c r="R111" s="15">
        <v>185</v>
      </c>
      <c r="S111" s="36">
        <f t="shared" ref="S111:T111" si="41">R111-5</f>
        <v>180</v>
      </c>
      <c r="T111" s="36">
        <f t="shared" si="41"/>
        <v>175</v>
      </c>
      <c r="U111" s="6"/>
      <c r="V111" s="6"/>
      <c r="W111" s="20">
        <f t="shared" si="27"/>
        <v>195.16666666666666</v>
      </c>
      <c r="X111" s="20">
        <f t="shared" si="28"/>
        <v>205.00793650793653</v>
      </c>
      <c r="Y111" s="23">
        <f t="shared" si="29"/>
        <v>195.23333333333332</v>
      </c>
      <c r="Z111" s="23">
        <f t="shared" si="30"/>
        <v>198.26369047619048</v>
      </c>
      <c r="AA111">
        <v>18.850000000000001</v>
      </c>
      <c r="AB111" s="14">
        <v>44.63</v>
      </c>
      <c r="AC111" s="14">
        <v>78.77</v>
      </c>
      <c r="AD111" s="4">
        <v>350</v>
      </c>
      <c r="AE111" s="8">
        <f t="shared" si="6"/>
        <v>368.85</v>
      </c>
      <c r="AF111" s="8">
        <f t="shared" si="7"/>
        <v>394.63</v>
      </c>
      <c r="AG111" s="8">
        <f t="shared" si="8"/>
        <v>428.77</v>
      </c>
      <c r="AH111" s="9">
        <f t="shared" si="31"/>
        <v>0.44238095238095243</v>
      </c>
      <c r="AI111">
        <f t="shared" si="10"/>
        <v>159</v>
      </c>
      <c r="AJ111">
        <f t="shared" si="11"/>
        <v>216</v>
      </c>
      <c r="AK111">
        <f t="shared" si="12"/>
        <v>207</v>
      </c>
      <c r="AL111">
        <f t="shared" si="13"/>
        <v>201</v>
      </c>
      <c r="AM111">
        <f t="shared" si="14"/>
        <v>191</v>
      </c>
      <c r="AP111" s="30"/>
      <c r="BQ111" s="31"/>
      <c r="BS111" s="30"/>
      <c r="CT111" s="31"/>
    </row>
    <row r="112" spans="1:98" x14ac:dyDescent="0.3">
      <c r="A112" s="11">
        <v>-4.7000000000000002E-3</v>
      </c>
      <c r="B112" s="11"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6"/>
      <c r="K112" s="6"/>
      <c r="L112" s="4"/>
      <c r="M112" s="4">
        <v>159</v>
      </c>
      <c r="N112" s="4">
        <v>201</v>
      </c>
      <c r="O112" s="4">
        <v>195</v>
      </c>
      <c r="P112" s="4">
        <v>189</v>
      </c>
      <c r="Q112" s="15">
        <v>190</v>
      </c>
      <c r="R112" s="15">
        <v>186</v>
      </c>
      <c r="S112" s="36">
        <f t="shared" ref="S112:T112" si="42">R112-5</f>
        <v>181</v>
      </c>
      <c r="T112" s="36">
        <f t="shared" si="42"/>
        <v>176</v>
      </c>
      <c r="U112" s="6"/>
      <c r="V112" s="6"/>
      <c r="W112" s="20">
        <f t="shared" si="27"/>
        <v>186.66666666666666</v>
      </c>
      <c r="X112" s="20">
        <f t="shared" si="28"/>
        <v>205.00793650793653</v>
      </c>
      <c r="Y112" s="23">
        <f t="shared" si="29"/>
        <v>187.7</v>
      </c>
      <c r="Z112" s="23">
        <f t="shared" si="30"/>
        <v>198.26369047619048</v>
      </c>
      <c r="AA112">
        <v>18.850000000000001</v>
      </c>
      <c r="AB112" s="14">
        <v>44.63</v>
      </c>
      <c r="AC112" s="14">
        <v>78.77</v>
      </c>
      <c r="AD112" s="4">
        <v>350</v>
      </c>
      <c r="AE112" s="8">
        <f t="shared" si="6"/>
        <v>368.85</v>
      </c>
      <c r="AF112" s="8">
        <f t="shared" si="7"/>
        <v>394.63</v>
      </c>
      <c r="AG112" s="8">
        <f t="shared" si="8"/>
        <v>428.77</v>
      </c>
      <c r="AH112" s="9">
        <f t="shared" si="31"/>
        <v>0.46666666666666667</v>
      </c>
      <c r="AI112">
        <f t="shared" si="10"/>
        <v>159</v>
      </c>
      <c r="AJ112">
        <f t="shared" si="11"/>
        <v>201</v>
      </c>
      <c r="AK112">
        <f t="shared" si="12"/>
        <v>195</v>
      </c>
      <c r="AL112">
        <f t="shared" si="13"/>
        <v>189</v>
      </c>
      <c r="AM112">
        <f t="shared" si="14"/>
        <v>190</v>
      </c>
      <c r="AP112" s="30"/>
      <c r="BQ112" s="31"/>
      <c r="BS112" s="30"/>
      <c r="CT112" s="31"/>
    </row>
    <row r="113" spans="1:98" x14ac:dyDescent="0.3">
      <c r="A113" s="11">
        <v>3.0999999999999999E-3</v>
      </c>
      <c r="B113" s="11">
        <v>3.8E-3</v>
      </c>
      <c r="C113" s="3">
        <v>45383</v>
      </c>
      <c r="D113" s="3"/>
      <c r="E113" s="1"/>
      <c r="F113" s="1"/>
      <c r="G113" s="1"/>
      <c r="H113" s="6"/>
      <c r="I113" s="6"/>
      <c r="J113" s="6"/>
      <c r="K113" s="6"/>
      <c r="L113" s="4"/>
      <c r="M113" s="4">
        <v>150</v>
      </c>
      <c r="N113" s="4">
        <v>185</v>
      </c>
      <c r="O113" s="4">
        <v>186</v>
      </c>
      <c r="P113" s="4">
        <v>182</v>
      </c>
      <c r="Q113" s="15">
        <f t="shared" ref="Q113:R122" si="43">P113-5</f>
        <v>177</v>
      </c>
      <c r="R113" s="15">
        <f t="shared" si="43"/>
        <v>172</v>
      </c>
      <c r="S113" s="36">
        <f t="shared" ref="S113:T113" si="44">R113-5</f>
        <v>167</v>
      </c>
      <c r="T113" s="36">
        <f t="shared" si="44"/>
        <v>162</v>
      </c>
      <c r="U113" s="6"/>
      <c r="V113" s="6"/>
      <c r="W113" s="20">
        <f t="shared" si="27"/>
        <v>176.33333333333334</v>
      </c>
      <c r="X113" s="20">
        <f t="shared" si="28"/>
        <v>205.00793650793653</v>
      </c>
      <c r="Y113" s="23">
        <f t="shared" si="29"/>
        <v>177.1</v>
      </c>
      <c r="Z113" s="23">
        <f t="shared" si="30"/>
        <v>198.26369047619048</v>
      </c>
      <c r="AA113">
        <v>18.850000000000001</v>
      </c>
      <c r="AB113" s="14">
        <v>44.63</v>
      </c>
      <c r="AC113" s="14">
        <v>78.77</v>
      </c>
      <c r="AD113" s="4">
        <v>350</v>
      </c>
      <c r="AE113" s="8">
        <f t="shared" si="6"/>
        <v>368.85</v>
      </c>
      <c r="AF113" s="8">
        <f t="shared" si="7"/>
        <v>394.63</v>
      </c>
      <c r="AG113" s="8">
        <f t="shared" si="8"/>
        <v>428.77</v>
      </c>
      <c r="AH113" s="9">
        <f t="shared" si="31"/>
        <v>0.49619047619047618</v>
      </c>
      <c r="AI113">
        <f t="shared" si="10"/>
        <v>150</v>
      </c>
      <c r="AJ113">
        <f t="shared" si="11"/>
        <v>185</v>
      </c>
      <c r="AK113">
        <f t="shared" si="12"/>
        <v>186</v>
      </c>
      <c r="AL113">
        <f t="shared" si="13"/>
        <v>182</v>
      </c>
      <c r="AM113">
        <f t="shared" si="14"/>
        <v>177</v>
      </c>
      <c r="AP113" s="30"/>
      <c r="BQ113" s="31"/>
      <c r="BS113" s="30"/>
      <c r="CT113" s="31"/>
    </row>
    <row r="114" spans="1:98" x14ac:dyDescent="0.3">
      <c r="A114" s="11">
        <v>8.8999999999999999E-3</v>
      </c>
      <c r="B114" s="11">
        <v>4.5999999999999999E-3</v>
      </c>
      <c r="C114" s="3">
        <v>45413</v>
      </c>
      <c r="D114" s="3"/>
      <c r="E114" s="1"/>
      <c r="F114" s="1"/>
      <c r="G114" s="1"/>
      <c r="H114" s="6"/>
      <c r="I114" s="6"/>
      <c r="J114" s="6"/>
      <c r="K114" s="6"/>
      <c r="L114" s="4"/>
      <c r="M114" s="4">
        <v>120</v>
      </c>
      <c r="N114" s="4">
        <v>160</v>
      </c>
      <c r="O114" s="4">
        <v>175</v>
      </c>
      <c r="P114" s="4">
        <v>172</v>
      </c>
      <c r="Q114" s="15">
        <f t="shared" si="43"/>
        <v>167</v>
      </c>
      <c r="R114" s="15">
        <f t="shared" si="43"/>
        <v>162</v>
      </c>
      <c r="S114" s="36">
        <f t="shared" ref="S114:T114" si="45">R114-5</f>
        <v>157</v>
      </c>
      <c r="T114" s="36">
        <f t="shared" si="45"/>
        <v>152</v>
      </c>
      <c r="U114" s="6"/>
      <c r="V114" s="6"/>
      <c r="W114" s="20">
        <f t="shared" si="27"/>
        <v>157.44444444444446</v>
      </c>
      <c r="X114" s="20">
        <f t="shared" si="28"/>
        <v>205.00793650793653</v>
      </c>
      <c r="Y114" s="23">
        <f t="shared" si="29"/>
        <v>161.6</v>
      </c>
      <c r="Z114" s="23">
        <f t="shared" si="30"/>
        <v>198.26369047619048</v>
      </c>
      <c r="AA114">
        <v>18.850000000000001</v>
      </c>
      <c r="AB114" s="14">
        <v>44.63</v>
      </c>
      <c r="AC114" s="14">
        <v>78.77</v>
      </c>
      <c r="AD114" s="4">
        <v>350</v>
      </c>
      <c r="AE114" s="8">
        <f t="shared" si="6"/>
        <v>368.85</v>
      </c>
      <c r="AF114" s="8">
        <f t="shared" si="7"/>
        <v>394.63</v>
      </c>
      <c r="AG114" s="8">
        <f t="shared" si="8"/>
        <v>428.77</v>
      </c>
      <c r="AH114" s="9">
        <f t="shared" si="31"/>
        <v>0.55015873015873007</v>
      </c>
      <c r="AI114">
        <f t="shared" si="10"/>
        <v>120</v>
      </c>
      <c r="AJ114">
        <f t="shared" si="11"/>
        <v>160</v>
      </c>
      <c r="AK114">
        <f t="shared" si="12"/>
        <v>175</v>
      </c>
      <c r="AL114">
        <f t="shared" si="13"/>
        <v>172</v>
      </c>
      <c r="AM114">
        <f t="shared" si="14"/>
        <v>167</v>
      </c>
      <c r="AP114" s="30"/>
      <c r="BQ114" s="31"/>
      <c r="BS114" s="30"/>
      <c r="CT114" s="31"/>
    </row>
    <row r="115" spans="1:98" x14ac:dyDescent="0.3">
      <c r="A115" s="11">
        <v>8.0999999999999996E-3</v>
      </c>
      <c r="B115" s="11"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6"/>
      <c r="K115" s="6"/>
      <c r="L115" s="4"/>
      <c r="M115" s="4">
        <v>172</v>
      </c>
      <c r="N115" s="4">
        <v>187</v>
      </c>
      <c r="O115" s="4">
        <v>188</v>
      </c>
      <c r="P115" s="4">
        <v>180</v>
      </c>
      <c r="Q115" s="15">
        <f t="shared" si="43"/>
        <v>175</v>
      </c>
      <c r="R115" s="15">
        <f t="shared" si="43"/>
        <v>170</v>
      </c>
      <c r="S115" s="36">
        <f t="shared" ref="S115:T115" si="46">R115-5</f>
        <v>165</v>
      </c>
      <c r="T115" s="36">
        <f t="shared" si="46"/>
        <v>160</v>
      </c>
      <c r="U115" s="6"/>
      <c r="V115" s="6"/>
      <c r="W115" s="20">
        <f t="shared" si="27"/>
        <v>183.44444444444446</v>
      </c>
      <c r="X115" s="20">
        <f t="shared" si="28"/>
        <v>205.00793650793653</v>
      </c>
      <c r="Y115" s="23">
        <f t="shared" si="29"/>
        <v>180.23333333333332</v>
      </c>
      <c r="Z115" s="23">
        <f t="shared" si="30"/>
        <v>198.26369047619048</v>
      </c>
      <c r="AA115">
        <v>18.850000000000001</v>
      </c>
      <c r="AB115" s="14">
        <v>44.63</v>
      </c>
      <c r="AC115" s="14">
        <v>78.77</v>
      </c>
      <c r="AD115" s="4">
        <v>350</v>
      </c>
      <c r="AE115" s="8">
        <f t="shared" si="6"/>
        <v>368.85</v>
      </c>
      <c r="AF115" s="8">
        <f t="shared" si="7"/>
        <v>394.63</v>
      </c>
      <c r="AG115" s="8">
        <f t="shared" si="8"/>
        <v>428.77</v>
      </c>
      <c r="AH115" s="9">
        <f t="shared" si="31"/>
        <v>0.47587301587301584</v>
      </c>
      <c r="AI115">
        <f t="shared" si="10"/>
        <v>172</v>
      </c>
      <c r="AJ115">
        <f t="shared" si="11"/>
        <v>187</v>
      </c>
      <c r="AK115">
        <f t="shared" si="12"/>
        <v>188</v>
      </c>
      <c r="AL115">
        <f t="shared" si="13"/>
        <v>180</v>
      </c>
      <c r="AM115">
        <f t="shared" si="14"/>
        <v>175</v>
      </c>
      <c r="AP115" s="30"/>
      <c r="BQ115" s="31"/>
      <c r="BS115" s="30"/>
      <c r="CT115" s="31"/>
    </row>
    <row r="116" spans="1:98" x14ac:dyDescent="0.3">
      <c r="A116" s="11">
        <v>6.1000000000000004E-3</v>
      </c>
      <c r="B116" s="11">
        <v>3.8E-3</v>
      </c>
      <c r="C116" s="3">
        <v>45474</v>
      </c>
      <c r="D116" s="3"/>
      <c r="E116" s="1"/>
      <c r="F116" s="1"/>
      <c r="G116" s="1"/>
      <c r="H116" s="6"/>
      <c r="I116" s="6"/>
      <c r="J116" s="6"/>
      <c r="K116" s="6"/>
      <c r="L116" s="4"/>
      <c r="M116" s="4">
        <v>230</v>
      </c>
      <c r="N116" s="4">
        <v>212</v>
      </c>
      <c r="O116" s="4">
        <v>197</v>
      </c>
      <c r="P116" s="4">
        <v>181</v>
      </c>
      <c r="Q116" s="15">
        <f t="shared" si="43"/>
        <v>176</v>
      </c>
      <c r="R116" s="15">
        <f t="shared" si="43"/>
        <v>171</v>
      </c>
      <c r="S116" s="36">
        <f t="shared" ref="S116:T116" si="47">R116-5</f>
        <v>166</v>
      </c>
      <c r="T116" s="36">
        <f t="shared" si="47"/>
        <v>161</v>
      </c>
      <c r="U116" s="6"/>
      <c r="V116" s="6"/>
      <c r="W116" s="20">
        <f t="shared" si="27"/>
        <v>204.83333333333334</v>
      </c>
      <c r="X116" s="20">
        <f t="shared" si="28"/>
        <v>205.00793650793653</v>
      </c>
      <c r="Y116" s="23">
        <f t="shared" si="29"/>
        <v>193.3</v>
      </c>
      <c r="Z116" s="23">
        <f t="shared" si="30"/>
        <v>198.26369047619048</v>
      </c>
      <c r="AA116">
        <v>18.850000000000001</v>
      </c>
      <c r="AB116" s="14">
        <v>44.63</v>
      </c>
      <c r="AC116" s="14">
        <v>78.77</v>
      </c>
      <c r="AD116" s="4">
        <v>350</v>
      </c>
      <c r="AE116" s="8">
        <f t="shared" si="6"/>
        <v>368.85</v>
      </c>
      <c r="AF116" s="8">
        <f t="shared" si="7"/>
        <v>394.63</v>
      </c>
      <c r="AG116" s="8">
        <f t="shared" si="8"/>
        <v>428.77</v>
      </c>
      <c r="AH116" s="9">
        <f t="shared" si="31"/>
        <v>0.41476190476190472</v>
      </c>
      <c r="AI116">
        <f t="shared" si="10"/>
        <v>230</v>
      </c>
      <c r="AJ116">
        <f t="shared" si="11"/>
        <v>212</v>
      </c>
      <c r="AK116">
        <f t="shared" si="12"/>
        <v>197</v>
      </c>
      <c r="AL116">
        <f t="shared" si="13"/>
        <v>181</v>
      </c>
      <c r="AM116">
        <f t="shared" si="14"/>
        <v>176</v>
      </c>
      <c r="AP116" s="30"/>
      <c r="BQ116" s="31"/>
      <c r="BS116" s="30"/>
      <c r="CT116" s="31"/>
    </row>
    <row r="117" spans="1:98" x14ac:dyDescent="0.3">
      <c r="A117" s="11">
        <v>2.8999999999999998E-3</v>
      </c>
      <c r="B117" s="11">
        <v>1.9E-3</v>
      </c>
      <c r="C117" s="3">
        <v>45505</v>
      </c>
      <c r="D117" s="3"/>
      <c r="E117" s="1"/>
      <c r="F117" s="1"/>
      <c r="G117" s="1"/>
      <c r="H117" s="6"/>
      <c r="I117" s="6"/>
      <c r="J117" s="6"/>
      <c r="K117" s="6"/>
      <c r="L117" s="4"/>
      <c r="M117" s="4">
        <v>185</v>
      </c>
      <c r="N117" s="4">
        <v>202</v>
      </c>
      <c r="O117" s="4">
        <v>192</v>
      </c>
      <c r="P117" s="4">
        <v>180</v>
      </c>
      <c r="Q117" s="15">
        <f t="shared" si="43"/>
        <v>175</v>
      </c>
      <c r="R117" s="15">
        <f t="shared" si="43"/>
        <v>170</v>
      </c>
      <c r="S117" s="36">
        <f t="shared" ref="S117:T117" si="48">R117-5</f>
        <v>165</v>
      </c>
      <c r="T117" s="36">
        <f t="shared" si="48"/>
        <v>160</v>
      </c>
      <c r="U117" s="6"/>
      <c r="V117" s="6"/>
      <c r="W117" s="20">
        <f t="shared" si="27"/>
        <v>192.02777777777777</v>
      </c>
      <c r="X117" s="20">
        <f t="shared" si="28"/>
        <v>205.00793650793653</v>
      </c>
      <c r="Y117" s="23">
        <f t="shared" si="29"/>
        <v>185.05</v>
      </c>
      <c r="Z117" s="23">
        <f t="shared" si="30"/>
        <v>198.26369047619048</v>
      </c>
      <c r="AA117">
        <v>18.850000000000001</v>
      </c>
      <c r="AB117" s="14">
        <v>44.63</v>
      </c>
      <c r="AC117" s="14">
        <v>78.77</v>
      </c>
      <c r="AD117" s="4">
        <v>350</v>
      </c>
      <c r="AE117" s="8">
        <f t="shared" si="6"/>
        <v>368.85</v>
      </c>
      <c r="AF117" s="8">
        <f t="shared" si="7"/>
        <v>394.63</v>
      </c>
      <c r="AG117" s="8">
        <f t="shared" si="8"/>
        <v>428.77</v>
      </c>
      <c r="AH117" s="9">
        <f t="shared" si="31"/>
        <v>0.45134920634920639</v>
      </c>
      <c r="AI117">
        <f t="shared" si="10"/>
        <v>185</v>
      </c>
      <c r="AJ117">
        <f t="shared" si="11"/>
        <v>202</v>
      </c>
      <c r="AK117">
        <f t="shared" si="12"/>
        <v>192</v>
      </c>
      <c r="AL117">
        <f t="shared" si="13"/>
        <v>180</v>
      </c>
      <c r="AM117">
        <f t="shared" si="14"/>
        <v>175</v>
      </c>
      <c r="AP117" s="30"/>
      <c r="BQ117" s="31"/>
      <c r="BS117" s="30"/>
      <c r="CT117" s="31"/>
    </row>
    <row r="118" spans="1:98" x14ac:dyDescent="0.3">
      <c r="A118" s="11">
        <v>6.1999999999999998E-3</v>
      </c>
      <c r="B118" s="11"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6"/>
      <c r="K118" s="6"/>
      <c r="L118" s="4"/>
      <c r="M118" s="4">
        <v>228</v>
      </c>
      <c r="N118" s="4">
        <v>216</v>
      </c>
      <c r="O118" s="4">
        <v>200</v>
      </c>
      <c r="P118" s="4">
        <v>183</v>
      </c>
      <c r="Q118" s="15">
        <f t="shared" si="43"/>
        <v>178</v>
      </c>
      <c r="R118" s="15">
        <f t="shared" si="43"/>
        <v>173</v>
      </c>
      <c r="S118" s="36">
        <f t="shared" ref="S118:T118" si="49">R118-5</f>
        <v>168</v>
      </c>
      <c r="T118" s="36">
        <f t="shared" si="49"/>
        <v>163</v>
      </c>
      <c r="U118" s="6"/>
      <c r="V118" s="6"/>
      <c r="W118" s="20">
        <f t="shared" si="27"/>
        <v>204.66666666666666</v>
      </c>
      <c r="X118" s="20">
        <f t="shared" si="28"/>
        <v>205.00793650793653</v>
      </c>
      <c r="Y118" s="23">
        <f t="shared" si="29"/>
        <v>193.66666666666666</v>
      </c>
      <c r="Z118" s="23">
        <f t="shared" si="30"/>
        <v>198.26369047619048</v>
      </c>
      <c r="AA118">
        <v>18.850000000000001</v>
      </c>
      <c r="AB118" s="14">
        <v>44.63</v>
      </c>
      <c r="AC118" s="14">
        <v>78.77</v>
      </c>
      <c r="AD118" s="4">
        <v>350</v>
      </c>
      <c r="AE118" s="8">
        <f t="shared" si="6"/>
        <v>368.85</v>
      </c>
      <c r="AF118" s="8">
        <f t="shared" si="7"/>
        <v>394.63</v>
      </c>
      <c r="AG118" s="8">
        <f t="shared" si="8"/>
        <v>428.77</v>
      </c>
      <c r="AH118" s="9">
        <f t="shared" si="31"/>
        <v>0.41523809523809524</v>
      </c>
      <c r="AI118">
        <f t="shared" si="10"/>
        <v>228</v>
      </c>
      <c r="AJ118">
        <f t="shared" si="11"/>
        <v>216</v>
      </c>
      <c r="AK118">
        <f t="shared" si="12"/>
        <v>200</v>
      </c>
      <c r="AL118">
        <f t="shared" si="13"/>
        <v>183</v>
      </c>
      <c r="AM118">
        <f t="shared" si="14"/>
        <v>178</v>
      </c>
      <c r="AP118" s="30"/>
      <c r="BQ118" s="31"/>
      <c r="BS118" s="30"/>
      <c r="CT118" s="31"/>
    </row>
    <row r="119" spans="1:98" x14ac:dyDescent="0.3">
      <c r="A119" s="11">
        <v>1.52E-2</v>
      </c>
      <c r="B119" s="11"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6"/>
      <c r="K119" s="6"/>
      <c r="L119" s="4"/>
      <c r="M119" s="4">
        <v>320</v>
      </c>
      <c r="N119" s="4">
        <v>243</v>
      </c>
      <c r="O119" s="4">
        <v>201</v>
      </c>
      <c r="P119" s="4">
        <v>181</v>
      </c>
      <c r="Q119" s="15">
        <f t="shared" si="43"/>
        <v>176</v>
      </c>
      <c r="R119" s="15">
        <f t="shared" si="43"/>
        <v>171</v>
      </c>
      <c r="S119" s="36">
        <f t="shared" ref="S119:T119" si="50">R119-5</f>
        <v>166</v>
      </c>
      <c r="T119" s="36">
        <f t="shared" si="50"/>
        <v>161</v>
      </c>
      <c r="U119" s="6"/>
      <c r="V119" s="6"/>
      <c r="W119" s="20">
        <f t="shared" si="27"/>
        <v>219.91666666666666</v>
      </c>
      <c r="X119" s="20">
        <f t="shared" si="28"/>
        <v>205.00793650793653</v>
      </c>
      <c r="Y119" s="23">
        <f t="shared" si="29"/>
        <v>201.85</v>
      </c>
      <c r="Z119" s="23">
        <f t="shared" si="30"/>
        <v>198.26369047619048</v>
      </c>
      <c r="AA119">
        <v>18.850000000000001</v>
      </c>
      <c r="AB119" s="14">
        <v>44.63</v>
      </c>
      <c r="AC119" s="14">
        <v>78.77</v>
      </c>
      <c r="AD119" s="4">
        <v>350</v>
      </c>
      <c r="AE119" s="8">
        <f t="shared" si="6"/>
        <v>368.85</v>
      </c>
      <c r="AF119" s="8">
        <f t="shared" si="7"/>
        <v>394.63</v>
      </c>
      <c r="AG119" s="8">
        <f t="shared" si="8"/>
        <v>428.77</v>
      </c>
      <c r="AH119" s="9">
        <f t="shared" si="31"/>
        <v>0.3716666666666667</v>
      </c>
      <c r="AI119">
        <f t="shared" si="10"/>
        <v>320</v>
      </c>
      <c r="AJ119">
        <f t="shared" si="11"/>
        <v>243</v>
      </c>
      <c r="AK119">
        <f t="shared" si="12"/>
        <v>201</v>
      </c>
      <c r="AL119">
        <f t="shared" si="13"/>
        <v>181</v>
      </c>
      <c r="AM119">
        <f t="shared" si="14"/>
        <v>176</v>
      </c>
      <c r="AP119" s="30"/>
      <c r="BQ119" s="31"/>
      <c r="BS119" s="30"/>
      <c r="CT119" s="31"/>
    </row>
    <row r="120" spans="1:98" x14ac:dyDescent="0.3">
      <c r="A120" s="11">
        <v>1.2999999999999999E-2</v>
      </c>
      <c r="B120" s="11"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6"/>
      <c r="K120" s="6"/>
      <c r="L120" s="4"/>
      <c r="M120" s="4">
        <v>282</v>
      </c>
      <c r="N120" s="4">
        <v>176</v>
      </c>
      <c r="O120" s="4">
        <v>189</v>
      </c>
      <c r="P120" s="4">
        <v>178</v>
      </c>
      <c r="Q120" s="15">
        <f t="shared" si="43"/>
        <v>173</v>
      </c>
      <c r="R120" s="15">
        <f t="shared" si="43"/>
        <v>168</v>
      </c>
      <c r="S120" s="36">
        <f t="shared" ref="S120:T120" si="51">R120-5</f>
        <v>163</v>
      </c>
      <c r="T120" s="36">
        <f t="shared" si="51"/>
        <v>158</v>
      </c>
      <c r="U120" s="6"/>
      <c r="V120" s="6"/>
      <c r="W120" s="20">
        <f t="shared" si="27"/>
        <v>186.77777777777777</v>
      </c>
      <c r="X120" s="20">
        <f t="shared" si="28"/>
        <v>205.00793650793653</v>
      </c>
      <c r="Y120" s="23">
        <f t="shared" si="29"/>
        <v>180.6</v>
      </c>
      <c r="Z120" s="23">
        <f t="shared" si="30"/>
        <v>198.26369047619048</v>
      </c>
      <c r="AA120">
        <v>18.850000000000001</v>
      </c>
      <c r="AB120" s="14">
        <v>44.63</v>
      </c>
      <c r="AC120" s="14">
        <v>78.77</v>
      </c>
      <c r="AD120" s="4">
        <v>350</v>
      </c>
      <c r="AE120" s="8">
        <f t="shared" si="6"/>
        <v>368.85</v>
      </c>
      <c r="AF120" s="8">
        <f t="shared" si="7"/>
        <v>394.63</v>
      </c>
      <c r="AG120" s="8">
        <f t="shared" si="8"/>
        <v>428.77</v>
      </c>
      <c r="AH120" s="9">
        <f t="shared" si="31"/>
        <v>0.46634920634920635</v>
      </c>
      <c r="AI120">
        <f t="shared" si="10"/>
        <v>282</v>
      </c>
      <c r="AJ120">
        <f t="shared" si="11"/>
        <v>176</v>
      </c>
      <c r="AK120">
        <f t="shared" si="12"/>
        <v>189</v>
      </c>
      <c r="AL120">
        <f t="shared" si="13"/>
        <v>178</v>
      </c>
      <c r="AM120">
        <f t="shared" si="14"/>
        <v>173</v>
      </c>
      <c r="AP120" s="30"/>
      <c r="BQ120" s="31"/>
      <c r="BS120" s="30"/>
      <c r="CT120" s="31"/>
    </row>
    <row r="121" spans="1:98" x14ac:dyDescent="0.3">
      <c r="A121" s="11">
        <v>9.4000000000000004E-3</v>
      </c>
      <c r="B121" s="11"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6"/>
      <c r="K121" s="6"/>
      <c r="L121" s="4"/>
      <c r="M121" s="4">
        <v>117</v>
      </c>
      <c r="N121" s="4">
        <v>180</v>
      </c>
      <c r="O121" s="4">
        <v>191</v>
      </c>
      <c r="P121" s="4">
        <v>186</v>
      </c>
      <c r="Q121" s="15">
        <f t="shared" si="43"/>
        <v>181</v>
      </c>
      <c r="R121" s="15">
        <f t="shared" si="43"/>
        <v>176</v>
      </c>
      <c r="S121" s="36">
        <f t="shared" ref="S121:T121" si="52">R121-5</f>
        <v>171</v>
      </c>
      <c r="T121" s="36">
        <f t="shared" si="52"/>
        <v>166</v>
      </c>
      <c r="U121" s="6"/>
      <c r="V121" s="6"/>
      <c r="W121" s="20">
        <f t="shared" si="27"/>
        <v>183.75</v>
      </c>
      <c r="X121" s="20">
        <f t="shared" si="28"/>
        <v>205.00793650793653</v>
      </c>
      <c r="Y121" s="23">
        <f t="shared" si="29"/>
        <v>181.81666666666666</v>
      </c>
      <c r="Z121" s="23">
        <f t="shared" si="30"/>
        <v>198.26369047619048</v>
      </c>
      <c r="AA121">
        <v>18.850000000000001</v>
      </c>
      <c r="AB121" s="14">
        <v>44.63</v>
      </c>
      <c r="AC121" s="14">
        <v>78.77</v>
      </c>
      <c r="AD121" s="4">
        <v>350</v>
      </c>
      <c r="AE121" s="8">
        <f t="shared" si="6"/>
        <v>368.85</v>
      </c>
      <c r="AF121" s="8">
        <f t="shared" si="7"/>
        <v>394.63</v>
      </c>
      <c r="AG121" s="8">
        <f t="shared" si="8"/>
        <v>428.77</v>
      </c>
      <c r="AH121" s="9">
        <f t="shared" si="31"/>
        <v>0.47499999999999998</v>
      </c>
      <c r="AI121">
        <f t="shared" si="10"/>
        <v>117</v>
      </c>
      <c r="AJ121">
        <f t="shared" si="11"/>
        <v>180</v>
      </c>
      <c r="AK121">
        <f t="shared" si="12"/>
        <v>191</v>
      </c>
      <c r="AL121">
        <f t="shared" si="13"/>
        <v>186</v>
      </c>
      <c r="AM121">
        <f t="shared" si="14"/>
        <v>181</v>
      </c>
      <c r="AP121" s="30"/>
      <c r="BQ121" s="31"/>
      <c r="BS121" s="30"/>
      <c r="CT121" s="31"/>
    </row>
    <row r="122" spans="1:98" x14ac:dyDescent="0.3">
      <c r="A122" s="11">
        <v>2.7000000000000001E-3</v>
      </c>
      <c r="B122" s="11"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6"/>
      <c r="K122" s="6"/>
      <c r="L122" s="4"/>
      <c r="M122" s="4"/>
      <c r="N122" s="4">
        <v>175</v>
      </c>
      <c r="O122" s="4">
        <v>199</v>
      </c>
      <c r="P122" s="4">
        <v>180</v>
      </c>
      <c r="Q122" s="15">
        <f t="shared" si="43"/>
        <v>175</v>
      </c>
      <c r="R122" s="56">
        <f t="shared" si="43"/>
        <v>170</v>
      </c>
      <c r="S122" s="36">
        <f>R122-5</f>
        <v>165</v>
      </c>
      <c r="T122" s="36">
        <f>S122-5</f>
        <v>160</v>
      </c>
      <c r="U122" s="6"/>
      <c r="V122" s="6"/>
      <c r="W122" s="20">
        <f t="shared" si="27"/>
        <v>184.66666666666666</v>
      </c>
      <c r="X122" s="20">
        <f t="shared" si="28"/>
        <v>205.00793650793653</v>
      </c>
      <c r="Y122" s="23">
        <f t="shared" si="29"/>
        <v>179.8</v>
      </c>
      <c r="Z122" s="23">
        <f t="shared" si="30"/>
        <v>198.26369047619048</v>
      </c>
      <c r="AA122">
        <v>18.850000000000001</v>
      </c>
      <c r="AB122" s="14">
        <v>44.63</v>
      </c>
      <c r="AC122" s="14">
        <v>78.77</v>
      </c>
      <c r="AD122" s="4">
        <v>390</v>
      </c>
      <c r="AE122" s="8">
        <f t="shared" si="6"/>
        <v>408.85</v>
      </c>
      <c r="AF122" s="8">
        <f t="shared" si="7"/>
        <v>434.63</v>
      </c>
      <c r="AG122" s="8">
        <f t="shared" si="8"/>
        <v>468.77</v>
      </c>
      <c r="AH122" s="9">
        <f t="shared" si="31"/>
        <v>0.52649572649572651</v>
      </c>
      <c r="AI122">
        <f t="shared" si="10"/>
        <v>175</v>
      </c>
      <c r="AJ122">
        <f t="shared" si="11"/>
        <v>199</v>
      </c>
      <c r="AK122">
        <f t="shared" si="12"/>
        <v>180</v>
      </c>
      <c r="AL122">
        <f t="shared" si="13"/>
        <v>175</v>
      </c>
      <c r="AM122">
        <f t="shared" si="14"/>
        <v>170</v>
      </c>
      <c r="AP122" s="30"/>
      <c r="BQ122" s="31"/>
      <c r="BS122" s="30"/>
      <c r="CT122" s="31"/>
    </row>
    <row r="123" spans="1:98" x14ac:dyDescent="0.3">
      <c r="A123" s="11">
        <v>1.06E-2</v>
      </c>
      <c r="B123" s="11"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6"/>
      <c r="K123" s="6"/>
      <c r="L123" s="4"/>
      <c r="M123" s="4"/>
      <c r="N123" s="4">
        <v>227</v>
      </c>
      <c r="O123" s="4">
        <v>219</v>
      </c>
      <c r="P123" s="4">
        <v>198</v>
      </c>
      <c r="Q123" s="4">
        <v>183</v>
      </c>
      <c r="R123" s="15">
        <f t="shared" ref="R123:S123" si="53">Q123-5</f>
        <v>178</v>
      </c>
      <c r="S123" s="15">
        <f t="shared" si="53"/>
        <v>173</v>
      </c>
      <c r="T123" s="36">
        <f t="shared" ref="T123:T132" si="54">S123-10</f>
        <v>163</v>
      </c>
      <c r="U123" s="6"/>
      <c r="V123" s="6"/>
      <c r="W123" s="20">
        <f t="shared" si="27"/>
        <v>213.44444444444446</v>
      </c>
      <c r="X123" s="20">
        <f t="shared" si="28"/>
        <v>205.00793650793653</v>
      </c>
      <c r="Y123" s="23">
        <f t="shared" si="29"/>
        <v>200.1</v>
      </c>
      <c r="Z123" s="23">
        <f t="shared" si="30"/>
        <v>198.26369047619048</v>
      </c>
      <c r="AA123">
        <v>18.850000000000001</v>
      </c>
      <c r="AB123" s="14">
        <v>44.63</v>
      </c>
      <c r="AC123" s="14">
        <v>78.77</v>
      </c>
      <c r="AD123" s="4">
        <v>390</v>
      </c>
      <c r="AE123" s="8">
        <f t="shared" si="6"/>
        <v>408.85</v>
      </c>
      <c r="AF123" s="8">
        <f t="shared" si="7"/>
        <v>434.63</v>
      </c>
      <c r="AG123" s="8">
        <f t="shared" si="8"/>
        <v>468.77</v>
      </c>
      <c r="AH123" s="9">
        <f t="shared" si="31"/>
        <v>0.45270655270655269</v>
      </c>
      <c r="AI123">
        <f t="shared" si="10"/>
        <v>227</v>
      </c>
      <c r="AJ123">
        <f t="shared" si="11"/>
        <v>219</v>
      </c>
      <c r="AK123">
        <f t="shared" si="12"/>
        <v>198</v>
      </c>
      <c r="AL123">
        <f t="shared" si="13"/>
        <v>183</v>
      </c>
      <c r="AM123">
        <f t="shared" si="14"/>
        <v>178</v>
      </c>
      <c r="AP123" s="30"/>
      <c r="BQ123" s="31"/>
      <c r="BS123" s="30"/>
      <c r="CT123" s="31"/>
    </row>
    <row r="124" spans="1:98" x14ac:dyDescent="0.3">
      <c r="A124" s="11">
        <v>-3.3999999999999998E-3</v>
      </c>
      <c r="B124" s="11"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6"/>
      <c r="K124" s="6"/>
      <c r="L124" s="4"/>
      <c r="M124" s="4"/>
      <c r="N124" s="4">
        <v>322</v>
      </c>
      <c r="O124" s="4">
        <v>242</v>
      </c>
      <c r="P124" s="4">
        <v>206</v>
      </c>
      <c r="Q124" s="4">
        <v>191</v>
      </c>
      <c r="R124" s="15">
        <f t="shared" ref="R124:R132" si="55">Q124-5</f>
        <v>186</v>
      </c>
      <c r="S124" s="15">
        <f t="shared" ref="S124:S132" si="56">R124-5</f>
        <v>181</v>
      </c>
      <c r="T124" s="36">
        <f t="shared" si="54"/>
        <v>171</v>
      </c>
      <c r="U124" s="6"/>
      <c r="V124" s="6"/>
      <c r="W124" s="20">
        <f t="shared" si="27"/>
        <v>249.38888888888889</v>
      </c>
      <c r="X124" s="20">
        <f t="shared" si="28"/>
        <v>205.00793650793653</v>
      </c>
      <c r="Y124" s="23">
        <f t="shared" si="29"/>
        <v>224.7</v>
      </c>
      <c r="Z124" s="23">
        <f t="shared" si="30"/>
        <v>198.26369047619048</v>
      </c>
      <c r="AA124">
        <v>18.850000000000001</v>
      </c>
      <c r="AB124" s="14">
        <v>44.63</v>
      </c>
      <c r="AC124" s="14">
        <v>78.77</v>
      </c>
      <c r="AD124" s="4">
        <v>390</v>
      </c>
      <c r="AE124" s="8">
        <f t="shared" si="6"/>
        <v>408.85</v>
      </c>
      <c r="AF124" s="8">
        <f t="shared" si="7"/>
        <v>434.63</v>
      </c>
      <c r="AG124" s="8">
        <f t="shared" si="8"/>
        <v>468.77</v>
      </c>
      <c r="AH124" s="9">
        <f t="shared" si="31"/>
        <v>0.36054131054131056</v>
      </c>
      <c r="AI124">
        <f t="shared" si="10"/>
        <v>322</v>
      </c>
      <c r="AJ124">
        <f t="shared" si="11"/>
        <v>242</v>
      </c>
      <c r="AK124">
        <f t="shared" si="12"/>
        <v>206</v>
      </c>
      <c r="AL124">
        <f t="shared" si="13"/>
        <v>191</v>
      </c>
      <c r="AM124">
        <f t="shared" si="14"/>
        <v>186</v>
      </c>
      <c r="AP124" s="30"/>
      <c r="BQ124" s="31"/>
      <c r="BS124" s="30"/>
      <c r="CT124" s="31"/>
    </row>
    <row r="125" spans="1:98" x14ac:dyDescent="0.3">
      <c r="A125" s="11">
        <v>2.3999999999999998E-3</v>
      </c>
      <c r="B125" s="11">
        <v>4.3E-3</v>
      </c>
      <c r="C125" s="3">
        <v>45748</v>
      </c>
      <c r="D125" s="3"/>
      <c r="E125" s="1"/>
      <c r="F125" s="1"/>
      <c r="G125" s="1"/>
      <c r="H125" s="6"/>
      <c r="I125" s="6"/>
      <c r="J125" s="6"/>
      <c r="K125" s="6"/>
      <c r="L125" s="4"/>
      <c r="M125" s="4"/>
      <c r="N125" s="4">
        <v>370</v>
      </c>
      <c r="O125" s="4">
        <v>273</v>
      </c>
      <c r="P125" s="4">
        <v>218</v>
      </c>
      <c r="Q125" s="4">
        <v>199</v>
      </c>
      <c r="R125" s="15">
        <f t="shared" si="55"/>
        <v>194</v>
      </c>
      <c r="S125" s="15">
        <f t="shared" si="56"/>
        <v>189</v>
      </c>
      <c r="T125" s="36">
        <f t="shared" si="54"/>
        <v>179</v>
      </c>
      <c r="U125" s="6"/>
      <c r="V125" s="6"/>
      <c r="W125" s="20">
        <f t="shared" si="27"/>
        <v>272.75</v>
      </c>
      <c r="X125" s="20">
        <f t="shared" si="28"/>
        <v>205.00793650793653</v>
      </c>
      <c r="Y125" s="23">
        <f t="shared" si="29"/>
        <v>241.75</v>
      </c>
      <c r="Z125" s="23">
        <f t="shared" si="30"/>
        <v>198.26369047619048</v>
      </c>
      <c r="AA125">
        <v>18.850000000000001</v>
      </c>
      <c r="AB125" s="14">
        <v>44.63</v>
      </c>
      <c r="AC125" s="14">
        <v>78.77</v>
      </c>
      <c r="AD125" s="4">
        <v>390</v>
      </c>
      <c r="AE125" s="8">
        <f t="shared" si="6"/>
        <v>408.85</v>
      </c>
      <c r="AF125" s="8">
        <f t="shared" si="7"/>
        <v>434.63</v>
      </c>
      <c r="AG125" s="8">
        <f t="shared" si="8"/>
        <v>468.77</v>
      </c>
      <c r="AH125" s="9">
        <f t="shared" si="31"/>
        <v>0.30064102564102563</v>
      </c>
      <c r="AI125">
        <f t="shared" si="10"/>
        <v>370</v>
      </c>
      <c r="AJ125">
        <f t="shared" si="11"/>
        <v>273</v>
      </c>
      <c r="AK125">
        <f t="shared" si="12"/>
        <v>218</v>
      </c>
      <c r="AL125">
        <f t="shared" si="13"/>
        <v>199</v>
      </c>
      <c r="AM125">
        <f t="shared" si="14"/>
        <v>194</v>
      </c>
      <c r="AP125" s="30"/>
      <c r="BQ125" s="31"/>
      <c r="BS125" s="30"/>
      <c r="CT125" s="31"/>
    </row>
    <row r="126" spans="1:98" x14ac:dyDescent="0.3">
      <c r="A126" s="11">
        <v>-4.8999999999999998E-3</v>
      </c>
      <c r="B126" s="11"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6"/>
      <c r="K126" s="6"/>
      <c r="L126" s="4"/>
      <c r="M126" s="4"/>
      <c r="N126" s="4">
        <v>356</v>
      </c>
      <c r="O126" s="4">
        <v>271</v>
      </c>
      <c r="P126" s="4">
        <v>221</v>
      </c>
      <c r="Q126" s="4">
        <v>201</v>
      </c>
      <c r="R126" s="15">
        <f t="shared" si="55"/>
        <v>196</v>
      </c>
      <c r="S126" s="15">
        <f t="shared" si="56"/>
        <v>191</v>
      </c>
      <c r="T126" s="36">
        <f t="shared" si="54"/>
        <v>181</v>
      </c>
      <c r="U126" s="6"/>
      <c r="V126" s="6"/>
      <c r="W126" s="20">
        <f t="shared" si="27"/>
        <v>265.44444444444446</v>
      </c>
      <c r="X126" s="20">
        <f t="shared" si="28"/>
        <v>205.00793650793653</v>
      </c>
      <c r="Y126" s="23">
        <f t="shared" si="29"/>
        <v>238</v>
      </c>
      <c r="Z126" s="23">
        <f t="shared" si="30"/>
        <v>198.26369047619048</v>
      </c>
      <c r="AA126">
        <v>18.850000000000001</v>
      </c>
      <c r="AB126" s="14">
        <v>44.63</v>
      </c>
      <c r="AC126" s="14">
        <v>78.77</v>
      </c>
      <c r="AD126" s="4">
        <v>390</v>
      </c>
      <c r="AE126" s="8">
        <f t="shared" si="6"/>
        <v>408.85</v>
      </c>
      <c r="AF126" s="8">
        <f t="shared" si="7"/>
        <v>434.63</v>
      </c>
      <c r="AG126" s="8">
        <f t="shared" si="8"/>
        <v>468.77</v>
      </c>
      <c r="AH126" s="9">
        <f t="shared" si="31"/>
        <v>0.31937321937321933</v>
      </c>
      <c r="AI126">
        <f t="shared" si="10"/>
        <v>356</v>
      </c>
      <c r="AJ126">
        <f t="shared" si="11"/>
        <v>271</v>
      </c>
      <c r="AK126">
        <f t="shared" si="12"/>
        <v>221</v>
      </c>
      <c r="AL126">
        <f t="shared" si="13"/>
        <v>201</v>
      </c>
      <c r="AM126">
        <f t="shared" si="14"/>
        <v>196</v>
      </c>
      <c r="AP126" s="30"/>
      <c r="BQ126" s="31"/>
      <c r="BS126" s="30"/>
      <c r="CT126" s="31"/>
    </row>
    <row r="127" spans="1:98" x14ac:dyDescent="0.3">
      <c r="A127" s="11">
        <v>-1.67E-2</v>
      </c>
      <c r="B127" s="11"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6"/>
      <c r="K127" s="6"/>
      <c r="L127" s="4"/>
      <c r="M127" s="4"/>
      <c r="N127" s="4">
        <v>364</v>
      </c>
      <c r="O127" s="4">
        <v>281</v>
      </c>
      <c r="P127" s="4">
        <v>220</v>
      </c>
      <c r="Q127" s="4">
        <v>202</v>
      </c>
      <c r="R127" s="15">
        <f t="shared" si="55"/>
        <v>197</v>
      </c>
      <c r="S127" s="15">
        <f t="shared" si="56"/>
        <v>192</v>
      </c>
      <c r="T127" s="36">
        <f t="shared" si="54"/>
        <v>182</v>
      </c>
      <c r="U127" s="6"/>
      <c r="V127" s="6"/>
      <c r="W127" s="20">
        <f t="shared" si="27"/>
        <v>265.83333333333331</v>
      </c>
      <c r="X127" s="20">
        <f t="shared" si="28"/>
        <v>205.00793650793653</v>
      </c>
      <c r="Y127" s="23">
        <f t="shared" si="29"/>
        <v>238.46666666666667</v>
      </c>
      <c r="Z127" s="23">
        <f t="shared" si="30"/>
        <v>198.26369047619048</v>
      </c>
      <c r="AA127">
        <v>18.850000000000001</v>
      </c>
      <c r="AB127" s="14">
        <v>44.63</v>
      </c>
      <c r="AC127" s="14">
        <v>78.77</v>
      </c>
      <c r="AD127" s="4">
        <v>390</v>
      </c>
      <c r="AE127" s="8">
        <f t="shared" si="6"/>
        <v>408.85</v>
      </c>
      <c r="AF127" s="8">
        <f t="shared" si="7"/>
        <v>434.63</v>
      </c>
      <c r="AG127" s="8">
        <f t="shared" si="8"/>
        <v>468.77</v>
      </c>
      <c r="AH127" s="9">
        <f t="shared" si="31"/>
        <v>0.31837606837606841</v>
      </c>
      <c r="AI127">
        <f t="shared" si="10"/>
        <v>364</v>
      </c>
      <c r="AJ127">
        <f t="shared" si="11"/>
        <v>281</v>
      </c>
      <c r="AK127">
        <f t="shared" si="12"/>
        <v>220</v>
      </c>
      <c r="AL127">
        <f t="shared" si="13"/>
        <v>202</v>
      </c>
      <c r="AM127">
        <f t="shared" si="14"/>
        <v>197</v>
      </c>
      <c r="AP127" s="30"/>
      <c r="BQ127" s="31"/>
      <c r="BS127" s="30"/>
      <c r="CT127" s="31"/>
    </row>
    <row r="128" spans="1:98" x14ac:dyDescent="0.3">
      <c r="A128" s="11">
        <v>-7.7000000000000002E-3</v>
      </c>
      <c r="B128" s="11"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6"/>
      <c r="K128" s="6"/>
      <c r="L128" s="4"/>
      <c r="M128" s="4"/>
      <c r="N128" s="4">
        <v>316</v>
      </c>
      <c r="O128" s="4">
        <v>276</v>
      </c>
      <c r="P128" s="4">
        <v>224</v>
      </c>
      <c r="Q128" s="4">
        <v>204</v>
      </c>
      <c r="R128" s="15">
        <f t="shared" si="55"/>
        <v>199</v>
      </c>
      <c r="S128" s="15">
        <f t="shared" si="56"/>
        <v>194</v>
      </c>
      <c r="T128" s="36">
        <f t="shared" si="54"/>
        <v>184</v>
      </c>
      <c r="U128" s="6"/>
      <c r="V128" s="6"/>
      <c r="W128" s="20">
        <f t="shared" si="27"/>
        <v>253.33333333333334</v>
      </c>
      <c r="X128" s="20">
        <f t="shared" si="28"/>
        <v>205.00793650793653</v>
      </c>
      <c r="Y128" s="23">
        <f t="shared" si="29"/>
        <v>231.6</v>
      </c>
      <c r="Z128" s="23">
        <f t="shared" si="30"/>
        <v>198.26369047619048</v>
      </c>
      <c r="AA128">
        <v>18.850000000000001</v>
      </c>
      <c r="AB128" s="14">
        <v>44.63</v>
      </c>
      <c r="AC128" s="14">
        <v>78.77</v>
      </c>
      <c r="AD128" s="4">
        <v>390</v>
      </c>
      <c r="AE128" s="8">
        <f t="shared" si="6"/>
        <v>408.85</v>
      </c>
      <c r="AF128" s="8">
        <f t="shared" si="7"/>
        <v>434.63</v>
      </c>
      <c r="AG128" s="8">
        <f t="shared" si="8"/>
        <v>468.77</v>
      </c>
      <c r="AH128" s="9">
        <f t="shared" si="31"/>
        <v>0.3504273504273504</v>
      </c>
      <c r="AI128">
        <f t="shared" si="10"/>
        <v>316</v>
      </c>
      <c r="AJ128">
        <f t="shared" si="11"/>
        <v>276</v>
      </c>
      <c r="AK128">
        <f t="shared" si="12"/>
        <v>224</v>
      </c>
      <c r="AL128">
        <f t="shared" si="13"/>
        <v>204</v>
      </c>
      <c r="AM128">
        <f t="shared" si="14"/>
        <v>199</v>
      </c>
      <c r="AP128" s="30"/>
      <c r="BQ128" s="31"/>
      <c r="BS128" s="30"/>
      <c r="CT128" s="31"/>
    </row>
    <row r="129" spans="1:98" x14ac:dyDescent="0.3">
      <c r="A129" s="11">
        <v>3.5999999999999999E-3</v>
      </c>
      <c r="B129" s="11"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6"/>
      <c r="K129" s="6"/>
      <c r="L129" s="4"/>
      <c r="M129" s="4"/>
      <c r="N129" s="4">
        <v>293</v>
      </c>
      <c r="O129" s="4">
        <v>268</v>
      </c>
      <c r="P129" s="4">
        <v>226</v>
      </c>
      <c r="Q129" s="4">
        <v>205</v>
      </c>
      <c r="R129" s="15">
        <f t="shared" si="55"/>
        <v>200</v>
      </c>
      <c r="S129" s="15">
        <f t="shared" si="56"/>
        <v>195</v>
      </c>
      <c r="T129" s="36">
        <f t="shared" si="54"/>
        <v>185</v>
      </c>
      <c r="U129" s="6"/>
      <c r="V129" s="6"/>
      <c r="W129" s="20">
        <f t="shared" si="27"/>
        <v>245.22222222222223</v>
      </c>
      <c r="X129" s="20">
        <f t="shared" si="28"/>
        <v>205.00793650793653</v>
      </c>
      <c r="Y129" s="23">
        <f t="shared" si="29"/>
        <v>226.96666666666667</v>
      </c>
      <c r="Z129" s="23">
        <f t="shared" si="30"/>
        <v>198.26369047619048</v>
      </c>
      <c r="AA129">
        <v>18.850000000000001</v>
      </c>
      <c r="AB129" s="14">
        <v>44.63</v>
      </c>
      <c r="AC129" s="14">
        <v>78.77</v>
      </c>
      <c r="AD129" s="4">
        <v>390</v>
      </c>
      <c r="AE129" s="8">
        <f t="shared" si="6"/>
        <v>408.85</v>
      </c>
      <c r="AF129" s="8">
        <f t="shared" si="7"/>
        <v>434.63</v>
      </c>
      <c r="AG129" s="8">
        <f t="shared" si="8"/>
        <v>468.77</v>
      </c>
      <c r="AH129" s="9">
        <f t="shared" si="31"/>
        <v>0.3712250712250712</v>
      </c>
      <c r="AI129">
        <f t="shared" si="10"/>
        <v>293</v>
      </c>
      <c r="AJ129">
        <f t="shared" si="11"/>
        <v>268</v>
      </c>
      <c r="AK129">
        <f t="shared" si="12"/>
        <v>226</v>
      </c>
      <c r="AL129">
        <f t="shared" si="13"/>
        <v>205</v>
      </c>
      <c r="AM129">
        <f t="shared" si="14"/>
        <v>200</v>
      </c>
      <c r="AP129" s="30"/>
      <c r="BQ129" s="31"/>
      <c r="BS129" s="30"/>
      <c r="CT129" s="31"/>
    </row>
    <row r="130" spans="1:98" x14ac:dyDescent="0.3">
      <c r="A130" s="11">
        <v>4.1999999999999997E-3</v>
      </c>
      <c r="B130" s="11"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6"/>
      <c r="K130" s="6"/>
      <c r="L130" s="4"/>
      <c r="M130" s="4"/>
      <c r="N130" s="4">
        <v>333</v>
      </c>
      <c r="O130" s="4">
        <v>289</v>
      </c>
      <c r="P130" s="4">
        <v>241</v>
      </c>
      <c r="Q130" s="4">
        <v>220</v>
      </c>
      <c r="R130" s="15">
        <f t="shared" si="55"/>
        <v>215</v>
      </c>
      <c r="S130" s="15">
        <f t="shared" si="56"/>
        <v>210</v>
      </c>
      <c r="T130" s="36">
        <f t="shared" si="54"/>
        <v>200</v>
      </c>
      <c r="U130" s="6"/>
      <c r="V130" s="6"/>
      <c r="W130" s="20">
        <f t="shared" si="27"/>
        <v>262.55555555555554</v>
      </c>
      <c r="X130" s="20">
        <f t="shared" si="28"/>
        <v>205.00793650793653</v>
      </c>
      <c r="Y130" s="23">
        <f t="shared" si="29"/>
        <v>243.2</v>
      </c>
      <c r="Z130" s="23">
        <f t="shared" si="30"/>
        <v>198.26369047619048</v>
      </c>
      <c r="AA130">
        <v>18.850000000000001</v>
      </c>
      <c r="AB130" s="14">
        <v>44.63</v>
      </c>
      <c r="AC130" s="14">
        <v>78.77</v>
      </c>
      <c r="AD130" s="4">
        <v>390</v>
      </c>
      <c r="AE130" s="8">
        <f t="shared" si="6"/>
        <v>408.85</v>
      </c>
      <c r="AF130" s="8">
        <f t="shared" si="7"/>
        <v>434.63</v>
      </c>
      <c r="AG130" s="8">
        <f t="shared" si="8"/>
        <v>468.77</v>
      </c>
      <c r="AH130" s="9">
        <f t="shared" si="31"/>
        <v>0.3267806267806268</v>
      </c>
      <c r="AI130">
        <f t="shared" si="10"/>
        <v>333</v>
      </c>
      <c r="AJ130">
        <f t="shared" si="11"/>
        <v>289</v>
      </c>
      <c r="AK130">
        <f t="shared" si="12"/>
        <v>241</v>
      </c>
      <c r="AL130">
        <f t="shared" si="13"/>
        <v>220</v>
      </c>
      <c r="AM130">
        <f t="shared" si="14"/>
        <v>215</v>
      </c>
      <c r="AP130" s="30"/>
      <c r="BQ130" s="31"/>
      <c r="BS130" s="30"/>
      <c r="CT130" s="31"/>
    </row>
    <row r="131" spans="1:98" x14ac:dyDescent="0.3">
      <c r="A131" s="11">
        <v>-3.5999999999999999E-3</v>
      </c>
      <c r="B131" s="11"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6"/>
      <c r="K131" s="6"/>
      <c r="L131" s="4"/>
      <c r="M131" s="4"/>
      <c r="N131" s="4">
        <v>322</v>
      </c>
      <c r="O131" s="4">
        <v>281</v>
      </c>
      <c r="P131" s="4">
        <v>242</v>
      </c>
      <c r="Q131" s="4">
        <v>230</v>
      </c>
      <c r="R131" s="15">
        <f t="shared" si="55"/>
        <v>225</v>
      </c>
      <c r="S131" s="15">
        <f t="shared" si="56"/>
        <v>220</v>
      </c>
      <c r="T131" s="36">
        <f t="shared" si="54"/>
        <v>210</v>
      </c>
      <c r="U131" s="6"/>
      <c r="V131" s="6"/>
      <c r="W131" s="20">
        <f t="shared" si="27"/>
        <v>258.66666666666669</v>
      </c>
      <c r="X131" s="20">
        <f t="shared" si="28"/>
        <v>205.00793650793653</v>
      </c>
      <c r="Y131" s="23">
        <f t="shared" si="29"/>
        <v>244.7</v>
      </c>
      <c r="Z131" s="23">
        <f t="shared" si="30"/>
        <v>198.26369047619048</v>
      </c>
      <c r="AA131">
        <v>18.850000000000001</v>
      </c>
      <c r="AB131" s="14">
        <v>44.63</v>
      </c>
      <c r="AC131" s="14">
        <v>78.77</v>
      </c>
      <c r="AD131" s="4">
        <v>390</v>
      </c>
      <c r="AE131" s="8">
        <f>$AD131+$AA131</f>
        <v>408.85</v>
      </c>
      <c r="AF131" s="8">
        <f t="shared" si="7"/>
        <v>434.63</v>
      </c>
      <c r="AG131" s="8">
        <f t="shared" si="8"/>
        <v>468.77</v>
      </c>
      <c r="AH131" s="9">
        <f t="shared" si="31"/>
        <v>0.33675213675213672</v>
      </c>
      <c r="AI131">
        <f t="shared" ref="AI131:AI141" si="57">INDEX($D131:$V131,MATCH(YEAR($C131),$D$1:$V$1,0))</f>
        <v>322</v>
      </c>
      <c r="AJ131">
        <f t="shared" ref="AJ131:AJ141" si="58">INDEX($D131:$V131,MATCH((YEAR($C131)+1),$D$1:$V$1,0))</f>
        <v>281</v>
      </c>
      <c r="AK131">
        <f t="shared" ref="AK131:AK141" si="59">INDEX($D131:$V131,MATCH((YEAR($C131)+2),$D$1:$V$1,0))</f>
        <v>242</v>
      </c>
      <c r="AL131">
        <f t="shared" ref="AL131:AL141" si="60">INDEX($D131:$V131,MATCH((YEAR($C131)+3),$D$1:$V$1,0))</f>
        <v>230</v>
      </c>
      <c r="AM131">
        <f t="shared" ref="AM131:AM141" si="61">INDEX($D131:$V131,MATCH((YEAR($C131)+4),$D$1:$V$1,0))</f>
        <v>225</v>
      </c>
      <c r="AP131" s="30"/>
      <c r="BQ131" s="31"/>
      <c r="BS131" s="30"/>
      <c r="CT131" s="31"/>
    </row>
    <row r="132" spans="1:98" x14ac:dyDescent="0.3">
      <c r="A132" s="11">
        <v>2.7000000000000001E-3</v>
      </c>
      <c r="B132" s="11">
        <v>1.8E-3</v>
      </c>
      <c r="C132" s="3">
        <v>45962</v>
      </c>
      <c r="D132" s="3"/>
      <c r="E132" s="1"/>
      <c r="F132" s="1"/>
      <c r="G132" s="1"/>
      <c r="H132" s="6"/>
      <c r="I132" s="6"/>
      <c r="J132" s="6"/>
      <c r="K132" s="6"/>
      <c r="L132" s="4"/>
      <c r="M132" s="4"/>
      <c r="N132" s="4">
        <v>295</v>
      </c>
      <c r="O132" s="4">
        <v>279</v>
      </c>
      <c r="P132" s="4">
        <v>233</v>
      </c>
      <c r="Q132" s="4">
        <v>225</v>
      </c>
      <c r="R132" s="15">
        <f t="shared" si="55"/>
        <v>220</v>
      </c>
      <c r="S132" s="15">
        <f t="shared" si="56"/>
        <v>215</v>
      </c>
      <c r="T132" s="36">
        <f t="shared" si="54"/>
        <v>205</v>
      </c>
      <c r="U132" s="6"/>
      <c r="V132" s="6"/>
      <c r="W132" s="20">
        <f t="shared" si="27"/>
        <v>249.55555555555554</v>
      </c>
      <c r="X132" s="20">
        <f t="shared" si="28"/>
        <v>205.00793650793653</v>
      </c>
      <c r="Y132" s="23">
        <f t="shared" si="29"/>
        <v>237.06666666666666</v>
      </c>
      <c r="Z132" s="23">
        <f t="shared" si="30"/>
        <v>198.26369047619048</v>
      </c>
      <c r="AA132">
        <v>18.850000000000001</v>
      </c>
      <c r="AB132" s="14">
        <v>44.63</v>
      </c>
      <c r="AC132" s="14">
        <v>78.77</v>
      </c>
      <c r="AD132" s="4">
        <v>390</v>
      </c>
      <c r="AE132" s="8">
        <f>$AD132+$AA132</f>
        <v>408.85</v>
      </c>
      <c r="AF132" s="8">
        <f t="shared" si="7"/>
        <v>434.63</v>
      </c>
      <c r="AG132" s="8">
        <f t="shared" si="8"/>
        <v>468.77</v>
      </c>
      <c r="AH132" s="9">
        <f t="shared" si="31"/>
        <v>0.36011396011396013</v>
      </c>
      <c r="AI132">
        <f t="shared" si="57"/>
        <v>295</v>
      </c>
      <c r="AJ132">
        <f t="shared" si="58"/>
        <v>279</v>
      </c>
      <c r="AK132">
        <f t="shared" si="59"/>
        <v>233</v>
      </c>
      <c r="AL132">
        <f t="shared" si="60"/>
        <v>225</v>
      </c>
      <c r="AM132">
        <f t="shared" si="61"/>
        <v>220</v>
      </c>
      <c r="AP132" s="30"/>
      <c r="BQ132" s="31"/>
      <c r="BS132" s="30"/>
      <c r="CT132" s="31"/>
    </row>
    <row r="133" spans="1:98" x14ac:dyDescent="0.3">
      <c r="A133" s="11">
        <v>-1E-4</v>
      </c>
      <c r="B133" s="11">
        <v>3.3E-3</v>
      </c>
      <c r="C133" s="3">
        <v>45992</v>
      </c>
      <c r="D133" s="3"/>
      <c r="E133" s="1"/>
      <c r="F133" s="1"/>
      <c r="G133" s="1"/>
      <c r="H133" s="6"/>
      <c r="I133" s="6"/>
      <c r="J133" s="6"/>
      <c r="K133" s="6"/>
      <c r="L133" s="4"/>
      <c r="M133" s="4"/>
      <c r="N133" s="4">
        <v>312</v>
      </c>
      <c r="O133" s="4">
        <v>316</v>
      </c>
      <c r="P133" s="15">
        <v>265</v>
      </c>
      <c r="Q133" s="15">
        <v>260</v>
      </c>
      <c r="R133" s="15">
        <v>231</v>
      </c>
      <c r="S133" s="15">
        <v>205</v>
      </c>
      <c r="T133" s="36">
        <f>S133-10</f>
        <v>195</v>
      </c>
      <c r="U133" s="6"/>
      <c r="V133" s="6"/>
      <c r="W133" s="20">
        <f t="shared" si="27"/>
        <v>281.77777777777777</v>
      </c>
      <c r="X133" s="20">
        <f t="shared" si="28"/>
        <v>205.00793650793653</v>
      </c>
      <c r="Y133" s="23">
        <f t="shared" si="29"/>
        <v>257.18333333333334</v>
      </c>
      <c r="Z133" s="23">
        <f t="shared" si="30"/>
        <v>198.26369047619048</v>
      </c>
      <c r="AA133">
        <v>18.850000000000001</v>
      </c>
      <c r="AB133" s="14">
        <v>44.63</v>
      </c>
      <c r="AC133" s="14">
        <v>78.77</v>
      </c>
      <c r="AD133" s="4">
        <v>390</v>
      </c>
      <c r="AE133" s="8">
        <f>$AD133+$AA133</f>
        <v>408.85</v>
      </c>
      <c r="AF133" s="8">
        <f t="shared" si="7"/>
        <v>434.63</v>
      </c>
      <c r="AG133" s="8">
        <f t="shared" si="8"/>
        <v>468.77</v>
      </c>
      <c r="AH133" s="9">
        <f t="shared" si="31"/>
        <v>0.27749287749287749</v>
      </c>
      <c r="AI133">
        <f t="shared" si="57"/>
        <v>312</v>
      </c>
      <c r="AJ133">
        <f t="shared" si="58"/>
        <v>316</v>
      </c>
      <c r="AK133">
        <f t="shared" si="59"/>
        <v>265</v>
      </c>
      <c r="AL133">
        <f t="shared" si="60"/>
        <v>260</v>
      </c>
      <c r="AM133">
        <f t="shared" si="61"/>
        <v>231</v>
      </c>
      <c r="AP133" s="30"/>
      <c r="BQ133" s="31"/>
      <c r="BS133" s="30"/>
      <c r="CT133" s="31"/>
    </row>
    <row r="134" spans="1:98" x14ac:dyDescent="0.3">
      <c r="A134" s="11">
        <v>4.1000000000000003E-3</v>
      </c>
      <c r="B134" s="11"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6"/>
      <c r="K134" s="6"/>
      <c r="L134" s="4"/>
      <c r="M134" s="4"/>
      <c r="N134" s="4"/>
      <c r="O134" s="4">
        <v>364</v>
      </c>
      <c r="P134" s="15">
        <v>294</v>
      </c>
      <c r="Q134" s="15">
        <v>275</v>
      </c>
      <c r="R134" s="15">
        <v>255</v>
      </c>
      <c r="S134" s="15">
        <v>215</v>
      </c>
      <c r="T134" s="15">
        <v>203</v>
      </c>
      <c r="U134" s="6"/>
      <c r="V134" s="6"/>
      <c r="W134" s="20">
        <f t="shared" si="27"/>
        <v>311</v>
      </c>
      <c r="X134" s="20">
        <f t="shared" si="28"/>
        <v>205.00793650793653</v>
      </c>
      <c r="Y134" s="23">
        <f t="shared" si="29"/>
        <v>280.60000000000002</v>
      </c>
      <c r="Z134" s="23">
        <f t="shared" si="30"/>
        <v>198.26369047619048</v>
      </c>
      <c r="AA134">
        <v>18.850000000000001</v>
      </c>
      <c r="AB134" s="14">
        <v>44.63</v>
      </c>
      <c r="AC134" s="14">
        <v>78.77</v>
      </c>
      <c r="AD134" s="15">
        <v>390</v>
      </c>
      <c r="AE134" s="8">
        <f>$AD134+$AA134</f>
        <v>408.85</v>
      </c>
      <c r="AF134" s="8">
        <f t="shared" si="7"/>
        <v>434.63</v>
      </c>
      <c r="AG134" s="8">
        <f t="shared" si="8"/>
        <v>468.77</v>
      </c>
      <c r="AH134" s="9">
        <f t="shared" ref="AH134:AH137" si="62">(AD134-W134)/AD134</f>
        <v>0.20256410256410257</v>
      </c>
      <c r="AI134">
        <f t="shared" si="57"/>
        <v>364</v>
      </c>
      <c r="AJ134">
        <f t="shared" si="58"/>
        <v>294</v>
      </c>
      <c r="AK134">
        <f t="shared" si="59"/>
        <v>275</v>
      </c>
      <c r="AL134">
        <f t="shared" si="60"/>
        <v>255</v>
      </c>
      <c r="AM134">
        <f t="shared" si="61"/>
        <v>215</v>
      </c>
      <c r="AP134" s="30"/>
      <c r="BQ134" s="31"/>
      <c r="BS134" s="30"/>
      <c r="CT134" s="31"/>
    </row>
    <row r="135" spans="1:98" x14ac:dyDescent="0.3">
      <c r="A135" s="11">
        <v>-7.3000000000000001E-3</v>
      </c>
      <c r="B135" s="11"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6"/>
      <c r="K135" s="6"/>
      <c r="L135" s="4"/>
      <c r="M135" s="4"/>
      <c r="N135" s="4"/>
      <c r="O135" s="4">
        <v>436</v>
      </c>
      <c r="P135" s="4">
        <v>314</v>
      </c>
      <c r="Q135" s="4">
        <v>298</v>
      </c>
      <c r="R135" s="4">
        <v>270</v>
      </c>
      <c r="S135" s="4">
        <v>247</v>
      </c>
      <c r="T135" s="4">
        <v>209</v>
      </c>
      <c r="U135" s="6"/>
      <c r="V135" s="6"/>
      <c r="W135" s="20">
        <f t="shared" si="27"/>
        <v>344.72222222222223</v>
      </c>
      <c r="X135" s="20">
        <f t="shared" si="28"/>
        <v>205.00793650793653</v>
      </c>
      <c r="Y135" s="23">
        <f t="shared" si="29"/>
        <v>309.21666666666664</v>
      </c>
      <c r="Z135" s="23">
        <f t="shared" si="30"/>
        <v>198.26369047619048</v>
      </c>
      <c r="AA135">
        <v>18.850000000000001</v>
      </c>
      <c r="AB135" s="14">
        <v>44.63</v>
      </c>
      <c r="AC135" s="14">
        <v>78.77</v>
      </c>
      <c r="AD135" s="4">
        <v>390</v>
      </c>
      <c r="AE135" s="8">
        <f>$AD135+$AA135</f>
        <v>408.85</v>
      </c>
      <c r="AF135" s="8">
        <f t="shared" si="7"/>
        <v>434.63</v>
      </c>
      <c r="AG135" s="8">
        <f t="shared" si="8"/>
        <v>468.77</v>
      </c>
      <c r="AH135" s="9">
        <f t="shared" si="62"/>
        <v>0.11609686609686608</v>
      </c>
      <c r="AI135">
        <f t="shared" si="57"/>
        <v>436</v>
      </c>
      <c r="AJ135">
        <f t="shared" si="58"/>
        <v>314</v>
      </c>
      <c r="AK135">
        <f t="shared" si="59"/>
        <v>298</v>
      </c>
      <c r="AL135">
        <f t="shared" si="60"/>
        <v>270</v>
      </c>
      <c r="AM135">
        <f t="shared" si="61"/>
        <v>247</v>
      </c>
      <c r="AP135" s="30"/>
      <c r="BQ135" s="31"/>
      <c r="BS135" s="30"/>
      <c r="CT135" s="31"/>
    </row>
    <row r="136" spans="1:98" x14ac:dyDescent="0.3">
      <c r="A136" s="11">
        <v>3.7000000000000002E-3</v>
      </c>
      <c r="B136" s="11"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6"/>
      <c r="K136" s="6"/>
      <c r="L136" s="4"/>
      <c r="M136" s="4"/>
      <c r="N136" s="4"/>
      <c r="O136" s="4">
        <v>400</v>
      </c>
      <c r="P136" s="4">
        <v>298</v>
      </c>
      <c r="Q136" s="4">
        <v>282</v>
      </c>
      <c r="R136" s="4">
        <v>261</v>
      </c>
      <c r="S136" s="4">
        <v>240</v>
      </c>
      <c r="T136" s="4">
        <v>218</v>
      </c>
      <c r="U136" s="6"/>
      <c r="V136" s="6"/>
      <c r="W136" s="20">
        <f t="shared" si="27"/>
        <v>318.94444444444446</v>
      </c>
      <c r="X136" s="20">
        <f t="shared" si="28"/>
        <v>205.00793650793653</v>
      </c>
      <c r="Y136" s="23">
        <f t="shared" si="29"/>
        <v>290.13333333333333</v>
      </c>
      <c r="Z136" s="23">
        <f t="shared" si="30"/>
        <v>198.26369047619048</v>
      </c>
      <c r="AA136">
        <v>18.850000000000001</v>
      </c>
      <c r="AB136" s="14">
        <v>44.63</v>
      </c>
      <c r="AC136" s="14">
        <v>78.77</v>
      </c>
      <c r="AD136" s="4">
        <v>390</v>
      </c>
      <c r="AE136" s="8">
        <f t="shared" ref="AE136:AE141" si="63">$AD136+$AA136</f>
        <v>408.85</v>
      </c>
      <c r="AF136" s="8">
        <f t="shared" si="7"/>
        <v>434.63</v>
      </c>
      <c r="AG136" s="8">
        <f t="shared" si="8"/>
        <v>468.77</v>
      </c>
      <c r="AH136" s="9">
        <f t="shared" si="62"/>
        <v>0.18219373219373217</v>
      </c>
      <c r="AI136">
        <f t="shared" si="57"/>
        <v>400</v>
      </c>
      <c r="AJ136">
        <f t="shared" si="58"/>
        <v>298</v>
      </c>
      <c r="AK136">
        <f t="shared" si="59"/>
        <v>282</v>
      </c>
      <c r="AL136">
        <f t="shared" si="60"/>
        <v>261</v>
      </c>
      <c r="AM136">
        <f t="shared" si="61"/>
        <v>240</v>
      </c>
      <c r="AP136" s="30"/>
      <c r="BQ136" s="31"/>
      <c r="BS136" s="30"/>
      <c r="CT136" s="31"/>
    </row>
    <row r="137" spans="1:98" x14ac:dyDescent="0.3">
      <c r="A137" s="11">
        <v>1.32E-2</v>
      </c>
      <c r="B137" s="11"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6"/>
      <c r="K137" s="6"/>
      <c r="L137" s="4"/>
      <c r="M137" s="4"/>
      <c r="N137" s="4"/>
      <c r="O137" s="4">
        <v>325</v>
      </c>
      <c r="P137" s="4">
        <v>296</v>
      </c>
      <c r="Q137" s="4">
        <v>280</v>
      </c>
      <c r="R137" s="4">
        <v>256</v>
      </c>
      <c r="S137" s="4">
        <v>231</v>
      </c>
      <c r="T137" s="4">
        <v>214</v>
      </c>
      <c r="U137" s="4"/>
      <c r="V137" s="4"/>
      <c r="W137" s="20">
        <f t="shared" si="27"/>
        <v>294.58333333333331</v>
      </c>
      <c r="X137" s="20">
        <f t="shared" si="28"/>
        <v>205.00793650793653</v>
      </c>
      <c r="Y137" s="23">
        <f t="shared" si="29"/>
        <v>272.05</v>
      </c>
      <c r="Z137" s="23">
        <f t="shared" si="30"/>
        <v>198.26369047619048</v>
      </c>
      <c r="AA137">
        <v>18.850000000000001</v>
      </c>
      <c r="AB137" s="14">
        <v>44.63</v>
      </c>
      <c r="AC137" s="14">
        <v>78.77</v>
      </c>
      <c r="AD137" s="4">
        <v>390</v>
      </c>
      <c r="AE137" s="8">
        <f t="shared" si="63"/>
        <v>408.85</v>
      </c>
      <c r="AF137" s="8">
        <f t="shared" si="7"/>
        <v>434.63</v>
      </c>
      <c r="AG137" s="8">
        <f t="shared" si="8"/>
        <v>468.77</v>
      </c>
      <c r="AH137" s="9">
        <f t="shared" si="62"/>
        <v>0.2446581196581197</v>
      </c>
      <c r="AI137">
        <f t="shared" si="57"/>
        <v>325</v>
      </c>
      <c r="AJ137">
        <f t="shared" si="58"/>
        <v>296</v>
      </c>
      <c r="AK137">
        <f t="shared" si="59"/>
        <v>280</v>
      </c>
      <c r="AL137">
        <f t="shared" si="60"/>
        <v>256</v>
      </c>
      <c r="AM137">
        <f t="shared" si="61"/>
        <v>231</v>
      </c>
      <c r="AP137" s="30"/>
      <c r="BQ137" s="31"/>
      <c r="BS137" s="30"/>
      <c r="CT137" s="31"/>
    </row>
    <row r="138" spans="1:98" x14ac:dyDescent="0.3">
      <c r="A138" s="11">
        <v>8.3999999999999995E-3</v>
      </c>
      <c r="B138" s="11"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v>337</v>
      </c>
      <c r="P138" s="4">
        <v>317</v>
      </c>
      <c r="Q138" s="4">
        <v>293</v>
      </c>
      <c r="R138" s="4">
        <v>267</v>
      </c>
      <c r="S138" s="4">
        <v>249</v>
      </c>
      <c r="T138" s="4">
        <v>220</v>
      </c>
      <c r="U138" s="4"/>
      <c r="V138" s="4"/>
      <c r="W138" s="20">
        <f t="shared" si="27"/>
        <v>307.88888888888891</v>
      </c>
      <c r="X138" s="20">
        <f t="shared" si="28"/>
        <v>205.00793650793653</v>
      </c>
      <c r="Y138" s="23">
        <f t="shared" si="29"/>
        <v>284.8</v>
      </c>
      <c r="Z138" s="23">
        <f t="shared" si="30"/>
        <v>198.26369047619048</v>
      </c>
      <c r="AA138">
        <v>18.850000000000001</v>
      </c>
      <c r="AB138" s="14">
        <v>44.63</v>
      </c>
      <c r="AC138" s="14">
        <v>78.77</v>
      </c>
      <c r="AD138" s="4">
        <v>390</v>
      </c>
      <c r="AE138" s="8">
        <f t="shared" si="63"/>
        <v>408.85</v>
      </c>
      <c r="AF138" s="8">
        <f t="shared" si="7"/>
        <v>434.63</v>
      </c>
      <c r="AG138" s="8">
        <f t="shared" si="8"/>
        <v>468.77</v>
      </c>
      <c r="AH138" s="9">
        <f t="shared" ref="AH138:AH139" si="64">(AD138-W138)/AD138</f>
        <v>0.21054131054131048</v>
      </c>
      <c r="AI138">
        <f t="shared" si="57"/>
        <v>337</v>
      </c>
      <c r="AJ138">
        <f t="shared" si="58"/>
        <v>317</v>
      </c>
      <c r="AK138">
        <f t="shared" si="59"/>
        <v>293</v>
      </c>
      <c r="AL138">
        <f t="shared" si="60"/>
        <v>267</v>
      </c>
      <c r="AM138">
        <f t="shared" si="61"/>
        <v>249</v>
      </c>
      <c r="AP138" s="30"/>
      <c r="BQ138" s="31"/>
      <c r="BS138" s="30"/>
      <c r="CT138" s="31"/>
    </row>
    <row r="139" spans="1:98" x14ac:dyDescent="0.3">
      <c r="A139" s="11">
        <v>-5.0000000000000001E-3</v>
      </c>
      <c r="B139" s="11"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v>314</v>
      </c>
      <c r="P139" s="4">
        <v>313</v>
      </c>
      <c r="Q139" s="4">
        <v>295</v>
      </c>
      <c r="R139" s="4">
        <v>270</v>
      </c>
      <c r="S139" s="4">
        <v>251</v>
      </c>
      <c r="T139" s="4">
        <v>222</v>
      </c>
      <c r="U139" s="4"/>
      <c r="V139" s="4"/>
      <c r="W139" s="20">
        <f t="shared" si="27"/>
        <v>301.22222222222223</v>
      </c>
      <c r="X139" s="20">
        <f t="shared" si="28"/>
        <v>205.00793650793653</v>
      </c>
      <c r="Y139" s="23">
        <f t="shared" si="29"/>
        <v>280.93333333333334</v>
      </c>
      <c r="Z139" s="23">
        <f t="shared" si="30"/>
        <v>198.26369047619048</v>
      </c>
      <c r="AA139">
        <v>18.850000000000001</v>
      </c>
      <c r="AB139" s="14">
        <v>44.63</v>
      </c>
      <c r="AC139" s="14">
        <v>78.77</v>
      </c>
      <c r="AD139" s="4">
        <v>390</v>
      </c>
      <c r="AE139" s="8">
        <f t="shared" si="63"/>
        <v>408.85</v>
      </c>
      <c r="AF139" s="8">
        <f t="shared" si="7"/>
        <v>434.63</v>
      </c>
      <c r="AG139" s="8">
        <f t="shared" si="8"/>
        <v>468.77</v>
      </c>
      <c r="AH139" s="9">
        <f t="shared" si="64"/>
        <v>0.22763532763532762</v>
      </c>
      <c r="AI139">
        <f t="shared" si="57"/>
        <v>314</v>
      </c>
      <c r="AJ139">
        <f t="shared" si="58"/>
        <v>313</v>
      </c>
      <c r="AK139">
        <f t="shared" si="59"/>
        <v>295</v>
      </c>
      <c r="AL139">
        <f t="shared" si="60"/>
        <v>270</v>
      </c>
      <c r="AM139">
        <f t="shared" si="61"/>
        <v>251</v>
      </c>
      <c r="AP139" s="30"/>
      <c r="BQ139" s="31"/>
      <c r="BS139" s="30"/>
      <c r="CT139" s="31"/>
    </row>
    <row r="140" spans="1:98" x14ac:dyDescent="0.3">
      <c r="A140" s="11">
        <v>-1.1599999999999999E-2</v>
      </c>
      <c r="B140" s="11"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v>270</v>
      </c>
      <c r="P140" s="4">
        <v>315</v>
      </c>
      <c r="Q140" s="4">
        <v>288</v>
      </c>
      <c r="R140" s="4">
        <v>260</v>
      </c>
      <c r="S140" s="4">
        <v>246</v>
      </c>
      <c r="T140" s="4">
        <v>220</v>
      </c>
      <c r="U140" s="4"/>
      <c r="V140" s="4"/>
      <c r="W140" s="20">
        <f t="shared" si="27"/>
        <v>289.33333333333331</v>
      </c>
      <c r="X140" s="20">
        <f t="shared" si="28"/>
        <v>205.00793650793653</v>
      </c>
      <c r="Y140" s="23">
        <f t="shared" si="29"/>
        <v>270.8</v>
      </c>
      <c r="Z140" s="23">
        <f t="shared" si="30"/>
        <v>198.26369047619048</v>
      </c>
      <c r="AA140">
        <v>18.850000000000001</v>
      </c>
      <c r="AB140" s="14">
        <v>44.63</v>
      </c>
      <c r="AC140" s="14">
        <v>78.77</v>
      </c>
      <c r="AD140" s="4">
        <v>390</v>
      </c>
      <c r="AE140" s="8">
        <f t="shared" si="63"/>
        <v>408.85</v>
      </c>
      <c r="AF140" s="8">
        <f t="shared" si="7"/>
        <v>434.63</v>
      </c>
      <c r="AG140" s="8">
        <f t="shared" si="8"/>
        <v>468.77</v>
      </c>
      <c r="AH140" s="9">
        <f t="shared" ref="AH140:AH141" si="65">(AD140-W140)/AD140</f>
        <v>0.25811965811965815</v>
      </c>
      <c r="AI140">
        <f t="shared" si="57"/>
        <v>270</v>
      </c>
      <c r="AJ140">
        <f t="shared" si="58"/>
        <v>315</v>
      </c>
      <c r="AK140">
        <f t="shared" si="59"/>
        <v>288</v>
      </c>
      <c r="AL140">
        <f t="shared" si="60"/>
        <v>260</v>
      </c>
      <c r="AM140">
        <f t="shared" si="61"/>
        <v>246</v>
      </c>
      <c r="AP140" s="30"/>
      <c r="BQ140" s="31"/>
      <c r="BS140" s="30"/>
      <c r="CT140" s="31"/>
    </row>
    <row r="141" spans="1:98" x14ac:dyDescent="0.3">
      <c r="A141" s="11"/>
      <c r="B141" s="11"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v>281</v>
      </c>
      <c r="P141" s="4">
        <v>322</v>
      </c>
      <c r="Q141" s="4">
        <v>302</v>
      </c>
      <c r="R141" s="4">
        <v>269</v>
      </c>
      <c r="S141" s="4">
        <v>253</v>
      </c>
      <c r="T141" s="4">
        <v>218</v>
      </c>
      <c r="U141" s="4"/>
      <c r="V141" s="4"/>
      <c r="W141" s="20">
        <f t="shared" si="27"/>
        <v>299.33333333333331</v>
      </c>
      <c r="X141" s="20">
        <f t="shared" si="28"/>
        <v>205.00793650793653</v>
      </c>
      <c r="Y141" s="23">
        <f t="shared" si="29"/>
        <v>278.05</v>
      </c>
      <c r="Z141" s="23">
        <f t="shared" si="30"/>
        <v>198.26369047619048</v>
      </c>
      <c r="AA141">
        <v>18.850000000000001</v>
      </c>
      <c r="AB141" s="14">
        <v>44.63</v>
      </c>
      <c r="AC141" s="14">
        <v>78.77</v>
      </c>
      <c r="AD141" s="4">
        <v>390</v>
      </c>
      <c r="AE141" s="8">
        <f t="shared" si="63"/>
        <v>408.85</v>
      </c>
      <c r="AF141" s="8">
        <f t="shared" si="7"/>
        <v>434.63</v>
      </c>
      <c r="AG141" s="8">
        <f t="shared" si="8"/>
        <v>468.77</v>
      </c>
      <c r="AH141" s="9">
        <f t="shared" si="65"/>
        <v>0.23247863247863254</v>
      </c>
      <c r="AI141">
        <f t="shared" si="57"/>
        <v>281</v>
      </c>
      <c r="AJ141">
        <f t="shared" si="58"/>
        <v>322</v>
      </c>
      <c r="AK141">
        <f t="shared" si="59"/>
        <v>302</v>
      </c>
      <c r="AL141">
        <f t="shared" si="60"/>
        <v>269</v>
      </c>
      <c r="AM141">
        <f t="shared" si="61"/>
        <v>253</v>
      </c>
      <c r="AP141" s="30"/>
      <c r="BQ141" s="31"/>
      <c r="BS141" s="30"/>
      <c r="CT141" s="31"/>
    </row>
    <row r="142" spans="1:98" x14ac:dyDescent="0.3">
      <c r="A142" s="11"/>
      <c r="B142" s="11"/>
      <c r="C142" s="3">
        <v>46266</v>
      </c>
      <c r="D142" s="3"/>
      <c r="E142" s="1"/>
      <c r="F142" s="1"/>
      <c r="G142" s="1"/>
      <c r="H142" s="6"/>
      <c r="I142" s="6"/>
      <c r="J142" s="6"/>
      <c r="K142" s="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20"/>
      <c r="X142" s="20"/>
      <c r="Y142" s="23"/>
      <c r="Z142" s="23"/>
      <c r="AB142" s="14"/>
      <c r="AC142" s="14"/>
      <c r="AD142" s="4"/>
      <c r="AE142" s="8"/>
      <c r="AF142" s="14"/>
      <c r="AG142" s="14"/>
      <c r="AH142" s="9"/>
      <c r="AP142" s="30"/>
      <c r="BQ142" s="31"/>
      <c r="BS142" s="30"/>
      <c r="CT142" s="31"/>
    </row>
    <row r="143" spans="1:98" x14ac:dyDescent="0.3">
      <c r="A143" s="11"/>
      <c r="B143" s="11"/>
      <c r="C143" s="3">
        <v>46296</v>
      </c>
      <c r="D143" s="3"/>
      <c r="E143" s="1"/>
      <c r="F143" s="1"/>
      <c r="G143" s="1"/>
      <c r="H143" s="6"/>
      <c r="I143" s="6"/>
      <c r="J143" s="6"/>
      <c r="K143" s="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20"/>
      <c r="X143" s="20"/>
      <c r="Y143" s="23"/>
      <c r="Z143" s="23"/>
      <c r="AB143" s="14"/>
      <c r="AC143" s="14"/>
      <c r="AD143" s="4"/>
      <c r="AE143" s="8"/>
      <c r="AF143" s="14"/>
      <c r="AG143" s="14"/>
      <c r="AH143" s="9"/>
      <c r="AP143" s="30"/>
      <c r="BQ143" s="31"/>
      <c r="BS143" s="30"/>
      <c r="CT143" s="31"/>
    </row>
    <row r="144" spans="1:98" x14ac:dyDescent="0.3">
      <c r="A144" s="11"/>
      <c r="B144" s="11"/>
      <c r="C144" s="3">
        <v>46327</v>
      </c>
      <c r="D144" s="3"/>
      <c r="E144" s="1"/>
      <c r="F144" s="1"/>
      <c r="G144" s="1"/>
      <c r="H144" s="6"/>
      <c r="I144" s="6"/>
      <c r="J144" s="6"/>
      <c r="K144" s="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20"/>
      <c r="X144" s="20"/>
      <c r="Y144" s="23"/>
      <c r="Z144" s="23"/>
      <c r="AB144" s="14"/>
      <c r="AC144" s="14"/>
      <c r="AD144" s="4"/>
      <c r="AE144" s="8"/>
      <c r="AF144" s="14"/>
      <c r="AG144" s="14"/>
      <c r="AH144" s="9"/>
      <c r="AP144" s="30"/>
      <c r="BQ144" s="31"/>
      <c r="BS144" s="30"/>
      <c r="CT144" s="31"/>
    </row>
    <row r="145" spans="1:98" x14ac:dyDescent="0.3">
      <c r="A145" s="11"/>
      <c r="B145" s="11"/>
      <c r="C145" s="3">
        <v>46357</v>
      </c>
      <c r="D145" s="3"/>
      <c r="E145" s="1"/>
      <c r="F145" s="1"/>
      <c r="G145" s="1"/>
      <c r="H145" s="6"/>
      <c r="I145" s="6"/>
      <c r="J145" s="6"/>
      <c r="K145" s="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20"/>
      <c r="X145" s="20"/>
      <c r="Y145" s="23"/>
      <c r="Z145" s="23"/>
      <c r="AB145" s="14"/>
      <c r="AC145" s="14"/>
      <c r="AD145" s="4"/>
      <c r="AE145" s="8"/>
      <c r="AF145" s="14"/>
      <c r="AG145" s="14"/>
      <c r="AH145" s="9"/>
      <c r="AP145" s="30"/>
      <c r="BQ145" s="31"/>
      <c r="BS145" s="30"/>
      <c r="CT145" s="31"/>
    </row>
    <row r="146" spans="1:98" x14ac:dyDescent="0.3">
      <c r="AP146" s="30"/>
      <c r="BQ146" s="31"/>
      <c r="BS146" s="30"/>
      <c r="CT146" s="31"/>
    </row>
    <row r="147" spans="1:98" x14ac:dyDescent="0.3">
      <c r="AP147" s="32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4"/>
      <c r="BS147" s="32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4"/>
    </row>
  </sheetData>
  <phoneticPr fontId="4" type="noConversion"/>
  <pageMargins left="0.511811024" right="0.511811024" top="0.78740157499999996" bottom="0.78740157499999996" header="0.31496062000000002" footer="0.31496062000000002"/>
  <pageSetup paperSize="9" scale="26" orientation="landscape" r:id="rId1"/>
  <headerFooter>
    <oddHeader>&amp;C&amp;"Arial"&amp;8&amp;K000000INTERNAL&amp;1#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0BFA-C473-4265-A822-389C17F8085B}">
  <sheetPr>
    <pageSetUpPr fitToPage="1"/>
  </sheetPr>
  <dimension ref="A1:CV145"/>
  <sheetViews>
    <sheetView showGridLines="0" zoomScale="85" zoomScaleNormal="85" workbookViewId="0">
      <pane xSplit="3" ySplit="1" topLeftCell="W72" activePane="bottomRight" state="frozen"/>
      <selection pane="topRight"/>
      <selection pane="bottomLeft"/>
      <selection pane="bottomRight" activeCell="AD98" sqref="AD98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5" width="12.6640625" customWidth="1"/>
    <col min="6" max="10" width="12.6640625" hidden="1" customWidth="1"/>
    <col min="11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</f>
        <v>285.73740000000004</v>
      </c>
      <c r="L86" s="4">
        <f>Forward!L86*(1+SUM($B86:$B$228))</f>
        <v>294.2851</v>
      </c>
      <c r="M86" s="4">
        <f>Forward!M86*(1+SUM($B86:$B$228))</f>
        <v>261.31540000000001</v>
      </c>
      <c r="N86" s="4">
        <f>Forward!N86*(1+SUM($B86:$B$228))</f>
        <v>242.99890000000002</v>
      </c>
      <c r="O86" s="4">
        <f>Forward!O86*(1+SUM($B86:$B$228))</f>
        <v>233.23010000000002</v>
      </c>
      <c r="P86" s="4">
        <f>Forward!P86*(1+SUM($B86:$B$228))</f>
        <v>223.46130000000002</v>
      </c>
      <c r="Q86" s="4">
        <f>Forward!Q86*(1+SUM($B86:$B$228))</f>
        <v>217.35580000000002</v>
      </c>
      <c r="R86" s="4">
        <f>Forward!R86*(1+SUM($B86:$B$228))</f>
        <v>211.25030000000001</v>
      </c>
      <c r="S86" s="4">
        <f>Forward!S86*(1+SUM($B86:$B$228))</f>
        <v>205.1448</v>
      </c>
      <c r="T86" s="4">
        <f>Forward!T86*(1+SUM($B86:$B$228))</f>
        <v>199.03930000000003</v>
      </c>
      <c r="U86" s="4">
        <f>Forward!U86*(1+SUM($B86:$B$228))</f>
        <v>0</v>
      </c>
      <c r="V86" s="6"/>
      <c r="W86" s="20">
        <f t="shared" ref="W86:W97" si="0">((13-MONTH($C86))*INDEX($D86:$V86,1,MATCH(YEAR($C86),$D$1:$V$1,0))+12*INDEX($D86:$V86,1,MATCH(YEAR($C86)+1,$D$1:$V$1,0))+12*INDEX($D86:$V86,1,MATCH(YEAR($C86)+2,$D$1:$V$1,0))+(MONTH($C86)-1)*INDEX($D86:$V86,1,MATCH(YEAR($C86)+3,$D$1:$V$1,0)))/36</f>
        <v>280.44596666666672</v>
      </c>
      <c r="X86" s="20">
        <f t="shared" ref="X86:X117" si="1">AVERAGE($W$2:$W$198)</f>
        <v>223.32806155753968</v>
      </c>
      <c r="Y86" s="23">
        <f t="shared" ref="Y86:Y97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263.51338000000004</v>
      </c>
      <c r="Z86" s="23">
        <f t="shared" ref="Z86:Z117" si="3">AVERAGE($Y$2:$Y$198)</f>
        <v>216.50021800595232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97" si="7">(AE86-W86)</f>
        <v>93.210633333333305</v>
      </c>
      <c r="AJ86" s="9">
        <f t="shared" ref="AJ86:AJ97" si="8">(AE86-W86)/AE86</f>
        <v>0.24945533769063172</v>
      </c>
      <c r="AK86" s="9">
        <f t="shared" ref="AK86:AK130" si="9">IF(AJ86&gt;0,AJ86,0)</f>
        <v>0.24945533769063172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</f>
        <v>210.31610000000001</v>
      </c>
      <c r="L87" s="4">
        <f>Forward!L87*(1+SUM($B87:$B$228))</f>
        <v>284.47379999999998</v>
      </c>
      <c r="M87" s="4">
        <f>Forward!M87*(1+SUM($B87:$B$228))</f>
        <v>266.23829999999998</v>
      </c>
      <c r="N87" s="4">
        <f>Forward!N87*(1+SUM($B87:$B$228))</f>
        <v>244.35570000000001</v>
      </c>
      <c r="O87" s="4">
        <f>Forward!O87*(1+SUM($B87:$B$228))</f>
        <v>234.6301</v>
      </c>
      <c r="P87" s="4">
        <f>Forward!P87*(1+SUM($B87:$B$228))</f>
        <v>224.90450000000001</v>
      </c>
      <c r="Q87" s="4">
        <f>Forward!Q87*(1+SUM($B87:$B$228))</f>
        <v>218.82599999999999</v>
      </c>
      <c r="R87" s="4">
        <f>Forward!R87*(1+SUM($B87:$B$228))</f>
        <v>212.7475</v>
      </c>
      <c r="S87" s="4">
        <f>Forward!S87*(1+SUM($B87:$B$228))</f>
        <v>206.66900000000001</v>
      </c>
      <c r="T87" s="4">
        <f>Forward!T87*(1+SUM($B87:$B$228))</f>
        <v>200.59049999999999</v>
      </c>
      <c r="U87" s="4">
        <f>Forward!U87*(1+SUM($B87:$B$228))</f>
        <v>0</v>
      </c>
      <c r="V87" s="6"/>
      <c r="W87" s="20">
        <f t="shared" si="0"/>
        <v>254.62161111111112</v>
      </c>
      <c r="X87" s="20">
        <f t="shared" si="1"/>
        <v>223.32806155753968</v>
      </c>
      <c r="Y87" s="23">
        <f t="shared" si="2"/>
        <v>248.24594000000005</v>
      </c>
      <c r="Z87" s="23">
        <f t="shared" si="3"/>
        <v>216.50021800595232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119.0349888888889</v>
      </c>
      <c r="AJ87" s="9">
        <f t="shared" si="8"/>
        <v>0.31856787459097174</v>
      </c>
      <c r="AK87" s="9">
        <f t="shared" si="9"/>
        <v>0.31856787459097174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</f>
        <v>231.4752</v>
      </c>
      <c r="L88" s="4">
        <f>Forward!L88*(1+SUM($B88:$B$228))</f>
        <v>311.04480000000001</v>
      </c>
      <c r="M88" s="4">
        <f>Forward!M88*(1+SUM($B88:$B$228))</f>
        <v>271.26</v>
      </c>
      <c r="N88" s="4">
        <f>Forward!N88*(1+SUM($B88:$B$228))</f>
        <v>241.12</v>
      </c>
      <c r="O88" s="4">
        <f>Forward!O88*(1+SUM($B88:$B$228))</f>
        <v>231.4752</v>
      </c>
      <c r="P88" s="4">
        <f>Forward!P88*(1+SUM($B88:$B$228))</f>
        <v>221.8304</v>
      </c>
      <c r="Q88" s="4">
        <f>Forward!Q88*(1+SUM($B88:$B$228))</f>
        <v>215.80240000000001</v>
      </c>
      <c r="R88" s="4">
        <f>Forward!R88*(1+SUM($B88:$B$228))</f>
        <v>209.77440000000001</v>
      </c>
      <c r="S88" s="4">
        <f>Forward!S88*(1+SUM($B88:$B$228))</f>
        <v>203.74639999999999</v>
      </c>
      <c r="T88" s="4">
        <f>Forward!T88*(1+SUM($B88:$B$228))</f>
        <v>197.7184</v>
      </c>
      <c r="U88" s="4">
        <f>Forward!U88*(1+SUM($B88:$B$228))</f>
        <v>0</v>
      </c>
      <c r="V88" s="6"/>
      <c r="W88" s="20">
        <f t="shared" si="0"/>
        <v>271.79582222222217</v>
      </c>
      <c r="X88" s="20">
        <f t="shared" si="1"/>
        <v>223.32806155753968</v>
      </c>
      <c r="Y88" s="23">
        <f t="shared" si="2"/>
        <v>256.95354666666668</v>
      </c>
      <c r="Z88" s="23">
        <f t="shared" si="3"/>
        <v>216.50021800595232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101.86077777777786</v>
      </c>
      <c r="AJ88" s="9">
        <f t="shared" si="8"/>
        <v>0.27260532204644011</v>
      </c>
      <c r="AK88" s="9">
        <f t="shared" si="9"/>
        <v>0.27260532204644011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</f>
        <v>204.57679999999999</v>
      </c>
      <c r="L89" s="4">
        <f>Forward!L89*(1+SUM($B89:$B$228))</f>
        <v>306.86520000000002</v>
      </c>
      <c r="M89" s="4">
        <f>Forward!M89*(1+SUM($B89:$B$228))</f>
        <v>277.1302</v>
      </c>
      <c r="N89" s="4">
        <f>Forward!N89*(1+SUM($B89:$B$228))</f>
        <v>240.25880000000001</v>
      </c>
      <c r="O89" s="4">
        <f>Forward!O89*(1+SUM($B89:$B$228))</f>
        <v>230.74360000000001</v>
      </c>
      <c r="P89" s="4">
        <f>Forward!P89*(1+SUM($B89:$B$228))</f>
        <v>221.22839999999999</v>
      </c>
      <c r="Q89" s="4">
        <f>Forward!Q89*(1+SUM($B89:$B$228))</f>
        <v>215.28139999999999</v>
      </c>
      <c r="R89" s="4">
        <f>Forward!R89*(1+SUM($B89:$B$228))</f>
        <v>209.33440000000002</v>
      </c>
      <c r="S89" s="4">
        <f>Forward!S89*(1+SUM($B89:$B$228))</f>
        <v>203.38740000000001</v>
      </c>
      <c r="T89" s="4">
        <f>Forward!T89*(1+SUM($B89:$B$228))</f>
        <v>197.44040000000001</v>
      </c>
      <c r="U89" s="4">
        <f>Forward!U89*(1+SUM($B89:$B$228))</f>
        <v>0</v>
      </c>
      <c r="V89" s="6"/>
      <c r="W89" s="20">
        <f t="shared" si="0"/>
        <v>265.83090000000004</v>
      </c>
      <c r="X89" s="20">
        <f t="shared" si="1"/>
        <v>223.32806155753968</v>
      </c>
      <c r="Y89" s="23">
        <f t="shared" si="2"/>
        <v>252.74750000000003</v>
      </c>
      <c r="Z89" s="23">
        <f t="shared" si="3"/>
        <v>216.50021800595232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107.82569999999998</v>
      </c>
      <c r="AJ89" s="9">
        <f t="shared" si="8"/>
        <v>0.28856896947625166</v>
      </c>
      <c r="AK89" s="9">
        <f t="shared" si="9"/>
        <v>0.28856896947625166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</f>
        <v>200.39600000000002</v>
      </c>
      <c r="L90" s="4">
        <f>Forward!L90*(1+SUM($B90:$B$228))</f>
        <v>277.01800000000003</v>
      </c>
      <c r="M90" s="4">
        <f>Forward!M90*(1+SUM($B90:$B$228))</f>
        <v>268.76640000000003</v>
      </c>
      <c r="N90" s="4">
        <f>Forward!N90*(1+SUM($B90:$B$228))</f>
        <v>245.19040000000001</v>
      </c>
      <c r="O90" s="4">
        <f>Forward!O90*(1+SUM($B90:$B$228))</f>
        <v>235.76000000000002</v>
      </c>
      <c r="P90" s="4">
        <f>Forward!P90*(1+SUM($B90:$B$228))</f>
        <v>226.32960000000003</v>
      </c>
      <c r="Q90" s="4">
        <f>Forward!Q90*(1+SUM($B90:$B$228))</f>
        <v>220.43560000000002</v>
      </c>
      <c r="R90" s="4">
        <f>Forward!R90*(1+SUM($B90:$B$228))</f>
        <v>214.54160000000002</v>
      </c>
      <c r="S90" s="4">
        <f>Forward!S90*(1+SUM($B90:$B$228))</f>
        <v>208.64760000000001</v>
      </c>
      <c r="T90" s="4">
        <f>Forward!T90*(1+SUM($B90:$B$228))</f>
        <v>202.75360000000001</v>
      </c>
      <c r="U90" s="4">
        <f>Forward!U90*(1+SUM($B90:$B$228))</f>
        <v>0</v>
      </c>
      <c r="V90" s="6"/>
      <c r="W90" s="20">
        <f t="shared" si="0"/>
        <v>253.70395555555558</v>
      </c>
      <c r="X90" s="20">
        <f t="shared" si="1"/>
        <v>223.32806155753968</v>
      </c>
      <c r="Y90" s="23">
        <f t="shared" si="2"/>
        <v>247.1550666666667</v>
      </c>
      <c r="Z90" s="23">
        <f t="shared" si="3"/>
        <v>216.50021800595232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119.95264444444445</v>
      </c>
      <c r="AJ90" s="9">
        <f t="shared" si="8"/>
        <v>0.32102375401490146</v>
      </c>
      <c r="AK90" s="9">
        <f t="shared" si="9"/>
        <v>0.32102375401490146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</f>
        <v>192.55240000000003</v>
      </c>
      <c r="L91" s="4">
        <f>Forward!L91*(1+SUM($B91:$B$228))</f>
        <v>272.39120000000003</v>
      </c>
      <c r="M91" s="4">
        <f>Forward!M91*(1+SUM($B91:$B$228))</f>
        <v>261.82430000000005</v>
      </c>
      <c r="N91" s="4">
        <f>Forward!N91*(1+SUM($B91:$B$228))</f>
        <v>237.16820000000004</v>
      </c>
      <c r="O91" s="4">
        <f>Forward!O91*(1+SUM($B91:$B$228))</f>
        <v>227.77540000000002</v>
      </c>
      <c r="P91" s="4">
        <f>Forward!P91*(1+SUM($B91:$B$228))</f>
        <v>218.38260000000002</v>
      </c>
      <c r="Q91" s="4">
        <f>Forward!Q91*(1+SUM($B91:$B$228))</f>
        <v>212.51210000000003</v>
      </c>
      <c r="R91" s="4">
        <f>Forward!R91*(1+SUM($B91:$B$228))</f>
        <v>206.64160000000004</v>
      </c>
      <c r="S91" s="4">
        <f>Forward!S91*(1+SUM($B91:$B$228))</f>
        <v>200.77110000000002</v>
      </c>
      <c r="T91" s="4">
        <f>Forward!T91*(1+SUM($B91:$B$228))</f>
        <v>194.90060000000003</v>
      </c>
      <c r="U91" s="4">
        <f>Forward!U91*(1+SUM($B91:$B$228))</f>
        <v>0</v>
      </c>
      <c r="V91" s="6"/>
      <c r="W91" s="20">
        <f t="shared" si="0"/>
        <v>248.45260555555558</v>
      </c>
      <c r="X91" s="20">
        <f t="shared" si="1"/>
        <v>223.32806155753968</v>
      </c>
      <c r="Y91" s="23">
        <f t="shared" si="2"/>
        <v>240.49481666666671</v>
      </c>
      <c r="Z91" s="23">
        <f t="shared" si="3"/>
        <v>216.50021800595232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125.20399444444445</v>
      </c>
      <c r="AJ91" s="9">
        <f t="shared" si="8"/>
        <v>0.33507770087412997</v>
      </c>
      <c r="AK91" s="9">
        <f t="shared" si="9"/>
        <v>0.33507770087412997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</f>
        <v>113.23779999999999</v>
      </c>
      <c r="L92" s="4">
        <f>Forward!L92*(1+SUM($B92:$B$228))</f>
        <v>253.32579999999999</v>
      </c>
      <c r="M92" s="4">
        <f>Forward!M92*(1+SUM($B92:$B$228))</f>
        <v>253.32579999999999</v>
      </c>
      <c r="N92" s="4">
        <f>Forward!N92*(1+SUM($B92:$B$228))</f>
        <v>236.98220000000001</v>
      </c>
      <c r="O92" s="4">
        <f>Forward!O92*(1+SUM($B92:$B$228))</f>
        <v>227.643</v>
      </c>
      <c r="P92" s="4">
        <f>Forward!P92*(1+SUM($B92:$B$228))</f>
        <v>218.3038</v>
      </c>
      <c r="Q92" s="4">
        <f>Forward!Q92*(1+SUM($B92:$B$228))</f>
        <v>212.46680000000001</v>
      </c>
      <c r="R92" s="4">
        <f>Forward!R92*(1+SUM($B92:$B$228))</f>
        <v>206.62979999999999</v>
      </c>
      <c r="S92" s="4">
        <f>Forward!S92*(1+SUM($B92:$B$228))</f>
        <v>200.7928</v>
      </c>
      <c r="T92" s="4">
        <f>Forward!T92*(1+SUM($B92:$B$228))</f>
        <v>194.95580000000001</v>
      </c>
      <c r="U92" s="4">
        <f>Forward!U92*(1+SUM($B92:$B$228))</f>
        <v>0</v>
      </c>
      <c r="V92" s="6"/>
      <c r="W92" s="20">
        <f t="shared" si="0"/>
        <v>227.25386666666665</v>
      </c>
      <c r="X92" s="20">
        <f t="shared" si="1"/>
        <v>223.32806155753968</v>
      </c>
      <c r="Y92" s="23">
        <f t="shared" si="2"/>
        <v>227.40952000000001</v>
      </c>
      <c r="Z92" s="23">
        <f t="shared" si="3"/>
        <v>216.50021800595232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146.40273333333337</v>
      </c>
      <c r="AJ92" s="9">
        <f t="shared" si="8"/>
        <v>0.39181091230111648</v>
      </c>
      <c r="AK92" s="9">
        <f t="shared" si="9"/>
        <v>0.39181091230111648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</f>
        <v>116.24579999999999</v>
      </c>
      <c r="L93" s="4">
        <f>Forward!L93*(1+SUM($B93:$B$228))</f>
        <v>238.36259999999999</v>
      </c>
      <c r="M93" s="4">
        <f>Forward!M93*(1+SUM($B93:$B$228))</f>
        <v>244.23359999999997</v>
      </c>
      <c r="N93" s="4">
        <f>Forward!N93*(1+SUM($B93:$B$228))</f>
        <v>232.49159999999998</v>
      </c>
      <c r="O93" s="4">
        <f>Forward!O93*(1+SUM($B93:$B$228))</f>
        <v>223.09799999999998</v>
      </c>
      <c r="P93" s="4">
        <f>Forward!P93*(1+SUM($B93:$B$228))</f>
        <v>213.70439999999999</v>
      </c>
      <c r="Q93" s="4">
        <f>Forward!Q93*(1+SUM($B93:$B$228))</f>
        <v>207.83339999999998</v>
      </c>
      <c r="R93" s="4">
        <f>Forward!R93*(1+SUM($B93:$B$228))</f>
        <v>201.96239999999997</v>
      </c>
      <c r="S93" s="4">
        <f>Forward!S93*(1+SUM($B93:$B$228))</f>
        <v>196.09139999999999</v>
      </c>
      <c r="T93" s="4">
        <f>Forward!T93*(1+SUM($B93:$B$228))</f>
        <v>190.22039999999998</v>
      </c>
      <c r="U93" s="4">
        <f>Forward!U93*(1+SUM($B93:$B$228))</f>
        <v>0</v>
      </c>
      <c r="V93" s="6"/>
      <c r="W93" s="20">
        <f t="shared" si="0"/>
        <v>222.21734999999995</v>
      </c>
      <c r="X93" s="20">
        <f t="shared" si="1"/>
        <v>223.32806155753968</v>
      </c>
      <c r="Y93" s="23">
        <f t="shared" si="2"/>
        <v>222.25648999999996</v>
      </c>
      <c r="Z93" s="23">
        <f t="shared" si="3"/>
        <v>216.50021800595232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151.43925000000007</v>
      </c>
      <c r="AJ93" s="9">
        <f t="shared" si="8"/>
        <v>0.40528991057564634</v>
      </c>
      <c r="AK93" s="9">
        <f t="shared" si="9"/>
        <v>0.40528991057564634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</f>
        <v>140.15819999999999</v>
      </c>
      <c r="L94" s="4">
        <f>Forward!L94*(1+SUM($B94:$B$228))</f>
        <v>232.0266</v>
      </c>
      <c r="M94" s="4">
        <f>Forward!M94*(1+SUM($B94:$B$228))</f>
        <v>240.27119999999999</v>
      </c>
      <c r="N94" s="4">
        <f>Forward!N94*(1+SUM($B94:$B$228))</f>
        <v>235.56</v>
      </c>
      <c r="O94" s="4">
        <f>Forward!O94*(1+SUM($B94:$B$228))</f>
        <v>226.13759999999999</v>
      </c>
      <c r="P94" s="4">
        <f>Forward!P94*(1+SUM($B94:$B$228))</f>
        <v>216.71519999999998</v>
      </c>
      <c r="Q94" s="4">
        <f>Forward!Q94*(1+SUM($B94:$B$228))</f>
        <v>210.8262</v>
      </c>
      <c r="R94" s="4">
        <f>Forward!R94*(1+SUM($B94:$B$228))</f>
        <v>204.93719999999999</v>
      </c>
      <c r="S94" s="4">
        <f>Forward!S94*(1+SUM($B94:$B$228))</f>
        <v>199.04819999999998</v>
      </c>
      <c r="T94" s="4">
        <f>Forward!T94*(1+SUM($B94:$B$228))</f>
        <v>193.1592</v>
      </c>
      <c r="U94" s="4">
        <f>Forward!U94*(1+SUM($B94:$B$228))</f>
        <v>0</v>
      </c>
      <c r="V94" s="6"/>
      <c r="W94" s="20">
        <f t="shared" si="0"/>
        <v>225.35239999999996</v>
      </c>
      <c r="X94" s="20">
        <f t="shared" si="1"/>
        <v>223.32806155753968</v>
      </c>
      <c r="Y94" s="23">
        <f t="shared" si="2"/>
        <v>225.03832000000003</v>
      </c>
      <c r="Z94" s="23">
        <f t="shared" si="3"/>
        <v>216.50021800595232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148.30420000000007</v>
      </c>
      <c r="AJ94" s="9">
        <f t="shared" si="8"/>
        <v>0.39689972022439868</v>
      </c>
      <c r="AK94" s="9">
        <f t="shared" si="9"/>
        <v>0.39689972022439868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</f>
        <v>112.16650000000001</v>
      </c>
      <c r="L95" s="4">
        <f>Forward!L95*(1+SUM($B95:$B$228))</f>
        <v>194.81550000000001</v>
      </c>
      <c r="M95" s="4">
        <f>Forward!M95*(1+SUM($B95:$B$228))</f>
        <v>218.42950000000002</v>
      </c>
      <c r="N95" s="4">
        <f>Forward!N95*(1+SUM($B95:$B$228))</f>
        <v>218.42950000000002</v>
      </c>
      <c r="O95" s="4">
        <f>Forward!O95*(1+SUM($B95:$B$228))</f>
        <v>208.98390000000001</v>
      </c>
      <c r="P95" s="4">
        <f>Forward!P95*(1+SUM($B95:$B$228))</f>
        <v>206.6225</v>
      </c>
      <c r="Q95" s="4">
        <f>Forward!Q95*(1+SUM($B95:$B$228))</f>
        <v>200.71900000000002</v>
      </c>
      <c r="R95" s="4">
        <f>Forward!R95*(1+SUM($B95:$B$228))</f>
        <v>194.81550000000001</v>
      </c>
      <c r="S95" s="4">
        <f>Forward!S95*(1+SUM($B95:$B$228))</f>
        <v>188.91200000000001</v>
      </c>
      <c r="T95" s="4">
        <f>Forward!T95*(1+SUM($B95:$B$228))</f>
        <v>183.00850000000003</v>
      </c>
      <c r="U95" s="4">
        <f>Forward!U95*(1+SUM($B95:$B$228))</f>
        <v>0</v>
      </c>
      <c r="V95" s="6"/>
      <c r="W95" s="20">
        <f t="shared" si="0"/>
        <v>201.70291666666668</v>
      </c>
      <c r="X95" s="20">
        <f t="shared" si="1"/>
        <v>223.32806155753968</v>
      </c>
      <c r="Y95" s="23">
        <f t="shared" si="2"/>
        <v>204.73338000000004</v>
      </c>
      <c r="Z95" s="23">
        <f t="shared" si="3"/>
        <v>216.50021800595232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171.95368333333334</v>
      </c>
      <c r="AJ95" s="9">
        <f t="shared" si="8"/>
        <v>0.4601917464681029</v>
      </c>
      <c r="AK95" s="9">
        <f t="shared" si="9"/>
        <v>0.4601917464681029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</f>
        <v>105.732</v>
      </c>
      <c r="L96" s="4">
        <f>Forward!L96*(1+SUM($B96:$B$228))</f>
        <v>142.1508</v>
      </c>
      <c r="M96" s="4">
        <f>Forward!M96*(1+SUM($B96:$B$228))</f>
        <v>191.4924</v>
      </c>
      <c r="N96" s="4">
        <f>Forward!N96*(1+SUM($B96:$B$228))</f>
        <v>203.24040000000002</v>
      </c>
      <c r="O96" s="4">
        <f>Forward!O96*(1+SUM($B96:$B$228))</f>
        <v>193.84200000000001</v>
      </c>
      <c r="P96" s="4">
        <f>Forward!P96*(1+SUM($B96:$B$228))</f>
        <v>205.59</v>
      </c>
      <c r="Q96" s="4">
        <f>Forward!Q96*(1+SUM($B96:$B$228))</f>
        <v>199.71600000000001</v>
      </c>
      <c r="R96" s="4">
        <f>Forward!R96*(1+SUM($B96:$B$228))</f>
        <v>193.84200000000001</v>
      </c>
      <c r="S96" s="4">
        <f>Forward!S96*(1+SUM($B96:$B$228))</f>
        <v>187.96800000000002</v>
      </c>
      <c r="T96" s="4">
        <f>Forward!T96*(1+SUM($B96:$B$228))</f>
        <v>182.09400000000002</v>
      </c>
      <c r="U96" s="4">
        <f>Forward!U96*(1+SUM($B96:$B$228))</f>
        <v>0</v>
      </c>
      <c r="V96" s="6"/>
      <c r="W96" s="20">
        <f t="shared" si="0"/>
        <v>173.54406666666668</v>
      </c>
      <c r="X96" s="20">
        <f t="shared" si="1"/>
        <v>223.32806155753968</v>
      </c>
      <c r="Y96" s="23">
        <f t="shared" si="2"/>
        <v>183.93451999999999</v>
      </c>
      <c r="Z96" s="23">
        <f t="shared" si="3"/>
        <v>216.50021800595232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200.11253333333335</v>
      </c>
      <c r="AJ96" s="9">
        <f t="shared" si="8"/>
        <v>0.53555198364844436</v>
      </c>
      <c r="AK96" s="9">
        <f t="shared" si="9"/>
        <v>0.53555198364844436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</f>
        <v>106.53370000000001</v>
      </c>
      <c r="L97" s="4">
        <f>Forward!L97*(1+SUM($B97:$B$228))</f>
        <v>138.14260000000002</v>
      </c>
      <c r="M97" s="4">
        <f>Forward!M97*(1+SUM($B97:$B$228))</f>
        <v>184.97060000000002</v>
      </c>
      <c r="N97" s="4">
        <f>Forward!N97*(1+SUM($B97:$B$228))</f>
        <v>199.01900000000001</v>
      </c>
      <c r="O97" s="4">
        <f>Forward!O97*(1+SUM($B97:$B$228))</f>
        <v>189.6534</v>
      </c>
      <c r="P97" s="4">
        <f>Forward!P97*(1+SUM($B97:$B$228))</f>
        <v>204.8725</v>
      </c>
      <c r="Q97" s="4">
        <f>Forward!Q97*(1+SUM($B97:$B$228))</f>
        <v>199.01900000000001</v>
      </c>
      <c r="R97" s="4">
        <f>Forward!R97*(1+SUM($B97:$B$228))</f>
        <v>193.16550000000001</v>
      </c>
      <c r="S97" s="4">
        <f>Forward!S97*(1+SUM($B97:$B$228))</f>
        <v>187.31200000000001</v>
      </c>
      <c r="T97" s="4">
        <f>Forward!T97*(1+SUM($B97:$B$228))</f>
        <v>181.45850000000002</v>
      </c>
      <c r="U97" s="4">
        <f>Forward!U97*(1+SUM($B97:$B$228))</f>
        <v>0</v>
      </c>
      <c r="V97" s="6"/>
      <c r="W97" s="20">
        <f t="shared" si="0"/>
        <v>171.47503055555555</v>
      </c>
      <c r="X97" s="20">
        <f t="shared" si="1"/>
        <v>223.32806155753968</v>
      </c>
      <c r="Y97" s="23">
        <f t="shared" si="2"/>
        <v>181.69264000000001</v>
      </c>
      <c r="Z97" s="23">
        <f t="shared" si="3"/>
        <v>216.50021800595232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202.18156944444448</v>
      </c>
      <c r="AJ97" s="9">
        <f t="shared" si="8"/>
        <v>0.54108924998098373</v>
      </c>
      <c r="AK97" s="9">
        <f t="shared" si="9"/>
        <v>0.54108924998098373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</f>
        <v>125.76600000000001</v>
      </c>
      <c r="M98" s="4">
        <f>Forward!M98*(1+SUM($B98:$B$228))</f>
        <v>151.38500000000002</v>
      </c>
      <c r="N98" s="4">
        <f>Forward!N98*(1+SUM($B98:$B$228))</f>
        <v>168.85250000000002</v>
      </c>
      <c r="O98" s="4">
        <f>Forward!O98*(1+SUM($B98:$B$228))</f>
        <v>183.99100000000001</v>
      </c>
      <c r="P98" s="4">
        <f>Forward!P98*(1+SUM($B98:$B$228))</f>
        <v>208.44550000000001</v>
      </c>
      <c r="Q98" s="4">
        <f>Forward!Q98*(1+SUM($B98:$B$228))</f>
        <v>202.62300000000002</v>
      </c>
      <c r="R98" s="4">
        <f>Forward!R98*(1+SUM($B98:$B$228))</f>
        <v>196.80050000000003</v>
      </c>
      <c r="S98" s="4">
        <f>Forward!S98*(1+SUM($B98:$B$228))</f>
        <v>190.97800000000001</v>
      </c>
      <c r="T98" s="4">
        <f>Forward!T98*(1+SUM($B98:$B$228))</f>
        <v>185.15550000000002</v>
      </c>
      <c r="U98" s="4">
        <f>Forward!U98*(1+SUM($B98:$B$228))</f>
        <v>0</v>
      </c>
      <c r="V98" s="6"/>
      <c r="W98" s="20">
        <f t="shared" ref="W98:W141" si="12">((13-MONTH($C98))*INDEX($D98:$V98,1,MATCH(YEAR($C98),$D$1:$V$1,0))+12*INDEX($D98:$V98,1,MATCH(YEAR($C98)+1,$D$1:$V$1,0))+12*INDEX($D98:$V98,1,MATCH(YEAR($C98)+2,$D$1:$V$1,0))+(MONTH($C98)-1)*INDEX($D98:$V98,1,MATCH(YEAR($C98)+3,$D$1:$V$1,0)))/36</f>
        <v>148.66783333333333</v>
      </c>
      <c r="X98" s="20">
        <f t="shared" si="1"/>
        <v>223.32806155753968</v>
      </c>
      <c r="Y98" s="23">
        <f t="shared" ref="Y98:Y141" si="13">((13-MONTH($C98))*INDEX($D98:$V98,1,MATCH(YEAR($C98),$D$1:$V$1,0))+12*INDEX($D98:$V98,1,MATCH(YEAR($C98)+1,$D$1:$V$1,0))+12*INDEX($D98:$V98,1,MATCH(YEAR($C98)+2,$D$1:$V$1,0))+12*INDEX($D98:$V98,1,MATCH(YEAR($C98)+3,$D$1:$V$1,0))+12*INDEX($D98:$V98,1,MATCH(YEAR($C98)+4,$D$1:$V$1,0))+(MONTH($C98)-1)*INDEX($D98:$V98,1,MATCH(YEAR($C98)+5,$D$1:$V$1,0)))/60</f>
        <v>167.68800000000002</v>
      </c>
      <c r="Z98" s="23">
        <f t="shared" si="3"/>
        <v>216.50021800595232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ref="AI98:AI134" si="14">(AE98-W98)</f>
        <v>220.2457666666667</v>
      </c>
      <c r="AJ98" s="9">
        <f t="shared" ref="AJ98:AJ134" si="15">(AE98-W98)/AE98</f>
        <v>0.59701178451178449</v>
      </c>
      <c r="AK98" s="9">
        <f t="shared" si="9"/>
        <v>0.59701178451178449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</f>
        <v>124.03440000000001</v>
      </c>
      <c r="M99" s="4">
        <f>Forward!M99*(1+SUM($B99:$B$228))</f>
        <v>140.26320000000001</v>
      </c>
      <c r="N99" s="4">
        <f>Forward!N99*(1+SUM($B99:$B$228))</f>
        <v>155.33279999999999</v>
      </c>
      <c r="O99" s="4">
        <f>Forward!O99*(1+SUM($B99:$B$228))</f>
        <v>168.084</v>
      </c>
      <c r="P99" s="4">
        <f>Forward!P99*(1+SUM($B99:$B$228))</f>
        <v>207.49680000000001</v>
      </c>
      <c r="Q99" s="4">
        <f>Forward!Q99*(1+SUM($B99:$B$228))</f>
        <v>206.33760000000001</v>
      </c>
      <c r="R99" s="4">
        <f>Forward!R99*(1+SUM($B99:$B$228))</f>
        <v>200.54159999999999</v>
      </c>
      <c r="S99" s="4">
        <f>Forward!S99*(1+SUM($B99:$B$228))</f>
        <v>194.7456</v>
      </c>
      <c r="T99" s="4">
        <f>Forward!T99*(1+SUM($B99:$B$228))</f>
        <v>188.9496</v>
      </c>
      <c r="U99" s="4">
        <f>Forward!U99*(1+SUM($B99:$B$228))</f>
        <v>0</v>
      </c>
      <c r="V99" s="6"/>
      <c r="W99" s="20">
        <f t="shared" si="12"/>
        <v>141.10039999999998</v>
      </c>
      <c r="X99" s="20">
        <f t="shared" si="1"/>
        <v>223.32806155753968</v>
      </c>
      <c r="Y99" s="23">
        <f t="shared" si="13"/>
        <v>160.41396</v>
      </c>
      <c r="Z99" s="23">
        <f t="shared" si="3"/>
        <v>216.50021800595232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6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14"/>
        <v>227.81320000000005</v>
      </c>
      <c r="AJ99" s="9">
        <f t="shared" si="15"/>
        <v>0.61752453691053955</v>
      </c>
      <c r="AK99" s="9">
        <f t="shared" si="9"/>
        <v>0.61752453691053955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</f>
        <v>118.53240000000001</v>
      </c>
      <c r="M100" s="4">
        <f>Forward!M100*(1+SUM($B100:$B$228))</f>
        <v>133.49280000000002</v>
      </c>
      <c r="N100" s="4">
        <f>Forward!N100*(1+SUM($B100:$B$228))</f>
        <v>149.60400000000001</v>
      </c>
      <c r="O100" s="4">
        <f>Forward!O100*(1+SUM($B100:$B$228))</f>
        <v>157.65960000000001</v>
      </c>
      <c r="P100" s="4">
        <f>Forward!P100*(1+SUM($B100:$B$228))</f>
        <v>182.97720000000001</v>
      </c>
      <c r="Q100" s="4">
        <f>Forward!Q100*(1+SUM($B100:$B$228))</f>
        <v>196.7868</v>
      </c>
      <c r="R100" s="4">
        <f>Forward!R100*(1+SUM($B100:$B$228))</f>
        <v>191.03280000000001</v>
      </c>
      <c r="S100" s="4">
        <f>Forward!S100*(1+SUM($B100:$B$228))</f>
        <v>185.27880000000002</v>
      </c>
      <c r="T100" s="4">
        <f>Forward!T100*(1+SUM($B100:$B$228))</f>
        <v>179.5248</v>
      </c>
      <c r="U100" s="4">
        <f>Forward!U100*(1+SUM($B100:$B$228))</f>
        <v>0</v>
      </c>
      <c r="V100" s="6"/>
      <c r="W100" s="20">
        <f t="shared" si="12"/>
        <v>136.05013333333332</v>
      </c>
      <c r="X100" s="20">
        <f t="shared" si="1"/>
        <v>223.32806155753968</v>
      </c>
      <c r="Y100" s="23">
        <f t="shared" si="13"/>
        <v>151.06168</v>
      </c>
      <c r="Z100" s="23">
        <f t="shared" si="3"/>
        <v>216.50021800595232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6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14"/>
        <v>232.86346666666671</v>
      </c>
      <c r="AJ100" s="9">
        <f t="shared" si="15"/>
        <v>0.63121410180233717</v>
      </c>
      <c r="AK100" s="9">
        <f t="shared" si="9"/>
        <v>0.63121410180233717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</f>
        <v>115.5137</v>
      </c>
      <c r="M101" s="4">
        <f>Forward!M101*(1+SUM($B101:$B$228))</f>
        <v>117.80109999999999</v>
      </c>
      <c r="N101" s="4">
        <f>Forward!N101*(1+SUM($B101:$B$228))</f>
        <v>131.52549999999999</v>
      </c>
      <c r="O101" s="4">
        <f>Forward!O101*(1+SUM($B101:$B$228))</f>
        <v>146.39359999999999</v>
      </c>
      <c r="P101" s="4">
        <f>Forward!P101*(1+SUM($B101:$B$228))</f>
        <v>170.41129999999998</v>
      </c>
      <c r="Q101" s="4">
        <f>Forward!Q101*(1+SUM($B101:$B$228))</f>
        <v>188.7105</v>
      </c>
      <c r="R101" s="4">
        <f>Forward!R101*(1+SUM($B101:$B$228))</f>
        <v>186.42309999999998</v>
      </c>
      <c r="S101" s="4">
        <f>Forward!S101*(1+SUM($B101:$B$228))</f>
        <v>184.13569999999999</v>
      </c>
      <c r="T101" s="4">
        <f>Forward!T101*(1+SUM($B101:$B$228))</f>
        <v>181.84829999999999</v>
      </c>
      <c r="U101" s="4">
        <f>Forward!U101*(1+SUM($B101:$B$228))</f>
        <v>0</v>
      </c>
      <c r="V101" s="6"/>
      <c r="W101" s="20">
        <f t="shared" si="12"/>
        <v>124.18675833333333</v>
      </c>
      <c r="X101" s="20">
        <f t="shared" si="1"/>
        <v>223.32806155753968</v>
      </c>
      <c r="Y101" s="23">
        <f t="shared" si="13"/>
        <v>139.98887999999999</v>
      </c>
      <c r="Z101" s="23">
        <f t="shared" si="3"/>
        <v>216.50021800595232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6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14"/>
        <v>244.7268416666667</v>
      </c>
      <c r="AJ101" s="9">
        <f t="shared" si="15"/>
        <v>0.66337169913678073</v>
      </c>
      <c r="AK101" s="9">
        <f t="shared" si="9"/>
        <v>0.66337169913678073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</f>
        <v>119.49</v>
      </c>
      <c r="M102" s="4">
        <f>Forward!M102*(1+SUM($B102:$B$228))</f>
        <v>120.62799999999999</v>
      </c>
      <c r="N102" s="4">
        <f>Forward!N102*(1+SUM($B102:$B$228))</f>
        <v>135.422</v>
      </c>
      <c r="O102" s="4">
        <f>Forward!O102*(1+SUM($B102:$B$228))</f>
        <v>147.94</v>
      </c>
      <c r="P102" s="4">
        <f>Forward!P102*(1+SUM($B102:$B$228))</f>
        <v>165.01</v>
      </c>
      <c r="Q102" s="4">
        <f>Forward!Q102*(1+SUM($B102:$B$228))</f>
        <v>182.07999999999998</v>
      </c>
      <c r="R102" s="4">
        <f>Forward!R102*(1+SUM($B102:$B$228))</f>
        <v>179.80399999999997</v>
      </c>
      <c r="S102" s="4">
        <f>Forward!S102*(1+SUM($B102:$B$228))</f>
        <v>177.52799999999999</v>
      </c>
      <c r="T102" s="4">
        <f>Forward!T102*(1+SUM($B102:$B$228))</f>
        <v>175.25199999999998</v>
      </c>
      <c r="U102" s="4">
        <f>Forward!U102*(1+SUM($B102:$B$228))</f>
        <v>0</v>
      </c>
      <c r="V102" s="6"/>
      <c r="W102" s="20">
        <f t="shared" si="12"/>
        <v>128.3411111111111</v>
      </c>
      <c r="X102" s="20">
        <f t="shared" si="1"/>
        <v>223.32806155753968</v>
      </c>
      <c r="Y102" s="23">
        <f t="shared" si="13"/>
        <v>141.87066666666666</v>
      </c>
      <c r="Z102" s="23">
        <f t="shared" si="3"/>
        <v>216.50021800595232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6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14"/>
        <v>240.57248888888893</v>
      </c>
      <c r="AJ102" s="9">
        <f t="shared" si="15"/>
        <v>0.65211065379234845</v>
      </c>
      <c r="AK102" s="9">
        <f t="shared" si="9"/>
        <v>0.65211065379234845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</f>
        <v>119.24849999999999</v>
      </c>
      <c r="M103" s="4">
        <f>Forward!M103*(1+SUM($B103:$B$228))</f>
        <v>121.51989999999999</v>
      </c>
      <c r="N103" s="4">
        <f>Forward!N103*(1+SUM($B103:$B$228))</f>
        <v>137.41969999999998</v>
      </c>
      <c r="O103" s="4">
        <f>Forward!O103*(1+SUM($B103:$B$228))</f>
        <v>148.77670000000001</v>
      </c>
      <c r="P103" s="4">
        <f>Forward!P103*(1+SUM($B103:$B$228))</f>
        <v>157.8623</v>
      </c>
      <c r="Q103" s="4">
        <f>Forward!Q103*(1+SUM($B103:$B$228))</f>
        <v>177.16919999999999</v>
      </c>
      <c r="R103" s="4">
        <f>Forward!R103*(1+SUM($B103:$B$228))</f>
        <v>174.89779999999999</v>
      </c>
      <c r="S103" s="4">
        <f>Forward!S103*(1+SUM($B103:$B$228))</f>
        <v>172.62639999999999</v>
      </c>
      <c r="T103" s="4">
        <f>Forward!T103*(1+SUM($B103:$B$228))</f>
        <v>170.35499999999999</v>
      </c>
      <c r="U103" s="4">
        <f>Forward!U103*(1+SUM($B103:$B$228))</f>
        <v>0</v>
      </c>
      <c r="V103" s="6"/>
      <c r="W103" s="20">
        <f t="shared" si="12"/>
        <v>130.16383888888888</v>
      </c>
      <c r="X103" s="20">
        <f t="shared" si="1"/>
        <v>223.32806155753968</v>
      </c>
      <c r="Y103" s="23">
        <f t="shared" si="13"/>
        <v>141.792145</v>
      </c>
      <c r="Z103" s="23">
        <f t="shared" si="3"/>
        <v>216.50021800595232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6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14"/>
        <v>238.74976111111116</v>
      </c>
      <c r="AJ103" s="9">
        <f t="shared" si="15"/>
        <v>0.64716985524825088</v>
      </c>
      <c r="AK103" s="9">
        <f t="shared" si="9"/>
        <v>0.64716985524825088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</f>
        <v>122.742</v>
      </c>
      <c r="M104" s="4">
        <f>Forward!M104*(1+SUM($B104:$B$228))</f>
        <v>125.015</v>
      </c>
      <c r="N104" s="4">
        <f>Forward!N104*(1+SUM($B104:$B$228))</f>
        <v>139.7895</v>
      </c>
      <c r="O104" s="4">
        <f>Forward!O104*(1+SUM($B104:$B$228))</f>
        <v>147.745</v>
      </c>
      <c r="P104" s="4">
        <f>Forward!P104*(1+SUM($B104:$B$228))</f>
        <v>157.9735</v>
      </c>
      <c r="Q104" s="4">
        <f>Forward!Q104*(1+SUM($B104:$B$228))</f>
        <v>172.74800000000002</v>
      </c>
      <c r="R104" s="4">
        <f>Forward!R104*(1+SUM($B104:$B$228))</f>
        <v>170.47500000000002</v>
      </c>
      <c r="S104" s="4">
        <f>Forward!S104*(1+SUM($B104:$B$228))</f>
        <v>168.202</v>
      </c>
      <c r="T104" s="4">
        <f>Forward!T104*(1+SUM($B104:$B$228))</f>
        <v>165.929</v>
      </c>
      <c r="U104" s="4">
        <f>Forward!U104*(1+SUM($B104:$B$228))</f>
        <v>0</v>
      </c>
      <c r="V104" s="6"/>
      <c r="W104" s="20">
        <f t="shared" si="12"/>
        <v>133.34933333333333</v>
      </c>
      <c r="X104" s="20">
        <f t="shared" si="1"/>
        <v>223.32806155753968</v>
      </c>
      <c r="Y104" s="23">
        <f t="shared" si="13"/>
        <v>143.65360000000001</v>
      </c>
      <c r="Z104" s="23">
        <f t="shared" si="3"/>
        <v>216.50021800595232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6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14"/>
        <v>235.5642666666667</v>
      </c>
      <c r="AJ104" s="9">
        <f t="shared" si="15"/>
        <v>0.6385350571696643</v>
      </c>
      <c r="AK104" s="9">
        <f t="shared" si="9"/>
        <v>0.6385350571696643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</f>
        <v>126.0183</v>
      </c>
      <c r="M105" s="4">
        <f>Forward!M105*(1+SUM($B105:$B$228))</f>
        <v>121.47709999999999</v>
      </c>
      <c r="N105" s="4">
        <f>Forward!N105*(1+SUM($B105:$B$228))</f>
        <v>138.50659999999999</v>
      </c>
      <c r="O105" s="4">
        <f>Forward!O105*(1+SUM($B105:$B$228))</f>
        <v>147.589</v>
      </c>
      <c r="P105" s="4">
        <f>Forward!P105*(1+SUM($B105:$B$228))</f>
        <v>157.80670000000001</v>
      </c>
      <c r="Q105" s="4">
        <f>Forward!Q105*(1+SUM($B105:$B$228))</f>
        <v>172.56559999999999</v>
      </c>
      <c r="R105" s="4">
        <f>Forward!R105*(1+SUM($B105:$B$228))</f>
        <v>170.29499999999999</v>
      </c>
      <c r="S105" s="4">
        <f>Forward!S105*(1+SUM($B105:$B$228))</f>
        <v>168.02439999999999</v>
      </c>
      <c r="T105" s="4">
        <f>Forward!T105*(1+SUM($B105:$B$228))</f>
        <v>165.75379999999998</v>
      </c>
      <c r="U105" s="4">
        <f>Forward!U105*(1+SUM($B105:$B$228))</f>
        <v>0</v>
      </c>
      <c r="V105" s="6"/>
      <c r="W105" s="20">
        <f t="shared" si="12"/>
        <v>132.8616361111111</v>
      </c>
      <c r="X105" s="20">
        <f t="shared" si="1"/>
        <v>223.32806155753968</v>
      </c>
      <c r="Y105" s="23">
        <f t="shared" si="13"/>
        <v>143.71005833333331</v>
      </c>
      <c r="Z105" s="23">
        <f t="shared" si="3"/>
        <v>216.50021800595232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6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14"/>
        <v>236.05196388888893</v>
      </c>
      <c r="AJ105" s="9">
        <f t="shared" si="15"/>
        <v>0.63985703939591521</v>
      </c>
      <c r="AK105" s="9">
        <f t="shared" si="9"/>
        <v>0.63985703939591521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</f>
        <v>122.29920000000001</v>
      </c>
      <c r="M106" s="4">
        <f>Forward!M106*(1+SUM($B106:$B$228))</f>
        <v>116.63720000000001</v>
      </c>
      <c r="N106" s="4">
        <f>Forward!N106*(1+SUM($B106:$B$228))</f>
        <v>131.35840000000002</v>
      </c>
      <c r="O106" s="4">
        <f>Forward!O106*(1+SUM($B106:$B$228))</f>
        <v>141.55000000000001</v>
      </c>
      <c r="P106" s="4">
        <f>Forward!P106*(1+SUM($B106:$B$228))</f>
        <v>157.40360000000001</v>
      </c>
      <c r="Q106" s="4">
        <f>Forward!Q106*(1+SUM($B106:$B$228))</f>
        <v>172.12480000000002</v>
      </c>
      <c r="R106" s="4">
        <f>Forward!R106*(1+SUM($B106:$B$228))</f>
        <v>169.86</v>
      </c>
      <c r="S106" s="4">
        <f>Forward!S106*(1+SUM($B106:$B$228))</f>
        <v>167.59520000000001</v>
      </c>
      <c r="T106" s="4">
        <f>Forward!T106*(1+SUM($B106:$B$228))</f>
        <v>165.3304</v>
      </c>
      <c r="U106" s="4">
        <f>Forward!U106*(1+SUM($B106:$B$228))</f>
        <v>0</v>
      </c>
      <c r="V106" s="6"/>
      <c r="W106" s="20">
        <f t="shared" si="12"/>
        <v>127.70955555555555</v>
      </c>
      <c r="X106" s="20">
        <f t="shared" si="1"/>
        <v>223.32806155753968</v>
      </c>
      <c r="Y106" s="23">
        <f t="shared" si="13"/>
        <v>140.49309333333335</v>
      </c>
      <c r="Z106" s="23">
        <f t="shared" si="3"/>
        <v>216.50021800595232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6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14"/>
        <v>241.20404444444449</v>
      </c>
      <c r="AJ106" s="9">
        <f t="shared" si="15"/>
        <v>0.6538225873061998</v>
      </c>
      <c r="AK106" s="9">
        <f t="shared" si="9"/>
        <v>0.6538225873061998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</f>
        <v>124.27799999999999</v>
      </c>
      <c r="M107" s="4">
        <f>Forward!M107*(1+SUM($B107:$B$228))</f>
        <v>117.49919999999999</v>
      </c>
      <c r="N107" s="4">
        <f>Forward!N107*(1+SUM($B107:$B$228))</f>
        <v>135.57599999999999</v>
      </c>
      <c r="O107" s="4">
        <f>Forward!O107*(1+SUM($B107:$B$228))</f>
        <v>146.874</v>
      </c>
      <c r="P107" s="4">
        <f>Forward!P107*(1+SUM($B107:$B$228))</f>
        <v>154.7826</v>
      </c>
      <c r="Q107" s="4">
        <f>Forward!Q107*(1+SUM($B107:$B$228))</f>
        <v>169.47</v>
      </c>
      <c r="R107" s="4">
        <f>Forward!R107*(1+SUM($B107:$B$228))</f>
        <v>167.21039999999999</v>
      </c>
      <c r="S107" s="4">
        <f>Forward!S107*(1+SUM($B107:$B$228))</f>
        <v>164.95079999999999</v>
      </c>
      <c r="T107" s="4">
        <f>Forward!T107*(1+SUM($B107:$B$228))</f>
        <v>162.69119999999998</v>
      </c>
      <c r="U107" s="4">
        <f>Forward!U107*(1+SUM($B107:$B$228))</f>
        <v>0</v>
      </c>
      <c r="V107" s="6"/>
      <c r="W107" s="20">
        <f t="shared" si="12"/>
        <v>131.43340000000001</v>
      </c>
      <c r="X107" s="20">
        <f t="shared" si="1"/>
        <v>223.32806155753968</v>
      </c>
      <c r="Y107" s="23">
        <f t="shared" si="13"/>
        <v>142.58075999999997</v>
      </c>
      <c r="Z107" s="23">
        <f t="shared" si="3"/>
        <v>216.50021800595232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6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14"/>
        <v>237.48020000000002</v>
      </c>
      <c r="AJ107" s="9">
        <f t="shared" si="15"/>
        <v>0.64372850445199092</v>
      </c>
      <c r="AK107" s="9">
        <f t="shared" si="9"/>
        <v>0.64372850445199092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</f>
        <v>124.014</v>
      </c>
      <c r="M108" s="4">
        <f>Forward!M108*(1+SUM($B108:$B$228))</f>
        <v>131.9058</v>
      </c>
      <c r="N108" s="4">
        <f>Forward!N108*(1+SUM($B108:$B$228))</f>
        <v>145.43459999999999</v>
      </c>
      <c r="O108" s="4">
        <f>Forward!O108*(1+SUM($B108:$B$228))</f>
        <v>156.70859999999999</v>
      </c>
      <c r="P108" s="4">
        <f>Forward!P108*(1+SUM($B108:$B$228))</f>
        <v>154.4538</v>
      </c>
      <c r="Q108" s="4">
        <f>Forward!Q108*(1+SUM($B108:$B$228))</f>
        <v>169.10999999999999</v>
      </c>
      <c r="R108" s="4">
        <f>Forward!R108*(1+SUM($B108:$B$228))</f>
        <v>166.8552</v>
      </c>
      <c r="S108" s="4">
        <f>Forward!S108*(1+SUM($B108:$B$228))</f>
        <v>164.60040000000001</v>
      </c>
      <c r="T108" s="4">
        <f>Forward!T108*(1+SUM($B108:$B$228))</f>
        <v>162.34559999999999</v>
      </c>
      <c r="U108" s="4">
        <f>Forward!U108*(1+SUM($B108:$B$228))</f>
        <v>0</v>
      </c>
      <c r="V108" s="6"/>
      <c r="W108" s="20">
        <f t="shared" si="12"/>
        <v>142.86663333333334</v>
      </c>
      <c r="X108" s="20">
        <f t="shared" si="1"/>
        <v>223.32806155753968</v>
      </c>
      <c r="Y108" s="23">
        <f t="shared" si="13"/>
        <v>150.01935999999998</v>
      </c>
      <c r="Z108" s="23">
        <f t="shared" si="3"/>
        <v>216.50021800595232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6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14"/>
        <v>226.04696666666669</v>
      </c>
      <c r="AJ108" s="9">
        <f t="shared" si="15"/>
        <v>0.61273687569844726</v>
      </c>
      <c r="AK108" s="9">
        <f t="shared" si="9"/>
        <v>0.61273687569844726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</f>
        <v>124.8306</v>
      </c>
      <c r="M109" s="4">
        <f>Forward!M109*(1+SUM($B109:$B$228))</f>
        <v>130.45359999999999</v>
      </c>
      <c r="N109" s="4">
        <f>Forward!N109*(1+SUM($B109:$B$228))</f>
        <v>161.94240000000002</v>
      </c>
      <c r="O109" s="4">
        <f>Forward!O109*(1+SUM($B109:$B$228))</f>
        <v>173.1884</v>
      </c>
      <c r="P109" s="4">
        <f>Forward!P109*(1+SUM($B109:$B$228))</f>
        <v>172.06380000000001</v>
      </c>
      <c r="Q109" s="4">
        <f>Forward!Q109*(1+SUM($B109:$B$228))</f>
        <v>181.06059999999999</v>
      </c>
      <c r="R109" s="4">
        <f>Forward!R109*(1+SUM($B109:$B$228))</f>
        <v>178.81140000000002</v>
      </c>
      <c r="S109" s="4">
        <f>Forward!S109*(1+SUM($B109:$B$228))</f>
        <v>176.56220000000002</v>
      </c>
      <c r="T109" s="4">
        <f>Forward!T109*(1+SUM($B109:$B$228))</f>
        <v>174.31300000000002</v>
      </c>
      <c r="U109" s="4">
        <f>Forward!U109*(1+SUM($B109:$B$228))</f>
        <v>0</v>
      </c>
      <c r="V109" s="6"/>
      <c r="W109" s="20">
        <f t="shared" si="12"/>
        <v>153.85152777777779</v>
      </c>
      <c r="X109" s="20">
        <f t="shared" si="1"/>
        <v>223.32806155753968</v>
      </c>
      <c r="Y109" s="23">
        <f t="shared" si="13"/>
        <v>162.80459333333334</v>
      </c>
      <c r="Z109" s="23">
        <f t="shared" si="3"/>
        <v>216.50021800595232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6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14"/>
        <v>215.06207222222224</v>
      </c>
      <c r="AJ109" s="9">
        <f t="shared" si="15"/>
        <v>0.58296054204079828</v>
      </c>
      <c r="AK109" s="9">
        <f t="shared" si="9"/>
        <v>0.58296054204079828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</f>
        <v>134.61599999999999</v>
      </c>
      <c r="N110" s="4">
        <f>Forward!N110*(1+SUM($B110:$B$228))</f>
        <v>151.44299999999998</v>
      </c>
      <c r="O110" s="4">
        <f>Forward!O110*(1+SUM($B110:$B$228))</f>
        <v>164.90459999999999</v>
      </c>
      <c r="P110" s="4">
        <f>Forward!P110*(1+SUM($B110:$B$228))</f>
        <v>188.46239999999997</v>
      </c>
      <c r="Q110" s="4">
        <f>Forward!Q110*(1+SUM($B110:$B$228))</f>
        <v>187.34059999999999</v>
      </c>
      <c r="R110" s="4">
        <f>Forward!R110*(1+SUM($B110:$B$228))</f>
        <v>185.09699999999998</v>
      </c>
      <c r="S110" s="4">
        <f>Forward!S110*(1+SUM($B110:$B$228))</f>
        <v>182.85339999999999</v>
      </c>
      <c r="T110" s="4">
        <f>Forward!T110*(1+SUM($B110:$B$228))</f>
        <v>180.60979999999998</v>
      </c>
      <c r="U110" s="4">
        <f>Forward!U110*(1+SUM($B110:$B$228))</f>
        <v>0</v>
      </c>
      <c r="V110" s="6"/>
      <c r="W110" s="20">
        <f t="shared" si="12"/>
        <v>150.32119999999998</v>
      </c>
      <c r="X110" s="20">
        <f t="shared" si="1"/>
        <v>223.32806155753968</v>
      </c>
      <c r="Y110" s="23">
        <f t="shared" si="13"/>
        <v>165.35332</v>
      </c>
      <c r="Z110" s="23">
        <f t="shared" si="3"/>
        <v>216.50021800595232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14"/>
        <v>238.38249999999999</v>
      </c>
      <c r="AJ110" s="9">
        <f t="shared" si="15"/>
        <v>0.61327561327561331</v>
      </c>
      <c r="AK110" s="9">
        <f t="shared" si="9"/>
        <v>0.61327561327561331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</f>
        <v>177.69839999999999</v>
      </c>
      <c r="N111" s="4">
        <f>Forward!N111*(1+SUM($B111:$B$228))</f>
        <v>241.40159999999997</v>
      </c>
      <c r="O111" s="4">
        <f>Forward!O111*(1+SUM($B111:$B$228))</f>
        <v>231.3432</v>
      </c>
      <c r="P111" s="4">
        <f>Forward!P111*(1+SUM($B111:$B$228))</f>
        <v>224.63759999999999</v>
      </c>
      <c r="Q111" s="4">
        <f>Forward!Q111*(1+SUM($B111:$B$228))</f>
        <v>213.46159999999998</v>
      </c>
      <c r="R111" s="4">
        <f>Forward!R111*(1+SUM($B111:$B$228))</f>
        <v>206.756</v>
      </c>
      <c r="S111" s="4">
        <f>Forward!S111*(1+SUM($B111:$B$228))</f>
        <v>201.16799999999998</v>
      </c>
      <c r="T111" s="4">
        <f>Forward!T111*(1+SUM($B111:$B$228))</f>
        <v>195.57999999999998</v>
      </c>
      <c r="U111" s="4">
        <f>Forward!U111*(1+SUM($B111:$B$228))</f>
        <v>0</v>
      </c>
      <c r="V111" s="6"/>
      <c r="W111" s="20">
        <f t="shared" si="12"/>
        <v>218.11826666666664</v>
      </c>
      <c r="X111" s="20">
        <f t="shared" si="1"/>
        <v>223.32806155753968</v>
      </c>
      <c r="Y111" s="23">
        <f t="shared" si="13"/>
        <v>218.19277333333329</v>
      </c>
      <c r="Z111" s="23">
        <f t="shared" si="3"/>
        <v>216.50021800595232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7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14"/>
        <v>170.58543333333333</v>
      </c>
      <c r="AJ111" s="9">
        <f t="shared" si="15"/>
        <v>0.43885724096100281</v>
      </c>
      <c r="AK111" s="9">
        <f t="shared" si="9"/>
        <v>0.43885724096100281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</f>
        <v>176.37869999999998</v>
      </c>
      <c r="N112" s="4">
        <f>Forward!N112*(1+SUM($B112:$B$228))</f>
        <v>222.9693</v>
      </c>
      <c r="O112" s="4">
        <f>Forward!O112*(1+SUM($B112:$B$228))</f>
        <v>216.3135</v>
      </c>
      <c r="P112" s="4">
        <f>Forward!P112*(1+SUM($B112:$B$228))</f>
        <v>209.65769999999998</v>
      </c>
      <c r="Q112" s="4">
        <f>Forward!Q112*(1+SUM($B112:$B$228))</f>
        <v>210.767</v>
      </c>
      <c r="R112" s="4">
        <f>Forward!R112*(1+SUM($B112:$B$228))</f>
        <v>206.32979999999998</v>
      </c>
      <c r="S112" s="4">
        <f>Forward!S112*(1+SUM($B112:$B$228))</f>
        <v>200.7833</v>
      </c>
      <c r="T112" s="4">
        <f>Forward!T112*(1+SUM($B112:$B$228))</f>
        <v>195.23679999999999</v>
      </c>
      <c r="U112" s="4">
        <f>Forward!U112*(1+SUM($B112:$B$228))</f>
        <v>0</v>
      </c>
      <c r="V112" s="6"/>
      <c r="W112" s="20">
        <f t="shared" si="12"/>
        <v>207.0693333333333</v>
      </c>
      <c r="X112" s="20">
        <f t="shared" si="1"/>
        <v>223.32806155753968</v>
      </c>
      <c r="Y112" s="23">
        <f t="shared" si="13"/>
        <v>208.21561000000003</v>
      </c>
      <c r="Z112" s="23">
        <f t="shared" si="3"/>
        <v>216.50021800595232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7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14"/>
        <v>181.63436666666666</v>
      </c>
      <c r="AJ112" s="9">
        <f t="shared" si="15"/>
        <v>0.46728231984070817</v>
      </c>
      <c r="AK112" s="9">
        <f t="shared" si="9"/>
        <v>0.46728231984070817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</f>
        <v>166.15499999999997</v>
      </c>
      <c r="N113" s="4">
        <f>Forward!N113*(1+SUM($B113:$B$228))</f>
        <v>204.92449999999999</v>
      </c>
      <c r="O113" s="4">
        <f>Forward!O113*(1+SUM($B113:$B$228))</f>
        <v>206.03219999999999</v>
      </c>
      <c r="P113" s="4">
        <f>Forward!P113*(1+SUM($B113:$B$228))</f>
        <v>201.60139999999998</v>
      </c>
      <c r="Q113" s="4">
        <f>Forward!Q113*(1+SUM($B113:$B$228))</f>
        <v>196.06289999999998</v>
      </c>
      <c r="R113" s="4">
        <f>Forward!R113*(1+SUM($B113:$B$228))</f>
        <v>190.52439999999999</v>
      </c>
      <c r="S113" s="4">
        <f>Forward!S113*(1+SUM($B113:$B$228))</f>
        <v>184.98589999999999</v>
      </c>
      <c r="T113" s="4">
        <f>Forward!T113*(1+SUM($B113:$B$228))</f>
        <v>179.44739999999999</v>
      </c>
      <c r="U113" s="4">
        <f>Forward!U113*(1+SUM($B113:$B$228))</f>
        <v>0</v>
      </c>
      <c r="V113" s="6"/>
      <c r="W113" s="20">
        <f t="shared" si="12"/>
        <v>195.3244333333333</v>
      </c>
      <c r="X113" s="20">
        <f t="shared" si="1"/>
        <v>223.32806155753968</v>
      </c>
      <c r="Y113" s="23">
        <f t="shared" si="13"/>
        <v>196.17366999999999</v>
      </c>
      <c r="Z113" s="23">
        <f t="shared" si="3"/>
        <v>216.50021800595232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7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14"/>
        <v>193.37926666666667</v>
      </c>
      <c r="AJ113" s="9">
        <f t="shared" si="15"/>
        <v>0.49749787991898892</v>
      </c>
      <c r="AK113" s="9">
        <f t="shared" si="9"/>
        <v>0.49749787991898892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</f>
        <v>132.46799999999999</v>
      </c>
      <c r="N114" s="4">
        <f>Forward!N114*(1+SUM($B114:$B$228))</f>
        <v>176.62399999999997</v>
      </c>
      <c r="O114" s="4">
        <f>Forward!O114*(1+SUM($B114:$B$228))</f>
        <v>193.18249999999998</v>
      </c>
      <c r="P114" s="4">
        <f>Forward!P114*(1+SUM($B114:$B$228))</f>
        <v>189.87079999999997</v>
      </c>
      <c r="Q114" s="4">
        <f>Forward!Q114*(1+SUM($B114:$B$228))</f>
        <v>184.35129999999998</v>
      </c>
      <c r="R114" s="4">
        <f>Forward!R114*(1+SUM($B114:$B$228))</f>
        <v>178.83179999999999</v>
      </c>
      <c r="S114" s="4">
        <f>Forward!S114*(1+SUM($B114:$B$228))</f>
        <v>173.31229999999999</v>
      </c>
      <c r="T114" s="4">
        <f>Forward!T114*(1+SUM($B114:$B$228))</f>
        <v>167.79279999999997</v>
      </c>
      <c r="U114" s="4">
        <f>Forward!U114*(1+SUM($B114:$B$228))</f>
        <v>0</v>
      </c>
      <c r="V114" s="6"/>
      <c r="W114" s="20">
        <f t="shared" si="12"/>
        <v>173.80292222222218</v>
      </c>
      <c r="X114" s="20">
        <f t="shared" si="1"/>
        <v>223.32806155753968</v>
      </c>
      <c r="Y114" s="23">
        <f t="shared" si="13"/>
        <v>178.39023999999998</v>
      </c>
      <c r="Z114" s="23">
        <f t="shared" si="3"/>
        <v>216.50021800595232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7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14"/>
        <v>214.90077777777779</v>
      </c>
      <c r="AJ114" s="9">
        <f t="shared" si="15"/>
        <v>0.55286527444369016</v>
      </c>
      <c r="AK114" s="9">
        <f t="shared" si="9"/>
        <v>0.55286527444369016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</f>
        <v>189.0796</v>
      </c>
      <c r="N115" s="4">
        <f>Forward!N115*(1+SUM($B115:$B$228))</f>
        <v>205.56909999999999</v>
      </c>
      <c r="O115" s="4">
        <f>Forward!O115*(1+SUM($B115:$B$228))</f>
        <v>206.66839999999999</v>
      </c>
      <c r="P115" s="4">
        <f>Forward!P115*(1+SUM($B115:$B$228))</f>
        <v>197.874</v>
      </c>
      <c r="Q115" s="4">
        <f>Forward!Q115*(1+SUM($B115:$B$228))</f>
        <v>192.3775</v>
      </c>
      <c r="R115" s="4">
        <f>Forward!R115*(1+SUM($B115:$B$228))</f>
        <v>186.881</v>
      </c>
      <c r="S115" s="4">
        <f>Forward!S115*(1+SUM($B115:$B$228))</f>
        <v>181.3845</v>
      </c>
      <c r="T115" s="4">
        <f>Forward!T115*(1+SUM($B115:$B$228))</f>
        <v>175.88799999999998</v>
      </c>
      <c r="U115" s="4">
        <f>Forward!U115*(1+SUM($B115:$B$228))</f>
        <v>0</v>
      </c>
      <c r="V115" s="6"/>
      <c r="W115" s="20">
        <f t="shared" si="12"/>
        <v>201.66047777777777</v>
      </c>
      <c r="X115" s="20">
        <f t="shared" si="1"/>
        <v>223.32806155753968</v>
      </c>
      <c r="Y115" s="23">
        <f t="shared" si="13"/>
        <v>198.13050333333331</v>
      </c>
      <c r="Z115" s="23">
        <f t="shared" si="3"/>
        <v>216.50021800595232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7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14"/>
        <v>187.0432222222222</v>
      </c>
      <c r="AJ115" s="9">
        <f t="shared" si="15"/>
        <v>0.48119743193137143</v>
      </c>
      <c r="AK115" s="9">
        <f t="shared" si="9"/>
        <v>0.48119743193137143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</f>
        <v>252.35599999999999</v>
      </c>
      <c r="N116" s="4">
        <f>Forward!N116*(1+SUM($B116:$B$228))</f>
        <v>232.60639999999998</v>
      </c>
      <c r="O116" s="4">
        <f>Forward!O116*(1+SUM($B116:$B$228))</f>
        <v>216.14839999999998</v>
      </c>
      <c r="P116" s="4">
        <f>Forward!P116*(1+SUM($B116:$B$228))</f>
        <v>198.5932</v>
      </c>
      <c r="Q116" s="4">
        <f>Forward!Q116*(1+SUM($B116:$B$228))</f>
        <v>193.10719999999998</v>
      </c>
      <c r="R116" s="4">
        <f>Forward!R116*(1+SUM($B116:$B$228))</f>
        <v>187.62119999999999</v>
      </c>
      <c r="S116" s="4">
        <f>Forward!S116*(1+SUM($B116:$B$228))</f>
        <v>182.1352</v>
      </c>
      <c r="T116" s="4">
        <f>Forward!T116*(1+SUM($B116:$B$228))</f>
        <v>176.64919999999998</v>
      </c>
      <c r="U116" s="4">
        <f>Forward!U116*(1+SUM($B116:$B$228))</f>
        <v>0</v>
      </c>
      <c r="V116" s="6"/>
      <c r="W116" s="20">
        <f t="shared" si="12"/>
        <v>224.7431333333333</v>
      </c>
      <c r="X116" s="20">
        <f t="shared" si="1"/>
        <v>223.32806155753968</v>
      </c>
      <c r="Y116" s="23">
        <f t="shared" si="13"/>
        <v>212.08875999999998</v>
      </c>
      <c r="Z116" s="23">
        <f t="shared" si="3"/>
        <v>216.50021800595232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7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14"/>
        <v>163.96056666666667</v>
      </c>
      <c r="AJ116" s="9">
        <f t="shared" si="15"/>
        <v>0.42181375342366612</v>
      </c>
      <c r="AK116" s="9">
        <f t="shared" si="9"/>
        <v>0.42181375342366612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</f>
        <v>202.279</v>
      </c>
      <c r="N117" s="4">
        <f>Forward!N117*(1+SUM($B117:$B$228))</f>
        <v>220.86679999999998</v>
      </c>
      <c r="O117" s="4">
        <f>Forward!O117*(1+SUM($B117:$B$228))</f>
        <v>209.93279999999999</v>
      </c>
      <c r="P117" s="4">
        <f>Forward!P117*(1+SUM($B117:$B$228))</f>
        <v>196.81199999999998</v>
      </c>
      <c r="Q117" s="4">
        <f>Forward!Q117*(1+SUM($B117:$B$228))</f>
        <v>191.345</v>
      </c>
      <c r="R117" s="4">
        <f>Forward!R117*(1+SUM($B117:$B$228))</f>
        <v>185.87799999999999</v>
      </c>
      <c r="S117" s="4">
        <f>Forward!S117*(1+SUM($B117:$B$228))</f>
        <v>180.411</v>
      </c>
      <c r="T117" s="4">
        <f>Forward!T117*(1+SUM($B117:$B$228))</f>
        <v>174.94399999999999</v>
      </c>
      <c r="U117" s="4">
        <f>Forward!U117*(1+SUM($B117:$B$228))</f>
        <v>0</v>
      </c>
      <c r="V117" s="6"/>
      <c r="W117" s="20">
        <f t="shared" si="12"/>
        <v>209.9631722222222</v>
      </c>
      <c r="X117" s="20">
        <f t="shared" si="1"/>
        <v>223.32806155753968</v>
      </c>
      <c r="Y117" s="23">
        <f t="shared" si="13"/>
        <v>202.33366999999998</v>
      </c>
      <c r="Z117" s="23">
        <f t="shared" si="3"/>
        <v>216.50021800595232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7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14"/>
        <v>178.74052777777777</v>
      </c>
      <c r="AJ117" s="9">
        <f t="shared" si="15"/>
        <v>0.45983747460540714</v>
      </c>
      <c r="AK117" s="9">
        <f t="shared" si="9"/>
        <v>0.45983747460540714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</f>
        <v>248.86199999999997</v>
      </c>
      <c r="N118" s="4">
        <f>Forward!N118*(1+SUM($B118:$B$228))</f>
        <v>235.76399999999998</v>
      </c>
      <c r="O118" s="4">
        <f>Forward!O118*(1+SUM($B118:$B$228))</f>
        <v>218.29999999999998</v>
      </c>
      <c r="P118" s="4">
        <f>Forward!P118*(1+SUM($B118:$B$228))</f>
        <v>199.74449999999999</v>
      </c>
      <c r="Q118" s="4">
        <f>Forward!Q118*(1+SUM($B118:$B$228))</f>
        <v>194.28699999999998</v>
      </c>
      <c r="R118" s="4">
        <f>Forward!R118*(1+SUM($B118:$B$228))</f>
        <v>188.8295</v>
      </c>
      <c r="S118" s="4">
        <f>Forward!S118*(1+SUM($B118:$B$228))</f>
        <v>183.37199999999999</v>
      </c>
      <c r="T118" s="4">
        <f>Forward!T118*(1+SUM($B118:$B$228))</f>
        <v>177.91449999999998</v>
      </c>
      <c r="U118" s="4">
        <f>Forward!U118*(1+SUM($B118:$B$228))</f>
        <v>0</v>
      </c>
      <c r="V118" s="6"/>
      <c r="W118" s="20">
        <f t="shared" si="12"/>
        <v>223.39366666666666</v>
      </c>
      <c r="X118" s="20">
        <f t="shared" ref="X118:X141" si="18">AVERAGE($W$2:$W$198)</f>
        <v>223.32806155753968</v>
      </c>
      <c r="Y118" s="23">
        <f t="shared" si="13"/>
        <v>211.38716666666667</v>
      </c>
      <c r="Z118" s="23">
        <f t="shared" ref="Z118:Z141" si="19">AVERAGE($Y$2:$Y$198)</f>
        <v>216.50021800595232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7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14"/>
        <v>165.31003333333331</v>
      </c>
      <c r="AJ118" s="9">
        <f t="shared" si="15"/>
        <v>0.42528546379500198</v>
      </c>
      <c r="AK118" s="9">
        <f t="shared" si="9"/>
        <v>0.42528546379500198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</f>
        <v>347.87199999999996</v>
      </c>
      <c r="N119" s="4">
        <f>Forward!N119*(1+SUM($B119:$B$228))</f>
        <v>264.1653</v>
      </c>
      <c r="O119" s="4">
        <f>Forward!O119*(1+SUM($B119:$B$228))</f>
        <v>218.50709999999998</v>
      </c>
      <c r="P119" s="4">
        <f>Forward!P119*(1+SUM($B119:$B$228))</f>
        <v>196.76509999999999</v>
      </c>
      <c r="Q119" s="4">
        <f>Forward!Q119*(1+SUM($B119:$B$228))</f>
        <v>191.3296</v>
      </c>
      <c r="R119" s="4">
        <f>Forward!R119*(1+SUM($B119:$B$228))</f>
        <v>185.89409999999998</v>
      </c>
      <c r="S119" s="4">
        <f>Forward!S119*(1+SUM($B119:$B$228))</f>
        <v>180.45859999999999</v>
      </c>
      <c r="T119" s="4">
        <f>Forward!T119*(1+SUM($B119:$B$228))</f>
        <v>175.0231</v>
      </c>
      <c r="U119" s="4">
        <f>Forward!U119*(1+SUM($B119:$B$228))</f>
        <v>0</v>
      </c>
      <c r="V119" s="6"/>
      <c r="W119" s="20">
        <f t="shared" si="12"/>
        <v>239.0714083333333</v>
      </c>
      <c r="X119" s="20">
        <f t="shared" si="18"/>
        <v>223.32806155753968</v>
      </c>
      <c r="Y119" s="23">
        <f t="shared" si="13"/>
        <v>219.43113499999995</v>
      </c>
      <c r="Z119" s="23">
        <f t="shared" si="19"/>
        <v>216.50021800595232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7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14"/>
        <v>149.63229166666667</v>
      </c>
      <c r="AJ119" s="9">
        <f t="shared" si="15"/>
        <v>0.38495206417295924</v>
      </c>
      <c r="AK119" s="9">
        <f t="shared" si="9"/>
        <v>0.38495206417295924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</f>
        <v>305.03940000000006</v>
      </c>
      <c r="N120" s="4">
        <f>Forward!N120*(1+SUM($B120:$B$228))</f>
        <v>190.37920000000003</v>
      </c>
      <c r="O120" s="4">
        <f>Forward!O120*(1+SUM($B120:$B$228))</f>
        <v>204.44130000000001</v>
      </c>
      <c r="P120" s="4">
        <f>Forward!P120*(1+SUM($B120:$B$228))</f>
        <v>192.54260000000002</v>
      </c>
      <c r="Q120" s="4">
        <f>Forward!Q120*(1+SUM($B120:$B$228))</f>
        <v>187.13410000000002</v>
      </c>
      <c r="R120" s="4">
        <f>Forward!R120*(1+SUM($B120:$B$228))</f>
        <v>181.72560000000001</v>
      </c>
      <c r="S120" s="4">
        <f>Forward!S120*(1+SUM($B120:$B$228))</f>
        <v>176.31710000000001</v>
      </c>
      <c r="T120" s="4">
        <f>Forward!T120*(1+SUM($B120:$B$228))</f>
        <v>170.90860000000001</v>
      </c>
      <c r="U120" s="4">
        <f>Forward!U120*(1+SUM($B120:$B$228))</f>
        <v>0</v>
      </c>
      <c r="V120" s="6"/>
      <c r="W120" s="20">
        <f t="shared" si="12"/>
        <v>202.03752222222226</v>
      </c>
      <c r="X120" s="20">
        <f t="shared" si="18"/>
        <v>223.32806155753968</v>
      </c>
      <c r="Y120" s="23">
        <f t="shared" si="13"/>
        <v>195.35502000000002</v>
      </c>
      <c r="Z120" s="23">
        <f t="shared" si="19"/>
        <v>216.50021800595232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7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14"/>
        <v>186.6661777777777</v>
      </c>
      <c r="AJ120" s="9">
        <f t="shared" si="15"/>
        <v>0.4802274271579553</v>
      </c>
      <c r="AK120" s="9">
        <f t="shared" si="9"/>
        <v>0.4802274271579553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</f>
        <v>126.10260000000001</v>
      </c>
      <c r="N121" s="4">
        <f>Forward!N121*(1+SUM($B121:$B$228))</f>
        <v>194.00400000000002</v>
      </c>
      <c r="O121" s="4">
        <f>Forward!O121*(1+SUM($B121:$B$228))</f>
        <v>205.85980000000001</v>
      </c>
      <c r="P121" s="4">
        <f>Forward!P121*(1+SUM($B121:$B$228))</f>
        <v>200.47080000000003</v>
      </c>
      <c r="Q121" s="4">
        <f>Forward!Q121*(1+SUM($B121:$B$228))</f>
        <v>195.08180000000002</v>
      </c>
      <c r="R121" s="4">
        <f>Forward!R121*(1+SUM($B121:$B$228))</f>
        <v>189.69280000000001</v>
      </c>
      <c r="S121" s="4">
        <f>Forward!S121*(1+SUM($B121:$B$228))</f>
        <v>184.30380000000002</v>
      </c>
      <c r="T121" s="4">
        <f>Forward!T121*(1+SUM($B121:$B$228))</f>
        <v>178.91480000000001</v>
      </c>
      <c r="U121" s="4">
        <f>Forward!U121*(1+SUM($B121:$B$228))</f>
        <v>0</v>
      </c>
      <c r="V121" s="6"/>
      <c r="W121" s="20">
        <f t="shared" si="12"/>
        <v>198.04575000000003</v>
      </c>
      <c r="X121" s="20">
        <f t="shared" si="18"/>
        <v>223.32806155753968</v>
      </c>
      <c r="Y121" s="23">
        <f t="shared" si="13"/>
        <v>195.9620033333334</v>
      </c>
      <c r="Z121" s="23">
        <f t="shared" si="19"/>
        <v>216.50021800595232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7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14"/>
        <v>190.65794999999994</v>
      </c>
      <c r="AJ121" s="9">
        <f t="shared" si="15"/>
        <v>0.49049687461169</v>
      </c>
      <c r="AK121" s="9">
        <f t="shared" si="9"/>
        <v>0.49049687461169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</f>
        <v>187.70500000000001</v>
      </c>
      <c r="O122" s="4">
        <f>Forward!O122*(1+SUM($B122:$B$228))</f>
        <v>213.44739999999999</v>
      </c>
      <c r="P122" s="4">
        <f>Forward!P122*(1+SUM($B122:$B$228))</f>
        <v>193.06800000000001</v>
      </c>
      <c r="Q122" s="4">
        <f>Forward!Q122*(1+SUM($B122:$B$228))</f>
        <v>187.70500000000001</v>
      </c>
      <c r="R122" s="57">
        <f>Forward!R122*(1+SUM($B122:$B$228))</f>
        <v>182.34200000000001</v>
      </c>
      <c r="S122" s="4">
        <f>Forward!S122*(1+SUM($B122:$B$228))</f>
        <v>176.97900000000001</v>
      </c>
      <c r="T122" s="4">
        <f>Forward!T122*(1+SUM($B122:$B$228))</f>
        <v>171.61599999999999</v>
      </c>
      <c r="U122" s="4">
        <f>Forward!U122*(1+SUM($B122:$B$228))</f>
        <v>0</v>
      </c>
      <c r="V122" s="6"/>
      <c r="W122" s="20">
        <f t="shared" si="12"/>
        <v>198.07346666666666</v>
      </c>
      <c r="X122" s="20">
        <f t="shared" si="18"/>
        <v>223.32806155753968</v>
      </c>
      <c r="Y122" s="23">
        <f t="shared" si="13"/>
        <v>192.85348000000002</v>
      </c>
      <c r="Z122" s="23">
        <f t="shared" si="19"/>
        <v>216.50021800595232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14"/>
        <v>207.69111333333336</v>
      </c>
      <c r="AJ122" s="9">
        <f t="shared" si="15"/>
        <v>0.51185126442858409</v>
      </c>
      <c r="AK122" s="9">
        <f t="shared" si="9"/>
        <v>0.51185126442858409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</f>
        <v>243.11699999999999</v>
      </c>
      <c r="O123" s="4">
        <f>Forward!O123*(1+SUM($B123:$B$228))</f>
        <v>234.54899999999998</v>
      </c>
      <c r="P123" s="4">
        <f>Forward!P123*(1+SUM($B123:$B$228))</f>
        <v>212.05799999999999</v>
      </c>
      <c r="Q123" s="4">
        <f>Forward!Q123*(1+SUM($B123:$B$228))</f>
        <v>195.99299999999999</v>
      </c>
      <c r="R123" s="4">
        <f>Forward!R123*(1+SUM($B123:$B$228))</f>
        <v>190.63800000000001</v>
      </c>
      <c r="S123" s="4">
        <f>Forward!S123*(1+SUM($B123:$B$228))</f>
        <v>185.28299999999999</v>
      </c>
      <c r="T123" s="4">
        <f>Forward!T123*(1+SUM($B123:$B$228))</f>
        <v>174.57299999999998</v>
      </c>
      <c r="U123" s="4">
        <f>Forward!U123*(1+SUM($B123:$B$228))</f>
        <v>0</v>
      </c>
      <c r="V123" s="6"/>
      <c r="W123" s="20">
        <f t="shared" si="12"/>
        <v>228.59900000000002</v>
      </c>
      <c r="X123" s="20">
        <f t="shared" si="18"/>
        <v>223.32806155753968</v>
      </c>
      <c r="Y123" s="23">
        <f t="shared" si="13"/>
        <v>214.30709999999999</v>
      </c>
      <c r="Z123" s="23">
        <f t="shared" si="19"/>
        <v>216.50021800595232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20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14"/>
        <v>177.16558000000001</v>
      </c>
      <c r="AJ123" s="9">
        <f t="shared" si="15"/>
        <v>0.43662159964775632</v>
      </c>
      <c r="AK123" s="9">
        <f t="shared" si="9"/>
        <v>0.43662159964775632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</f>
        <v>340.6438</v>
      </c>
      <c r="O124" s="4">
        <f>Forward!O124*(1+SUM($B124:$B$228))</f>
        <v>256.01179999999999</v>
      </c>
      <c r="P124" s="4">
        <f>Forward!P124*(1+SUM($B124:$B$228))</f>
        <v>217.92740000000001</v>
      </c>
      <c r="Q124" s="4">
        <f>Forward!Q124*(1+SUM($B124:$B$228))</f>
        <v>202.05890000000002</v>
      </c>
      <c r="R124" s="4">
        <f>Forward!R124*(1+SUM($B124:$B$228))</f>
        <v>196.76940000000002</v>
      </c>
      <c r="S124" s="4">
        <f>Forward!S124*(1+SUM($B124:$B$228))</f>
        <v>191.47990000000001</v>
      </c>
      <c r="T124" s="4">
        <f>Forward!T124*(1+SUM($B124:$B$228))</f>
        <v>180.90090000000001</v>
      </c>
      <c r="U124" s="4">
        <f>Forward!U124*(1+SUM($B124:$B$228))</f>
        <v>0</v>
      </c>
      <c r="V124" s="6"/>
      <c r="W124" s="20">
        <f t="shared" si="12"/>
        <v>263.82850555555552</v>
      </c>
      <c r="X124" s="20">
        <f t="shared" si="18"/>
        <v>223.32806155753968</v>
      </c>
      <c r="Y124" s="23">
        <f t="shared" si="13"/>
        <v>237.71012999999999</v>
      </c>
      <c r="Z124" s="23">
        <f t="shared" si="19"/>
        <v>216.50021800595232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20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14"/>
        <v>141.9360744444445</v>
      </c>
      <c r="AJ124" s="9">
        <f t="shared" si="15"/>
        <v>0.34979907424261747</v>
      </c>
      <c r="AK124" s="9">
        <f t="shared" si="9"/>
        <v>0.34979907424261747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</f>
        <v>389.05499999999995</v>
      </c>
      <c r="O125" s="4">
        <f>Forward!O125*(1+SUM($B125:$B$228))</f>
        <v>287.05949999999996</v>
      </c>
      <c r="P125" s="4">
        <f>Forward!P125*(1+SUM($B125:$B$228))</f>
        <v>229.22699999999998</v>
      </c>
      <c r="Q125" s="4">
        <f>Forward!Q125*(1+SUM($B125:$B$228))</f>
        <v>209.24849999999998</v>
      </c>
      <c r="R125" s="4">
        <f>Forward!R125*(1+SUM($B125:$B$228))</f>
        <v>203.99099999999999</v>
      </c>
      <c r="S125" s="4">
        <f>Forward!S125*(1+SUM($B125:$B$228))</f>
        <v>198.73349999999996</v>
      </c>
      <c r="T125" s="4">
        <f>Forward!T125*(1+SUM($B125:$B$228))</f>
        <v>188.21849999999998</v>
      </c>
      <c r="U125" s="4">
        <f>Forward!U125*(1+SUM($B125:$B$228))</f>
        <v>0</v>
      </c>
      <c r="V125" s="6"/>
      <c r="W125" s="20">
        <f t="shared" si="12"/>
        <v>286.79662499999995</v>
      </c>
      <c r="X125" s="20">
        <f t="shared" si="18"/>
        <v>223.32806155753968</v>
      </c>
      <c r="Y125" s="23">
        <f t="shared" si="13"/>
        <v>254.20012499999999</v>
      </c>
      <c r="Z125" s="23">
        <f t="shared" si="19"/>
        <v>216.50021800595232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20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14"/>
        <v>118.96795500000007</v>
      </c>
      <c r="AJ125" s="9">
        <f t="shared" si="15"/>
        <v>0.29319452920213013</v>
      </c>
      <c r="AK125" s="9">
        <f t="shared" si="9"/>
        <v>0.29319452920213013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</f>
        <v>372.80319999999995</v>
      </c>
      <c r="O126" s="4">
        <f>Forward!O126*(1+SUM($B126:$B$228))</f>
        <v>283.7912</v>
      </c>
      <c r="P126" s="4">
        <f>Forward!P126*(1+SUM($B126:$B$228))</f>
        <v>231.43119999999999</v>
      </c>
      <c r="Q126" s="4">
        <f>Forward!Q126*(1+SUM($B126:$B$228))</f>
        <v>210.48719999999997</v>
      </c>
      <c r="R126" s="4">
        <f>Forward!R126*(1+SUM($B126:$B$228))</f>
        <v>205.25119999999998</v>
      </c>
      <c r="S126" s="4">
        <f>Forward!S126*(1+SUM($B126:$B$228))</f>
        <v>200.01519999999999</v>
      </c>
      <c r="T126" s="4">
        <f>Forward!T126*(1+SUM($B126:$B$228))</f>
        <v>189.54319999999998</v>
      </c>
      <c r="U126" s="4">
        <f>Forward!U126*(1+SUM($B126:$B$228))</f>
        <v>0</v>
      </c>
      <c r="V126" s="6"/>
      <c r="W126" s="20">
        <f t="shared" si="12"/>
        <v>277.97342222222221</v>
      </c>
      <c r="X126" s="20">
        <f t="shared" si="18"/>
        <v>223.32806155753968</v>
      </c>
      <c r="Y126" s="23">
        <f t="shared" si="13"/>
        <v>249.2336</v>
      </c>
      <c r="Z126" s="23">
        <f t="shared" si="19"/>
        <v>216.50021800595232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20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14"/>
        <v>127.79115777777781</v>
      </c>
      <c r="AJ126" s="9">
        <f t="shared" si="15"/>
        <v>0.3149391644233161</v>
      </c>
      <c r="AK126" s="9">
        <f t="shared" si="9"/>
        <v>0.3149391644233161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</f>
        <v>380.23439999999999</v>
      </c>
      <c r="O127" s="4">
        <f>Forward!O127*(1+SUM($B127:$B$228))</f>
        <v>293.5326</v>
      </c>
      <c r="P127" s="4">
        <f>Forward!P127*(1+SUM($B127:$B$228))</f>
        <v>229.81199999999998</v>
      </c>
      <c r="Q127" s="4">
        <f>Forward!Q127*(1+SUM($B127:$B$228))</f>
        <v>211.00919999999999</v>
      </c>
      <c r="R127" s="4">
        <f>Forward!R127*(1+SUM($B127:$B$228))</f>
        <v>205.78620000000001</v>
      </c>
      <c r="S127" s="4">
        <f>Forward!S127*(1+SUM($B127:$B$228))</f>
        <v>200.56319999999999</v>
      </c>
      <c r="T127" s="4">
        <f>Forward!T127*(1+SUM($B127:$B$228))</f>
        <v>190.1172</v>
      </c>
      <c r="U127" s="4">
        <f>Forward!U127*(1+SUM($B127:$B$228))</f>
        <v>0</v>
      </c>
      <c r="V127" s="6"/>
      <c r="W127" s="20">
        <f t="shared" si="12"/>
        <v>277.68950000000001</v>
      </c>
      <c r="X127" s="20">
        <f t="shared" si="18"/>
        <v>223.32806155753968</v>
      </c>
      <c r="Y127" s="23">
        <f t="shared" si="13"/>
        <v>249.10228000000001</v>
      </c>
      <c r="Z127" s="23">
        <f t="shared" si="19"/>
        <v>216.50021800595232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20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14"/>
        <v>128.07508000000001</v>
      </c>
      <c r="AJ127" s="9">
        <f t="shared" si="15"/>
        <v>0.31563888597669121</v>
      </c>
      <c r="AK127" s="9">
        <f t="shared" si="9"/>
        <v>0.31563888597669121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</f>
        <v>329.33519999999999</v>
      </c>
      <c r="O128" s="4">
        <f>Forward!O128*(1+SUM($B128:$B$228))</f>
        <v>287.6472</v>
      </c>
      <c r="P128" s="4">
        <f>Forward!P128*(1+SUM($B128:$B$228))</f>
        <v>233.4528</v>
      </c>
      <c r="Q128" s="4">
        <f>Forward!Q128*(1+SUM($B128:$B$228))</f>
        <v>212.6088</v>
      </c>
      <c r="R128" s="4">
        <f>Forward!R128*(1+SUM($B128:$B$228))</f>
        <v>207.39779999999999</v>
      </c>
      <c r="S128" s="4">
        <f>Forward!S128*(1+SUM($B128:$B$228))</f>
        <v>202.18680000000001</v>
      </c>
      <c r="T128" s="4">
        <f>Forward!T128*(1+SUM($B128:$B$228))</f>
        <v>191.76480000000001</v>
      </c>
      <c r="U128" s="4">
        <f>Forward!U128*(1+SUM($B128:$B$228))</f>
        <v>0</v>
      </c>
      <c r="V128" s="6"/>
      <c r="W128" s="20">
        <f t="shared" si="12"/>
        <v>264.024</v>
      </c>
      <c r="X128" s="20">
        <f t="shared" si="18"/>
        <v>223.32806155753968</v>
      </c>
      <c r="Y128" s="23">
        <f t="shared" si="13"/>
        <v>241.37352000000001</v>
      </c>
      <c r="Z128" s="23">
        <f t="shared" si="19"/>
        <v>216.50021800595232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20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14"/>
        <v>141.74058000000002</v>
      </c>
      <c r="AJ128" s="9">
        <f t="shared" si="15"/>
        <v>0.349317281464045</v>
      </c>
      <c r="AK128" s="9">
        <f t="shared" si="9"/>
        <v>0.349317281464045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</f>
        <v>304.6028</v>
      </c>
      <c r="O129" s="4">
        <f>Forward!O129*(1+SUM($B129:$B$228))</f>
        <v>278.61279999999999</v>
      </c>
      <c r="P129" s="4">
        <f>Forward!P129*(1+SUM($B129:$B$228))</f>
        <v>234.94960000000003</v>
      </c>
      <c r="Q129" s="4">
        <f>Forward!Q129*(1+SUM($B129:$B$228))</f>
        <v>213.11800000000002</v>
      </c>
      <c r="R129" s="4">
        <f>Forward!R129*(1+SUM($B129:$B$228))</f>
        <v>207.92000000000002</v>
      </c>
      <c r="S129" s="4">
        <f>Forward!S129*(1+SUM($B129:$B$228))</f>
        <v>202.72200000000001</v>
      </c>
      <c r="T129" s="4">
        <f>Forward!T129*(1+SUM($B129:$B$228))</f>
        <v>192.32600000000002</v>
      </c>
      <c r="U129" s="4">
        <f>Forward!U129*(1+SUM($B129:$B$228))</f>
        <v>0</v>
      </c>
      <c r="V129" s="6"/>
      <c r="W129" s="20">
        <f t="shared" si="12"/>
        <v>254.93302222222226</v>
      </c>
      <c r="X129" s="20">
        <f t="shared" si="18"/>
        <v>223.32806155753968</v>
      </c>
      <c r="Y129" s="23">
        <f t="shared" si="13"/>
        <v>235.95454666666672</v>
      </c>
      <c r="Z129" s="23">
        <f t="shared" si="19"/>
        <v>216.50021800595232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20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14"/>
        <v>150.83155777777776</v>
      </c>
      <c r="AJ129" s="9">
        <f t="shared" si="15"/>
        <v>0.37172184368033739</v>
      </c>
      <c r="AK129" s="9">
        <f t="shared" si="9"/>
        <v>0.37172184368033739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</f>
        <v>346.55309999999997</v>
      </c>
      <c r="O130" s="4">
        <f>Forward!O130*(1+SUM($B130:$B$228))</f>
        <v>300.76229999999998</v>
      </c>
      <c r="P130" s="4">
        <f>Forward!P130*(1+SUM($B130:$B$228))</f>
        <v>250.80869999999999</v>
      </c>
      <c r="Q130" s="4">
        <f>Forward!Q130*(1+SUM($B130:$B$228))</f>
        <v>228.95399999999998</v>
      </c>
      <c r="R130" s="4">
        <f>Forward!R130*(1+SUM($B130:$B$228))</f>
        <v>223.75049999999999</v>
      </c>
      <c r="S130" s="4">
        <f>Forward!S130*(1+SUM($B130:$B$228))</f>
        <v>218.547</v>
      </c>
      <c r="T130" s="4">
        <f>Forward!T130*(1+SUM($B130:$B$228))</f>
        <v>208.14</v>
      </c>
      <c r="U130" s="4">
        <f>Forward!U130*(1+SUM($B130:$B$228))</f>
        <v>0</v>
      </c>
      <c r="V130" s="6"/>
      <c r="W130" s="20">
        <f t="shared" si="12"/>
        <v>273.24156666666664</v>
      </c>
      <c r="X130" s="20">
        <f t="shared" si="18"/>
        <v>223.32806155753968</v>
      </c>
      <c r="Y130" s="23">
        <f t="shared" si="13"/>
        <v>253.09823999999998</v>
      </c>
      <c r="Z130" s="23">
        <f t="shared" si="19"/>
        <v>216.50021800595232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20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14"/>
        <v>132.52301333333338</v>
      </c>
      <c r="AJ130" s="9">
        <f t="shared" si="15"/>
        <v>0.32660074305483583</v>
      </c>
      <c r="AK130" s="9">
        <f t="shared" si="9"/>
        <v>0.32660074305483583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</f>
        <v>333.5598</v>
      </c>
      <c r="O131" s="4">
        <f>Forward!O131*(1+SUM($B131:$B$228))</f>
        <v>291.08789999999999</v>
      </c>
      <c r="P131" s="4">
        <f>Forward!P131*(1+SUM($B131:$B$228))</f>
        <v>250.68780000000001</v>
      </c>
      <c r="Q131" s="4">
        <f>Forward!Q131*(1+SUM($B131:$B$228))</f>
        <v>238.25700000000001</v>
      </c>
      <c r="R131" s="4">
        <f>Forward!R131*(1+SUM($B131:$B$228))</f>
        <v>233.07750000000001</v>
      </c>
      <c r="S131" s="4">
        <f>Forward!S131*(1+SUM($B131:$B$228))</f>
        <v>227.898</v>
      </c>
      <c r="T131" s="4">
        <f>Forward!T131*(1+SUM($B131:$B$228))</f>
        <v>217.53900000000002</v>
      </c>
      <c r="U131" s="4">
        <f>Forward!U131*(1+SUM($B131:$B$228))</f>
        <v>0</v>
      </c>
      <c r="V131" s="6"/>
      <c r="W131" s="20">
        <f t="shared" si="12"/>
        <v>267.95280000000002</v>
      </c>
      <c r="X131" s="20">
        <f t="shared" si="18"/>
        <v>223.32806155753968</v>
      </c>
      <c r="Y131" s="23">
        <f t="shared" si="13"/>
        <v>253.48473000000001</v>
      </c>
      <c r="Z131" s="23">
        <f t="shared" si="19"/>
        <v>216.50021800595232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20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14"/>
        <v>137.81178</v>
      </c>
      <c r="AJ131" s="9">
        <f t="shared" si="15"/>
        <v>0.33963481977653148</v>
      </c>
      <c r="AK131" s="9">
        <f>IF(AJ131&gt;0,AJ131,0)</f>
        <v>0.33963481977653148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</f>
        <v>305.32499999999999</v>
      </c>
      <c r="O132" s="4">
        <f>Forward!O132*(1+SUM($B132:$B$228))</f>
        <v>288.76499999999999</v>
      </c>
      <c r="P132" s="4">
        <f>Forward!P132*(1+SUM($B132:$B$228))</f>
        <v>241.15499999999997</v>
      </c>
      <c r="Q132" s="4">
        <f>Forward!Q132*(1+SUM($B132:$B$228))</f>
        <v>232.87499999999997</v>
      </c>
      <c r="R132" s="4">
        <f>Forward!R132*(1+SUM($B132:$B$228))</f>
        <v>227.7</v>
      </c>
      <c r="S132" s="4">
        <f>Forward!S132*(1+SUM($B132:$B$228))</f>
        <v>222.52499999999998</v>
      </c>
      <c r="T132" s="4">
        <f>Forward!T132*(1+SUM($B132:$B$228))</f>
        <v>212.17499999999998</v>
      </c>
      <c r="U132" s="4">
        <f>Forward!U132*(1+SUM($B132:$B$228))</f>
        <v>0</v>
      </c>
      <c r="V132" s="6"/>
      <c r="W132" s="20">
        <f t="shared" si="12"/>
        <v>258.28999999999996</v>
      </c>
      <c r="X132" s="20">
        <f t="shared" si="18"/>
        <v>223.32806155753968</v>
      </c>
      <c r="Y132" s="23">
        <f t="shared" si="13"/>
        <v>245.36399999999998</v>
      </c>
      <c r="Z132" s="23">
        <f t="shared" si="19"/>
        <v>216.50021800595232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20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14"/>
        <v>147.47458000000006</v>
      </c>
      <c r="AJ132" s="9">
        <f t="shared" si="15"/>
        <v>0.36344862826617358</v>
      </c>
      <c r="AK132" s="9">
        <f>IF(AJ132&gt;0,AJ132,0)</f>
        <v>0.36344862826617358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</f>
        <v>322.35839999999996</v>
      </c>
      <c r="O133" s="4">
        <f>Forward!O133*(1+SUM($B133:$B$228))</f>
        <v>326.49119999999999</v>
      </c>
      <c r="P133" s="4">
        <f>Forward!P133*(1+SUM($B133:$B$228))</f>
        <v>273.79799999999994</v>
      </c>
      <c r="Q133" s="4">
        <f>Forward!Q133*(1+SUM($B133:$B$228))</f>
        <v>268.63199999999995</v>
      </c>
      <c r="R133" s="4">
        <f>Forward!R133*(1+SUM($B133:$B$228))</f>
        <v>238.66919999999999</v>
      </c>
      <c r="S133" s="4">
        <f>Forward!S133*(1+SUM($B133:$B$228))</f>
        <v>211.80599999999998</v>
      </c>
      <c r="T133" s="4">
        <f>Forward!T133*(1+SUM($B133:$B$228))</f>
        <v>201.47399999999999</v>
      </c>
      <c r="U133" s="4">
        <f>Forward!U133*(1+SUM($B133:$B$228))</f>
        <v>0</v>
      </c>
      <c r="V133" s="6"/>
      <c r="W133" s="20">
        <f t="shared" si="12"/>
        <v>291.13279999999997</v>
      </c>
      <c r="X133" s="20">
        <f t="shared" si="18"/>
        <v>223.32806155753968</v>
      </c>
      <c r="Y133" s="23">
        <f t="shared" si="13"/>
        <v>265.72181999999998</v>
      </c>
      <c r="Z133" s="23">
        <f t="shared" si="19"/>
        <v>216.50021800595232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20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14"/>
        <v>114.63178000000005</v>
      </c>
      <c r="AJ133" s="9">
        <f t="shared" si="15"/>
        <v>0.28250809866154419</v>
      </c>
      <c r="AK133" s="9">
        <f>IF(AJ133&gt;0,AJ133,0)</f>
        <v>0.28250809866154419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</f>
        <v>374.8836</v>
      </c>
      <c r="P134" s="4">
        <f>Forward!P134*(1+SUM($B134:$B$228))</f>
        <v>302.79059999999998</v>
      </c>
      <c r="Q134" s="4">
        <f>Forward!Q134*(1+SUM($B134:$B$228))</f>
        <v>283.22250000000003</v>
      </c>
      <c r="R134" s="4">
        <f>Forward!R134*(1+SUM($B134:$B$228))</f>
        <v>262.62450000000001</v>
      </c>
      <c r="S134" s="4">
        <f>Forward!S134*(1+SUM($B134:$B$228))</f>
        <v>221.42850000000001</v>
      </c>
      <c r="T134" s="4">
        <f>Forward!T134*(1+SUM($B134:$B$228))</f>
        <v>209.06970000000001</v>
      </c>
      <c r="U134" s="4">
        <f>Forward!U134*(1+SUM($B134:$B$228))</f>
        <v>0</v>
      </c>
      <c r="V134" s="6"/>
      <c r="W134" s="20">
        <f t="shared" si="12"/>
        <v>320.2989</v>
      </c>
      <c r="X134" s="20">
        <f t="shared" si="18"/>
        <v>223.32806155753968</v>
      </c>
      <c r="Y134" s="23">
        <f t="shared" si="13"/>
        <v>288.98994000000005</v>
      </c>
      <c r="Z134" s="23">
        <f t="shared" si="19"/>
        <v>216.50021800595232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14"/>
        <v>81.362099999999998</v>
      </c>
      <c r="AJ134" s="9">
        <f t="shared" si="15"/>
        <v>0.20256410256410257</v>
      </c>
      <c r="AK134" s="9">
        <f>IF(AJ134&gt;0,AJ134,0)</f>
        <v>0.20256410256410257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</f>
        <v>446.33320000000003</v>
      </c>
      <c r="P135" s="4">
        <f>Forward!P135*(1+SUM($B135:$B$228))</f>
        <v>321.4418</v>
      </c>
      <c r="Q135" s="4">
        <f>Forward!Q135*(1+SUM($B135:$B$228))</f>
        <v>305.06260000000003</v>
      </c>
      <c r="R135" s="4">
        <f>Forward!R135*(1+SUM($B135:$B$228))</f>
        <v>276.399</v>
      </c>
      <c r="S135" s="4">
        <f>Forward!S135*(1+SUM($B135:$B$228))</f>
        <v>252.85390000000001</v>
      </c>
      <c r="T135" s="4">
        <f>Forward!T135*(1+SUM($B135:$B$228))</f>
        <v>213.95330000000001</v>
      </c>
      <c r="U135" s="4">
        <f>Forward!U135*(1+SUM($B135:$B$228))</f>
        <v>0</v>
      </c>
      <c r="V135" s="6"/>
      <c r="W135" s="20">
        <f t="shared" si="12"/>
        <v>352.89213888888889</v>
      </c>
      <c r="X135" s="20">
        <f t="shared" si="18"/>
        <v>223.32806155753968</v>
      </c>
      <c r="Y135" s="23">
        <f t="shared" si="13"/>
        <v>316.54510166666671</v>
      </c>
      <c r="Z135" s="23">
        <f t="shared" si="19"/>
        <v>216.50021800595232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48.768861111111107</v>
      </c>
      <c r="AJ135" s="9">
        <f>(AE135-W135)/AE135</f>
        <v>0.12141796467944636</v>
      </c>
      <c r="AK135" s="9">
        <f>IF(AJ135&gt;0,AJ135,0)</f>
        <v>0.12141796467944636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</f>
        <v>407.32</v>
      </c>
      <c r="P136" s="4">
        <f>Forward!P136*(1+SUM($B136:$B$228))</f>
        <v>303.45339999999999</v>
      </c>
      <c r="Q136" s="4">
        <f>Forward!Q136*(1+SUM($B136:$B$228))</f>
        <v>287.16059999999999</v>
      </c>
      <c r="R136" s="4">
        <f>Forward!R136*(1+SUM($B136:$B$228))</f>
        <v>265.77629999999999</v>
      </c>
      <c r="S136" s="4">
        <f>Forward!S136*(1+SUM($B136:$B$228))</f>
        <v>244.392</v>
      </c>
      <c r="T136" s="4">
        <f>Forward!T136*(1+SUM($B136:$B$228))</f>
        <v>221.98939999999999</v>
      </c>
      <c r="U136" s="4">
        <f>Forward!U136*(1+SUM($B136:$B$228))</f>
        <v>0</v>
      </c>
      <c r="V136" s="6"/>
      <c r="W136" s="20">
        <f t="shared" si="12"/>
        <v>324.78112777777773</v>
      </c>
      <c r="X136" s="20">
        <f t="shared" si="18"/>
        <v>223.32806155753968</v>
      </c>
      <c r="Y136" s="23">
        <f t="shared" si="13"/>
        <v>295.44277333333332</v>
      </c>
      <c r="Z136" s="23">
        <f t="shared" si="19"/>
        <v>216.50021800595232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8" si="21">AD136*(1-0%)</f>
        <v>401.661</v>
      </c>
      <c r="AF136" s="8">
        <f t="shared" si="4"/>
        <v>421.07461499999999</v>
      </c>
      <c r="AG136" s="14">
        <f t="shared" ref="AG136:AG141" si="22">$AE136+$AB136</f>
        <v>447.62543700000003</v>
      </c>
      <c r="AH136" s="8">
        <f t="shared" si="6"/>
        <v>482.78622300000001</v>
      </c>
      <c r="AI136" s="25">
        <f t="shared" ref="AI136:AI138" si="23">(AE136-W136)</f>
        <v>76.879872222222275</v>
      </c>
      <c r="AJ136" s="9">
        <f t="shared" ref="AJ136:AJ138" si="24">(AE136-W136)/AE136</f>
        <v>0.19140487182530114</v>
      </c>
      <c r="AK136" s="9">
        <f t="shared" ref="AK136:AK138" si="25">IF(AJ136&gt;0,AJ136,0)</f>
        <v>0.19140487182530114</v>
      </c>
      <c r="AL136" s="9">
        <f t="shared" ref="AL136:AL138" si="26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</f>
        <v>328.77000000000004</v>
      </c>
      <c r="P137" s="4">
        <f>Forward!P137*(1+SUM($B137:$B$228))</f>
        <v>299.43360000000001</v>
      </c>
      <c r="Q137" s="4">
        <f>Forward!Q137*(1+SUM($B137:$B$228))</f>
        <v>283.24799999999999</v>
      </c>
      <c r="R137" s="4">
        <f>Forward!R137*(1+SUM($B137:$B$228))</f>
        <v>258.96960000000001</v>
      </c>
      <c r="S137" s="4">
        <f>Forward!S137*(1+SUM($B137:$B$228))</f>
        <v>233.67960000000002</v>
      </c>
      <c r="T137" s="4">
        <f>Forward!T137*(1+SUM($B137:$B$228))</f>
        <v>216.48240000000001</v>
      </c>
      <c r="U137" s="4">
        <f>Forward!U137*(1+SUM($B137:$B$228))</f>
        <v>0</v>
      </c>
      <c r="V137" s="4"/>
      <c r="W137" s="20">
        <f t="shared" si="12"/>
        <v>298.00049999999993</v>
      </c>
      <c r="X137" s="20">
        <f t="shared" si="18"/>
        <v>223.32806155753968</v>
      </c>
      <c r="Y137" s="23">
        <f t="shared" si="13"/>
        <v>275.20578</v>
      </c>
      <c r="Z137" s="23">
        <f t="shared" si="19"/>
        <v>216.50021800595232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21"/>
        <v>401.661</v>
      </c>
      <c r="AF137" s="8">
        <f t="shared" si="4"/>
        <v>421.07461499999999</v>
      </c>
      <c r="AG137" s="14">
        <f t="shared" si="22"/>
        <v>447.62543700000003</v>
      </c>
      <c r="AH137" s="8">
        <f t="shared" si="6"/>
        <v>482.78622300000001</v>
      </c>
      <c r="AI137" s="25">
        <f t="shared" si="23"/>
        <v>103.66050000000007</v>
      </c>
      <c r="AJ137" s="9">
        <f t="shared" si="24"/>
        <v>0.25807957456661229</v>
      </c>
      <c r="AK137" s="9">
        <f t="shared" si="25"/>
        <v>0.25807957456661229</v>
      </c>
      <c r="AL137" s="9">
        <f t="shared" si="26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</f>
        <v>338.65129999999999</v>
      </c>
      <c r="P138" s="4">
        <f>Forward!P138*(1+SUM($B138:$B$228))</f>
        <v>318.55329999999998</v>
      </c>
      <c r="Q138" s="4">
        <f>Forward!Q138*(1+SUM($B138:$B$228))</f>
        <v>294.4357</v>
      </c>
      <c r="R138" s="4">
        <f>Forward!R138*(1+SUM($B138:$B$228))</f>
        <v>268.30829999999997</v>
      </c>
      <c r="S138" s="4">
        <f>Forward!S138*(1+SUM($B138:$B$228))</f>
        <v>250.22009999999997</v>
      </c>
      <c r="T138" s="4">
        <f>Forward!T138*(1+SUM($B138:$B$228))</f>
        <v>221.07799999999997</v>
      </c>
      <c r="U138" s="4">
        <f>Forward!U138*(1+SUM($B138:$B$228))</f>
        <v>0</v>
      </c>
      <c r="V138" s="4"/>
      <c r="W138" s="20">
        <f t="shared" si="12"/>
        <v>309.39754444444441</v>
      </c>
      <c r="X138" s="20">
        <f t="shared" si="18"/>
        <v>223.32806155753968</v>
      </c>
      <c r="Y138" s="23">
        <f t="shared" si="13"/>
        <v>286.19551999999999</v>
      </c>
      <c r="Z138" s="23">
        <f t="shared" si="19"/>
        <v>216.50021800595232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21"/>
        <v>401.661</v>
      </c>
      <c r="AF138" s="8">
        <f t="shared" si="4"/>
        <v>421.07461499999999</v>
      </c>
      <c r="AG138" s="14">
        <f t="shared" si="22"/>
        <v>447.62543700000003</v>
      </c>
      <c r="AH138" s="8">
        <f t="shared" si="6"/>
        <v>482.78622300000001</v>
      </c>
      <c r="AI138" s="25">
        <f t="shared" si="23"/>
        <v>92.263455555555595</v>
      </c>
      <c r="AJ138" s="9">
        <f t="shared" si="24"/>
        <v>0.22970478974945438</v>
      </c>
      <c r="AK138" s="9">
        <f t="shared" si="25"/>
        <v>0.22970478974945438</v>
      </c>
      <c r="AL138" s="9">
        <f t="shared" si="26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</f>
        <v>313.7174</v>
      </c>
      <c r="P139" s="4">
        <f>Forward!P139*(1+SUM($B139:$B$228))</f>
        <v>312.7183</v>
      </c>
      <c r="Q139" s="4">
        <f>Forward!Q139*(1+SUM($B139:$B$228))</f>
        <v>294.73449999999997</v>
      </c>
      <c r="R139" s="4">
        <f>Forward!R139*(1+SUM($B139:$B$228))</f>
        <v>269.75700000000001</v>
      </c>
      <c r="S139" s="4">
        <f>Forward!S139*(1+SUM($B139:$B$228))</f>
        <v>250.7741</v>
      </c>
      <c r="T139" s="4">
        <f>Forward!T139*(1+SUM($B139:$B$228))</f>
        <v>221.80019999999999</v>
      </c>
      <c r="U139" s="4">
        <f>Forward!U139*(1+SUM($B139:$B$228))</f>
        <v>0</v>
      </c>
      <c r="V139" s="4"/>
      <c r="W139" s="20">
        <f t="shared" si="12"/>
        <v>300.95112222222218</v>
      </c>
      <c r="X139" s="20">
        <f t="shared" si="18"/>
        <v>223.32806155753968</v>
      </c>
      <c r="Y139" s="23">
        <f t="shared" si="13"/>
        <v>280.68049333333329</v>
      </c>
      <c r="Z139" s="23">
        <f t="shared" si="19"/>
        <v>216.50021800595232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ref="AE139" si="27">AD139*(1-0%)</f>
        <v>401.661</v>
      </c>
      <c r="AF139" s="8">
        <f t="shared" si="4"/>
        <v>421.07461499999999</v>
      </c>
      <c r="AG139" s="14">
        <f t="shared" si="22"/>
        <v>447.62543700000003</v>
      </c>
      <c r="AH139" s="8">
        <f t="shared" si="6"/>
        <v>482.78622300000001</v>
      </c>
      <c r="AI139" s="25">
        <f t="shared" ref="AI139" si="28">(AE139-W139)</f>
        <v>100.70987777777782</v>
      </c>
      <c r="AJ139" s="9">
        <f t="shared" ref="AJ139" si="29">(AE139-W139)/AE139</f>
        <v>0.25073352348815997</v>
      </c>
      <c r="AK139" s="9">
        <f t="shared" ref="AK139" si="30">IF(AJ139&gt;0,AJ139,0)</f>
        <v>0.25073352348815997</v>
      </c>
      <c r="AL139" s="9">
        <f t="shared" ref="AL139" si="31">IF(AJ139&lt;0,AJ139,0)</f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</f>
        <v>269.32499999999999</v>
      </c>
      <c r="P140" s="4">
        <f>Forward!P140*(1+SUM($B140:$B$228))</f>
        <v>314.21250000000003</v>
      </c>
      <c r="Q140" s="4">
        <f>Forward!Q140*(1+SUM($B140:$B$228))</f>
        <v>287.28000000000003</v>
      </c>
      <c r="R140" s="4">
        <f>Forward!R140*(1+SUM($B140:$B$228))</f>
        <v>259.35000000000002</v>
      </c>
      <c r="S140" s="4">
        <f>Forward!S140*(1+SUM($B140:$B$228))</f>
        <v>245.38500000000002</v>
      </c>
      <c r="T140" s="4">
        <f>Forward!T140*(1+SUM($B140:$B$228))</f>
        <v>219.45000000000002</v>
      </c>
      <c r="U140" s="4">
        <f>Forward!U140*(1+SUM($B140:$B$228))</f>
        <v>0</v>
      </c>
      <c r="V140" s="4"/>
      <c r="W140" s="20">
        <f t="shared" si="12"/>
        <v>288.61</v>
      </c>
      <c r="X140" s="20">
        <f t="shared" si="18"/>
        <v>223.32806155753968</v>
      </c>
      <c r="Y140" s="23">
        <f t="shared" si="13"/>
        <v>270.12300000000005</v>
      </c>
      <c r="Z140" s="23">
        <f t="shared" si="19"/>
        <v>216.50021800595232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32">AD140*(1-0%)</f>
        <v>401.661</v>
      </c>
      <c r="AF140" s="8">
        <f t="shared" si="4"/>
        <v>421.07461499999999</v>
      </c>
      <c r="AG140" s="14">
        <f t="shared" si="22"/>
        <v>447.62543700000003</v>
      </c>
      <c r="AH140" s="8">
        <f t="shared" si="6"/>
        <v>482.78622300000001</v>
      </c>
      <c r="AI140" s="25">
        <f t="shared" ref="AI140" si="33">(AE140-W140)</f>
        <v>113.05099999999999</v>
      </c>
      <c r="AJ140" s="9">
        <f t="shared" ref="AJ140" si="34">(AE140-W140)/AE140</f>
        <v>0.28145874257147191</v>
      </c>
      <c r="AK140" s="9">
        <f t="shared" ref="AK140" si="35">IF(AJ140&gt;0,AJ140,0)</f>
        <v>0.28145874257147191</v>
      </c>
      <c r="AL140" s="9">
        <f t="shared" ref="AL140" si="36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</f>
        <v>280.10079999999999</v>
      </c>
      <c r="P141" s="4">
        <f>Forward!P141*(1+SUM($B141:$B$228))</f>
        <v>320.96960000000001</v>
      </c>
      <c r="Q141" s="4">
        <f>Forward!Q141*(1+SUM($B141:$B$228))</f>
        <v>301.03359999999998</v>
      </c>
      <c r="R141" s="4">
        <f>Forward!R141*(1+SUM($B141:$B$228))</f>
        <v>268.13920000000002</v>
      </c>
      <c r="S141" s="4">
        <f>Forward!S141*(1+SUM($B141:$B$228))</f>
        <v>252.19040000000001</v>
      </c>
      <c r="T141" s="4">
        <f>Forward!T141*(1+SUM($B141:$B$228))</f>
        <v>217.30240000000001</v>
      </c>
      <c r="U141" s="4">
        <f>Forward!U141*(1+SUM($B141:$B$228))</f>
        <v>0</v>
      </c>
      <c r="V141" s="4"/>
      <c r="W141" s="20">
        <f t="shared" si="12"/>
        <v>298.37546666666663</v>
      </c>
      <c r="X141" s="20">
        <f t="shared" si="18"/>
        <v>223.32806155753968</v>
      </c>
      <c r="Y141" s="23">
        <f t="shared" si="13"/>
        <v>277.16023999999999</v>
      </c>
      <c r="Z141" s="23">
        <f t="shared" si="19"/>
        <v>216.50021800595232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37">AD141*(1-0%)</f>
        <v>401.661</v>
      </c>
      <c r="AF141" s="8">
        <f t="shared" si="4"/>
        <v>421.07461499999999</v>
      </c>
      <c r="AG141" s="14">
        <f t="shared" si="22"/>
        <v>447.62543700000003</v>
      </c>
      <c r="AH141" s="8">
        <f t="shared" si="6"/>
        <v>482.78622300000001</v>
      </c>
      <c r="AI141" s="25">
        <f t="shared" ref="AI141" si="38">(AE141-W141)</f>
        <v>103.28553333333338</v>
      </c>
      <c r="AJ141" s="9">
        <f t="shared" ref="AJ141" si="39">(AE141-W141)/AE141</f>
        <v>0.25714603442538203</v>
      </c>
      <c r="AK141" s="9">
        <f t="shared" ref="AK141" si="40">IF(AJ141&gt;0,AJ141,0)</f>
        <v>0.25714603442538203</v>
      </c>
      <c r="AL141" s="9">
        <f t="shared" ref="AL141" si="41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honeticPr fontId="4" type="noConversion"/>
  <pageMargins left="0.511811024" right="0.511811024" top="0.78740157499999996" bottom="0.78740157499999996" header="0.31496062000000002" footer="0.31496062000000002"/>
  <pageSetup paperSize="9" scale="2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A6AB-D87A-4814-B9A2-C143EB8D8879}">
  <dimension ref="A1:AR145"/>
  <sheetViews>
    <sheetView topLeftCell="B58" zoomScale="70" zoomScaleNormal="70" workbookViewId="0"/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Encargos'!B3)*(1+SUM($B86:$B$228))</f>
        <v>262.53650000000005</v>
      </c>
      <c r="L86" s="4">
        <f>Forward!L86*(1+SUM($B86:$B$228))+(-'Swap - Encargos'!C3)*(1+SUM($B86:$B$228))</f>
        <v>274.7475</v>
      </c>
      <c r="M86" s="4">
        <f>Forward!M86*(1+SUM($B86:$B$228))+(-'Swap - Encargos'!D3)*(1+SUM($B86:$B$228))</f>
        <v>249.1044</v>
      </c>
      <c r="N86" s="4">
        <f>Forward!N86*(1+SUM($B86:$B$228))+(-'Swap - Encargos'!E3)*(1+SUM($B86:$B$228))</f>
        <v>232.00900000000001</v>
      </c>
      <c r="O86" s="4">
        <f>Forward!O86*(1+SUM($B86:$B$228))+(-'Swap - Encargos'!F3)*(1+SUM($B86:$B$228))</f>
        <v>225.90350000000001</v>
      </c>
      <c r="P86" s="4">
        <f>Forward!P86*(1+SUM($B86:$B$228))+(-'Swap - Encargos'!G3)*(1+SUM($B86:$B$228))</f>
        <v>219.79800000000003</v>
      </c>
      <c r="Q86" s="4">
        <f>Forward!Q86*(1+SUM($B86:$B$228))+(-'Swap - Encargos'!H3)*(1+SUM($B86:$B$228))</f>
        <v>216.13470000000001</v>
      </c>
      <c r="R86" s="4">
        <f>Forward!R86*(1+SUM($B86:$B$228))+(-'Swap - Encargos'!I3)*(1+SUM($B86:$B$228))</f>
        <v>211.25030000000001</v>
      </c>
      <c r="S86" s="4">
        <f>Forward!S86*(1+SUM($B86:$B$228))+(-'Swap - Encargos'!J3)*(1+SUM($B86:$B$228))</f>
        <v>205.1448</v>
      </c>
      <c r="T86" s="4">
        <f>Forward!T86*(1+SUM($B86:$B$228))+(-'Swap - Encargos'!K3)*(1+SUM($B86:$B$228))</f>
        <v>199.03930000000003</v>
      </c>
      <c r="U86" s="4">
        <f>Forward!U86*(1+SUM($B86:$B$228))</f>
        <v>0</v>
      </c>
      <c r="V86" s="6"/>
      <c r="W86" s="20">
        <f t="shared" ref="W86:W129" si="0">((13-MONTH($C86))*INDEX($D86:$V86,1,MATCH(YEAR($C86),$D$1:$V$1,0))+12*INDEX($D86:$V86,1,MATCH(YEAR($C86)+1,$D$1:$V$1,0))+12*INDEX($D86:$V86,1,MATCH(YEAR($C86)+2,$D$1:$V$1,0))+(MONTH($C86)-1)*INDEX($D86:$V86,1,MATCH(YEAR($C86)+3,$D$1:$V$1,0)))/36</f>
        <v>262.1294666666667</v>
      </c>
      <c r="X86" s="20">
        <f t="shared" ref="X86:X117" si="1">AVERAGE($W$2:$W$198)</f>
        <v>206.28599603174604</v>
      </c>
      <c r="Y86" s="23">
        <f t="shared" ref="Y86:Y129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248.86018000000004</v>
      </c>
      <c r="Z86" s="23">
        <f t="shared" ref="Z86:Z117" si="3">AVERAGE($Y$2:$Y$198)</f>
        <v>202.9735802380952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30" si="4">$AE86+$AA86</f>
        <v>410.15527900000001</v>
      </c>
      <c r="AG86" s="14">
        <f t="shared" ref="AG86:AG130" si="5">$AE86+$AB86</f>
        <v>453.02810000000005</v>
      </c>
      <c r="AH86" s="8">
        <f t="shared" ref="AH86:AH129" si="6">$AE86+$AC86</f>
        <v>493.26334500000002</v>
      </c>
      <c r="AI86" s="25">
        <f t="shared" ref="AI86:AI129" si="7">(AE86-W86)</f>
        <v>111.52713333333332</v>
      </c>
      <c r="AJ86" s="9">
        <f t="shared" ref="AJ86:AJ129" si="8">(AE86-W86)/AE86</f>
        <v>0.29847494553376902</v>
      </c>
      <c r="AK86" s="9">
        <f t="shared" ref="AK86:AK130" si="9">IF(AJ86&gt;0,AJ86,0)</f>
        <v>0.29847494553376902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Encargos'!B4)*(1+SUM($B87:$B$228))</f>
        <v>176.2765</v>
      </c>
      <c r="L87" s="4">
        <f>Forward!L87*(1+SUM($B87:$B$228))+(-'Swap - Encargos'!C4)*(1+SUM($B87:$B$228))</f>
        <v>257.72839999999997</v>
      </c>
      <c r="M87" s="4">
        <f>Forward!M87*(1+SUM($B87:$B$228))+(-'Swap - Encargos'!D4)*(1+SUM($B87:$B$228))</f>
        <v>252.86559999999997</v>
      </c>
      <c r="N87" s="4">
        <f>Forward!N87*(1+SUM($B87:$B$228))+(-'Swap - Encargos'!E4)*(1+SUM($B87:$B$228))</f>
        <v>234.63010000000003</v>
      </c>
      <c r="O87" s="4">
        <f>Forward!O87*(1+SUM($B87:$B$228))+(-'Swap - Encargos'!F4)*(1+SUM($B87:$B$228))</f>
        <v>227.33590000000001</v>
      </c>
      <c r="P87" s="4">
        <f>Forward!P87*(1+SUM($B87:$B$228))+(-'Swap - Encargos'!G4)*(1+SUM($B87:$B$228))</f>
        <v>221.25740000000002</v>
      </c>
      <c r="Q87" s="4">
        <f>Forward!Q87*(1+SUM($B87:$B$228))+(-'Swap - Encargos'!H4)*(1+SUM($B87:$B$228))</f>
        <v>217.6103</v>
      </c>
      <c r="R87" s="4">
        <f>Forward!R87*(1+SUM($B87:$B$228))+(-'Swap - Encargos'!I4)*(1+SUM($B87:$B$228))</f>
        <v>212.7475</v>
      </c>
      <c r="S87" s="4">
        <f>Forward!S87*(1+SUM($B87:$B$228))+(-'Swap - Encargos'!J4)*(1+SUM($B87:$B$228))</f>
        <v>206.66900000000001</v>
      </c>
      <c r="T87" s="4">
        <f>Forward!T87*(1+SUM($B87:$B$228))+(-'Swap - Encargos'!K4)*(1+SUM($B87:$B$228))</f>
        <v>200.59049999999999</v>
      </c>
      <c r="U87" s="4">
        <f>Forward!U87*(1+SUM($B87:$B$228))</f>
        <v>0</v>
      </c>
      <c r="V87" s="6"/>
      <c r="W87" s="20">
        <f t="shared" si="0"/>
        <v>230.57776666666666</v>
      </c>
      <c r="X87" s="20">
        <f t="shared" si="1"/>
        <v>206.28599603174604</v>
      </c>
      <c r="Y87" s="23">
        <f t="shared" si="2"/>
        <v>230.51698166666668</v>
      </c>
      <c r="Z87" s="23">
        <f t="shared" si="3"/>
        <v>202.9735802380952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143.07883333333336</v>
      </c>
      <c r="AJ87" s="9">
        <f t="shared" si="8"/>
        <v>0.38291531136699675</v>
      </c>
      <c r="AK87" s="9">
        <f t="shared" si="9"/>
        <v>0.38291531136699675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Encargos'!B5)*(1+SUM($B88:$B$228))</f>
        <v>225.44720000000001</v>
      </c>
      <c r="L88" s="4">
        <f>Forward!L88*(1+SUM($B88:$B$228))+(-'Swap - Encargos'!C5)*(1+SUM($B88:$B$228))</f>
        <v>292.96080000000001</v>
      </c>
      <c r="M88" s="4">
        <f>Forward!M88*(1+SUM($B88:$B$228))+(-'Swap - Encargos'!D5)*(1+SUM($B88:$B$228))</f>
        <v>257.9984</v>
      </c>
      <c r="N88" s="4">
        <f>Forward!N88*(1+SUM($B88:$B$228))+(-'Swap - Encargos'!E5)*(1+SUM($B88:$B$228))</f>
        <v>226.65280000000001</v>
      </c>
      <c r="O88" s="4">
        <f>Forward!O88*(1+SUM($B88:$B$228))+(-'Swap - Encargos'!F5)*(1+SUM($B88:$B$228))</f>
        <v>224.24160000000001</v>
      </c>
      <c r="P88" s="4">
        <f>Forward!P88*(1+SUM($B88:$B$228))+(-'Swap - Encargos'!G5)*(1+SUM($B88:$B$228))</f>
        <v>218.21359999999999</v>
      </c>
      <c r="Q88" s="4">
        <f>Forward!Q88*(1+SUM($B88:$B$228))+(-'Swap - Encargos'!H5)*(1+SUM($B88:$B$228))</f>
        <v>214.5968</v>
      </c>
      <c r="R88" s="4">
        <f>Forward!R88*(1+SUM($B88:$B$228))+(-'Swap - Encargos'!I5)*(1+SUM($B88:$B$228))</f>
        <v>209.77440000000001</v>
      </c>
      <c r="S88" s="4">
        <f>Forward!S88*(1+SUM($B88:$B$228))+(-'Swap - Encargos'!J5)*(1+SUM($B88:$B$228))</f>
        <v>203.74639999999999</v>
      </c>
      <c r="T88" s="4">
        <f>Forward!T88*(1+SUM($B88:$B$228))+(-'Swap - Encargos'!K5)*(1+SUM($B88:$B$228))</f>
        <v>197.7184</v>
      </c>
      <c r="U88" s="4">
        <f>Forward!U88*(1+SUM($B88:$B$228))</f>
        <v>0</v>
      </c>
      <c r="V88" s="6"/>
      <c r="W88" s="20">
        <f t="shared" si="0"/>
        <v>258.86911111111112</v>
      </c>
      <c r="X88" s="20">
        <f t="shared" si="1"/>
        <v>206.28599603174604</v>
      </c>
      <c r="Y88" s="23">
        <f t="shared" si="2"/>
        <v>245.21904000000001</v>
      </c>
      <c r="Z88" s="23">
        <f t="shared" si="3"/>
        <v>202.9735802380952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114.7874888888889</v>
      </c>
      <c r="AJ88" s="9">
        <f t="shared" si="8"/>
        <v>0.30720048538922878</v>
      </c>
      <c r="AK88" s="9">
        <f t="shared" si="9"/>
        <v>0.30720048538922878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Encargos'!B6)*(1+SUM($B89:$B$228))</f>
        <v>197.44039999999998</v>
      </c>
      <c r="L89" s="4">
        <f>Forward!L89*(1+SUM($B89:$B$228))+(-'Swap - Encargos'!C6)*(1+SUM($B89:$B$228))</f>
        <v>280.69839999999999</v>
      </c>
      <c r="M89" s="4">
        <f>Forward!M89*(1+SUM($B89:$B$228))+(-'Swap - Encargos'!D6)*(1+SUM($B89:$B$228))</f>
        <v>260.47860000000003</v>
      </c>
      <c r="N89" s="4">
        <f>Forward!N89*(1+SUM($B89:$B$228))+(-'Swap - Encargos'!E6)*(1+SUM($B89:$B$228))</f>
        <v>231.93299999999999</v>
      </c>
      <c r="O89" s="4">
        <f>Forward!O89*(1+SUM($B89:$B$228))+(-'Swap - Encargos'!F6)*(1+SUM($B89:$B$228))</f>
        <v>221.22840000000002</v>
      </c>
      <c r="P89" s="4">
        <f>Forward!P89*(1+SUM($B89:$B$228))+(-'Swap - Encargos'!G6)*(1+SUM($B89:$B$228))</f>
        <v>215.28139999999999</v>
      </c>
      <c r="Q89" s="4">
        <f>Forward!Q89*(1+SUM($B89:$B$228))+(-'Swap - Encargos'!H6)*(1+SUM($B89:$B$228))</f>
        <v>211.7132</v>
      </c>
      <c r="R89" s="4">
        <f>Forward!R89*(1+SUM($B89:$B$228))+(-'Swap - Encargos'!I6)*(1+SUM($B89:$B$228))</f>
        <v>209.33440000000002</v>
      </c>
      <c r="S89" s="4">
        <f>Forward!S89*(1+SUM($B89:$B$228))+(-'Swap - Encargos'!J6)*(1+SUM($B89:$B$228))</f>
        <v>203.38740000000001</v>
      </c>
      <c r="T89" s="4">
        <f>Forward!T89*(1+SUM($B89:$B$228))+(-'Swap - Encargos'!K6)*(1+SUM($B89:$B$228))</f>
        <v>197.44040000000001</v>
      </c>
      <c r="U89" s="4">
        <f>Forward!U89*(1+SUM($B89:$B$228))</f>
        <v>0</v>
      </c>
      <c r="V89" s="6"/>
      <c r="W89" s="20">
        <f t="shared" si="0"/>
        <v>249.08018333333337</v>
      </c>
      <c r="X89" s="20">
        <f t="shared" si="1"/>
        <v>206.28599603174604</v>
      </c>
      <c r="Y89" s="23">
        <f t="shared" si="2"/>
        <v>239.24781000000002</v>
      </c>
      <c r="Z89" s="23">
        <f t="shared" si="3"/>
        <v>202.9735802380952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124.57641666666666</v>
      </c>
      <c r="AJ89" s="9">
        <f t="shared" si="8"/>
        <v>0.33339814328628653</v>
      </c>
      <c r="AK89" s="9">
        <f t="shared" si="9"/>
        <v>0.33339814328628653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Encargos'!B7)*(1+SUM($B90:$B$228))</f>
        <v>193.32320000000001</v>
      </c>
      <c r="L90" s="4">
        <f>Forward!L90*(1+SUM($B90:$B$228))+(-'Swap - Encargos'!C7)*(1+SUM($B90:$B$228))</f>
        <v>252.26320000000004</v>
      </c>
      <c r="M90" s="4">
        <f>Forward!M90*(1+SUM($B90:$B$228))+(-'Swap - Encargos'!D7)*(1+SUM($B90:$B$228))</f>
        <v>256.97840000000002</v>
      </c>
      <c r="N90" s="4">
        <f>Forward!N90*(1+SUM($B90:$B$228))+(-'Swap - Encargos'!E7)*(1+SUM($B90:$B$228))</f>
        <v>241.654</v>
      </c>
      <c r="O90" s="4">
        <f>Forward!O90*(1+SUM($B90:$B$228))+(-'Swap - Encargos'!F7)*(1+SUM($B90:$B$228))</f>
        <v>222.79320000000001</v>
      </c>
      <c r="P90" s="4">
        <f>Forward!P90*(1+SUM($B90:$B$228))+(-'Swap - Encargos'!G7)*(1+SUM($B90:$B$228))</f>
        <v>220.43560000000002</v>
      </c>
      <c r="Q90" s="4">
        <f>Forward!Q90*(1+SUM($B90:$B$228))+(-'Swap - Encargos'!H7)*(1+SUM($B90:$B$228))</f>
        <v>216.89920000000001</v>
      </c>
      <c r="R90" s="4">
        <f>Forward!R90*(1+SUM($B90:$B$228))+(-'Swap - Encargos'!I7)*(1+SUM($B90:$B$228))</f>
        <v>214.54160000000002</v>
      </c>
      <c r="S90" s="4">
        <f>Forward!S90*(1+SUM($B90:$B$228))+(-'Swap - Encargos'!J7)*(1+SUM($B90:$B$228))</f>
        <v>208.64760000000001</v>
      </c>
      <c r="T90" s="4">
        <f>Forward!T90*(1+SUM($B90:$B$228))+(-'Swap - Encargos'!K7)*(1+SUM($B90:$B$228))</f>
        <v>202.75360000000001</v>
      </c>
      <c r="U90" s="4">
        <f>Forward!U90*(1+SUM($B90:$B$228))</f>
        <v>0</v>
      </c>
      <c r="V90" s="6"/>
      <c r="W90" s="20">
        <f t="shared" si="0"/>
        <v>239.55835555555555</v>
      </c>
      <c r="X90" s="20">
        <f t="shared" si="1"/>
        <v>206.28599603174604</v>
      </c>
      <c r="Y90" s="23">
        <f t="shared" si="2"/>
        <v>235.20989333333333</v>
      </c>
      <c r="Z90" s="23">
        <f t="shared" si="3"/>
        <v>202.9735802380952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134.09824444444448</v>
      </c>
      <c r="AJ90" s="9">
        <f t="shared" si="8"/>
        <v>0.3588809737187687</v>
      </c>
      <c r="AK90" s="9">
        <f t="shared" si="9"/>
        <v>0.3588809737187687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Encargos'!B8)*(1+SUM($B91:$B$228))</f>
        <v>186.68190000000004</v>
      </c>
      <c r="L91" s="4">
        <f>Forward!L91*(1+SUM($B91:$B$228))+(-'Swap - Encargos'!C8)*(1+SUM($B91:$B$228))</f>
        <v>254.77970000000002</v>
      </c>
      <c r="M91" s="4">
        <f>Forward!M91*(1+SUM($B91:$B$228))+(-'Swap - Encargos'!D8)*(1+SUM($B91:$B$228))</f>
        <v>251.25740000000005</v>
      </c>
      <c r="N91" s="4">
        <f>Forward!N91*(1+SUM($B91:$B$228))+(-'Swap - Encargos'!E8)*(1+SUM($B91:$B$228))</f>
        <v>221.90490000000005</v>
      </c>
      <c r="O91" s="4">
        <f>Forward!O91*(1+SUM($B91:$B$228))+(-'Swap - Encargos'!F8)*(1+SUM($B91:$B$228))</f>
        <v>213.68620000000001</v>
      </c>
      <c r="P91" s="4">
        <f>Forward!P91*(1+SUM($B91:$B$228))+(-'Swap - Encargos'!G8)*(1+SUM($B91:$B$228))</f>
        <v>212.51210000000003</v>
      </c>
      <c r="Q91" s="4">
        <f>Forward!Q91*(1+SUM($B91:$B$228))+(-'Swap - Encargos'!H8)*(1+SUM($B91:$B$228))</f>
        <v>208.98980000000003</v>
      </c>
      <c r="R91" s="4">
        <f>Forward!R91*(1+SUM($B91:$B$228))+(-'Swap - Encargos'!I8)*(1+SUM($B91:$B$228))</f>
        <v>206.64160000000004</v>
      </c>
      <c r="S91" s="4">
        <f>Forward!S91*(1+SUM($B91:$B$228))+(-'Swap - Encargos'!J8)*(1+SUM($B91:$B$228))</f>
        <v>200.77110000000002</v>
      </c>
      <c r="T91" s="4">
        <f>Forward!T91*(1+SUM($B91:$B$228))+(-'Swap - Encargos'!K8)*(1+SUM($B91:$B$228))</f>
        <v>194.90060000000003</v>
      </c>
      <c r="U91" s="4">
        <f>Forward!U91*(1+SUM($B91:$B$228))</f>
        <v>0</v>
      </c>
      <c r="V91" s="6"/>
      <c r="W91" s="20">
        <f t="shared" si="0"/>
        <v>235.79841666666667</v>
      </c>
      <c r="X91" s="20">
        <f t="shared" si="1"/>
        <v>206.28599603174604</v>
      </c>
      <c r="Y91" s="23">
        <f t="shared" si="2"/>
        <v>227.8145366666667</v>
      </c>
      <c r="Z91" s="23">
        <f t="shared" si="3"/>
        <v>202.9735802380952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137.85818333333336</v>
      </c>
      <c r="AJ91" s="9">
        <f t="shared" si="8"/>
        <v>0.36894352550800213</v>
      </c>
      <c r="AK91" s="9">
        <f t="shared" si="9"/>
        <v>0.36894352550800213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Encargos'!B9)*(1+SUM($B92:$B$228))</f>
        <v>106.23339999999999</v>
      </c>
      <c r="L92" s="4">
        <f>Forward!L92*(1+SUM($B92:$B$228))+(-'Swap - Encargos'!C9)*(1+SUM($B92:$B$228))</f>
        <v>235.81479999999999</v>
      </c>
      <c r="M92" s="4">
        <f>Forward!M92*(1+SUM($B92:$B$228))+(-'Swap - Encargos'!D9)*(1+SUM($B92:$B$228))</f>
        <v>239.31699999999998</v>
      </c>
      <c r="N92" s="4">
        <f>Forward!N92*(1+SUM($B92:$B$228))+(-'Swap - Encargos'!E9)*(1+SUM($B92:$B$228))</f>
        <v>227.643</v>
      </c>
      <c r="O92" s="4">
        <f>Forward!O92*(1+SUM($B92:$B$228))+(-'Swap - Encargos'!F9)*(1+SUM($B92:$B$228))</f>
        <v>214.80160000000001</v>
      </c>
      <c r="P92" s="4">
        <f>Forward!P92*(1+SUM($B92:$B$228))+(-'Swap - Encargos'!G9)*(1+SUM($B92:$B$228))</f>
        <v>212.46680000000001</v>
      </c>
      <c r="Q92" s="4">
        <f>Forward!Q92*(1+SUM($B92:$B$228))+(-'Swap - Encargos'!H9)*(1+SUM($B92:$B$228))</f>
        <v>208.96460000000002</v>
      </c>
      <c r="R92" s="4">
        <f>Forward!R92*(1+SUM($B92:$B$228))+(-'Swap - Encargos'!I9)*(1+SUM($B92:$B$228))</f>
        <v>206.62979999999999</v>
      </c>
      <c r="S92" s="4">
        <f>Forward!S92*(1+SUM($B92:$B$228))+(-'Swap - Encargos'!J9)*(1+SUM($B92:$B$228))</f>
        <v>200.7928</v>
      </c>
      <c r="T92" s="4">
        <f>Forward!T92*(1+SUM($B92:$B$228))+(-'Swap - Encargos'!K9)*(1+SUM($B92:$B$228))</f>
        <v>194.95580000000001</v>
      </c>
      <c r="U92" s="4">
        <f>Forward!U92*(1+SUM($B92:$B$228))</f>
        <v>0</v>
      </c>
      <c r="V92" s="6"/>
      <c r="W92" s="20">
        <f t="shared" si="0"/>
        <v>214.02333333333334</v>
      </c>
      <c r="X92" s="20">
        <f t="shared" si="1"/>
        <v>206.28599603174604</v>
      </c>
      <c r="Y92" s="23">
        <f t="shared" si="2"/>
        <v>215.38530000000003</v>
      </c>
      <c r="Z92" s="23">
        <f t="shared" si="3"/>
        <v>202.9735802380952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159.63326666666669</v>
      </c>
      <c r="AJ92" s="9">
        <f t="shared" si="8"/>
        <v>0.4272191811055035</v>
      </c>
      <c r="AK92" s="9">
        <f t="shared" si="9"/>
        <v>0.4272191811055035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Encargos'!B10)*(1+SUM($B93:$B$228))</f>
        <v>119.76839999999999</v>
      </c>
      <c r="L93" s="4">
        <f>Forward!L93*(1+SUM($B93:$B$228))+(-'Swap - Encargos'!C10)*(1+SUM($B93:$B$228))</f>
        <v>226.6206</v>
      </c>
      <c r="M93" s="4">
        <f>Forward!M93*(1+SUM($B93:$B$228))+(-'Swap - Encargos'!D10)*(1+SUM($B93:$B$228))</f>
        <v>230.14319999999998</v>
      </c>
      <c r="N93" s="4">
        <f>Forward!N93*(1+SUM($B93:$B$228))+(-'Swap - Encargos'!E10)*(1+SUM($B93:$B$228))</f>
        <v>218.40119999999999</v>
      </c>
      <c r="O93" s="4">
        <f>Forward!O93*(1+SUM($B93:$B$228))+(-'Swap - Encargos'!F10)*(1+SUM($B93:$B$228))</f>
        <v>212.53019999999998</v>
      </c>
      <c r="P93" s="4">
        <f>Forward!P93*(1+SUM($B93:$B$228))+(-'Swap - Encargos'!G10)*(1+SUM($B93:$B$228))</f>
        <v>210.18179999999998</v>
      </c>
      <c r="Q93" s="4">
        <f>Forward!Q93*(1+SUM($B93:$B$228))+(-'Swap - Encargos'!H10)*(1+SUM($B93:$B$228))</f>
        <v>210.18179999999998</v>
      </c>
      <c r="R93" s="4">
        <f>Forward!R93*(1+SUM($B93:$B$228))+(-'Swap - Encargos'!I10)*(1+SUM($B93:$B$228))</f>
        <v>201.96239999999997</v>
      </c>
      <c r="S93" s="4">
        <f>Forward!S93*(1+SUM($B93:$B$228))+(-'Swap - Encargos'!J10)*(1+SUM($B93:$B$228))</f>
        <v>196.09139999999999</v>
      </c>
      <c r="T93" s="4">
        <f>Forward!T93*(1+SUM($B93:$B$228))+(-'Swap - Encargos'!K10)*(1+SUM($B93:$B$228))</f>
        <v>190.22039999999998</v>
      </c>
      <c r="U93" s="4">
        <f>Forward!U93*(1+SUM($B93:$B$228))</f>
        <v>0</v>
      </c>
      <c r="V93" s="6"/>
      <c r="W93" s="20">
        <f t="shared" si="0"/>
        <v>211.35599999999999</v>
      </c>
      <c r="X93" s="20">
        <f t="shared" si="1"/>
        <v>206.28599603174604</v>
      </c>
      <c r="Y93" s="23">
        <f t="shared" si="2"/>
        <v>212.04095000000001</v>
      </c>
      <c r="Z93" s="23">
        <f t="shared" si="3"/>
        <v>202.9735802380952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162.30060000000003</v>
      </c>
      <c r="AJ93" s="9">
        <f t="shared" si="8"/>
        <v>0.43435764281963712</v>
      </c>
      <c r="AK93" s="9">
        <f t="shared" si="9"/>
        <v>0.43435764281963712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Encargos'!B11)*(1+SUM($B94:$B$228))</f>
        <v>142.5138</v>
      </c>
      <c r="L94" s="4">
        <f>Forward!L94*(1+SUM($B94:$B$228))+(-'Swap - Encargos'!C11)*(1+SUM($B94:$B$228))</f>
        <v>210.8262</v>
      </c>
      <c r="M94" s="4">
        <f>Forward!M94*(1+SUM($B94:$B$228))+(-'Swap - Encargos'!D11)*(1+SUM($B94:$B$228))</f>
        <v>229.67099999999999</v>
      </c>
      <c r="N94" s="4">
        <f>Forward!N94*(1+SUM($B94:$B$228))+(-'Swap - Encargos'!E11)*(1+SUM($B94:$B$228))</f>
        <v>228.4932</v>
      </c>
      <c r="O94" s="4">
        <f>Forward!O94*(1+SUM($B94:$B$228))+(-'Swap - Encargos'!F11)*(1+SUM($B94:$B$228))</f>
        <v>215.53739999999999</v>
      </c>
      <c r="P94" s="4">
        <f>Forward!P94*(1+SUM($B94:$B$228))+(-'Swap - Encargos'!G11)*(1+SUM($B94:$B$228))</f>
        <v>213.18179999999998</v>
      </c>
      <c r="Q94" s="4">
        <f>Forward!Q94*(1+SUM($B94:$B$228))+(-'Swap - Encargos'!H11)*(1+SUM($B94:$B$228))</f>
        <v>206.11500000000001</v>
      </c>
      <c r="R94" s="4">
        <f>Forward!R94*(1+SUM($B94:$B$228))+(-'Swap - Encargos'!I11)*(1+SUM($B94:$B$228))</f>
        <v>199.04819999999998</v>
      </c>
      <c r="S94" s="4">
        <f>Forward!S94*(1+SUM($B94:$B$228))+(-'Swap - Encargos'!J11)*(1+SUM($B94:$B$228))</f>
        <v>195.51479999999998</v>
      </c>
      <c r="T94" s="4">
        <f>Forward!T94*(1+SUM($B94:$B$228))+(-'Swap - Encargos'!K11)*(1+SUM($B94:$B$228))</f>
        <v>191.98140000000001</v>
      </c>
      <c r="U94" s="4">
        <f>Forward!U94*(1+SUM($B94:$B$228))</f>
        <v>0</v>
      </c>
      <c r="V94" s="6"/>
      <c r="W94" s="20">
        <f t="shared" si="0"/>
        <v>213.44353333333333</v>
      </c>
      <c r="X94" s="20">
        <f t="shared" si="1"/>
        <v>206.28599603174604</v>
      </c>
      <c r="Y94" s="23">
        <f t="shared" si="2"/>
        <v>214.83072000000001</v>
      </c>
      <c r="Z94" s="23">
        <f t="shared" si="3"/>
        <v>202.9735802380952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160.21306666666669</v>
      </c>
      <c r="AJ94" s="9">
        <f t="shared" si="8"/>
        <v>0.4287708732206702</v>
      </c>
      <c r="AK94" s="9">
        <f t="shared" si="9"/>
        <v>0.4287708732206702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Encargos'!B12)*(1+SUM($B95:$B$228))</f>
        <v>118.07000000000001</v>
      </c>
      <c r="L95" s="4">
        <f>Forward!L95*(1+SUM($B95:$B$228))+(-'Swap - Encargos'!C12)*(1+SUM($B95:$B$228))</f>
        <v>180.64710000000002</v>
      </c>
      <c r="M95" s="4">
        <f>Forward!M95*(1+SUM($B95:$B$228))+(-'Swap - Encargos'!D12)*(1+SUM($B95:$B$228))</f>
        <v>205.44180000000003</v>
      </c>
      <c r="N95" s="4">
        <f>Forward!N95*(1+SUM($B95:$B$228))+(-'Swap - Encargos'!E12)*(1+SUM($B95:$B$228))</f>
        <v>210.16460000000001</v>
      </c>
      <c r="O95" s="4">
        <f>Forward!O95*(1+SUM($B95:$B$228))+(-'Swap - Encargos'!F12)*(1+SUM($B95:$B$228))</f>
        <v>201.8997</v>
      </c>
      <c r="P95" s="4">
        <f>Forward!P95*(1+SUM($B95:$B$228))+(-'Swap - Encargos'!G12)*(1+SUM($B95:$B$228))</f>
        <v>199.53829999999999</v>
      </c>
      <c r="Q95" s="4">
        <f>Forward!Q95*(1+SUM($B95:$B$228))+(-'Swap - Encargos'!H12)*(1+SUM($B95:$B$228))</f>
        <v>192.45410000000001</v>
      </c>
      <c r="R95" s="4">
        <f>Forward!R95*(1+SUM($B95:$B$228))+(-'Swap - Encargos'!I12)*(1+SUM($B95:$B$228))</f>
        <v>188.91200000000001</v>
      </c>
      <c r="S95" s="4">
        <f>Forward!S95*(1+SUM($B95:$B$228))+(-'Swap - Encargos'!J12)*(1+SUM($B95:$B$228))</f>
        <v>185.3699</v>
      </c>
      <c r="T95" s="4">
        <f>Forward!T95*(1+SUM($B95:$B$228))+(-'Swap - Encargos'!K12)*(1+SUM($B95:$B$228))</f>
        <v>181.82780000000002</v>
      </c>
      <c r="U95" s="4">
        <f>Forward!U95*(1+SUM($B95:$B$228))</f>
        <v>0</v>
      </c>
      <c r="V95" s="6"/>
      <c r="W95" s="20">
        <f t="shared" si="0"/>
        <v>191.07661666666667</v>
      </c>
      <c r="X95" s="20">
        <f t="shared" si="1"/>
        <v>206.28599603174604</v>
      </c>
      <c r="Y95" s="23">
        <f t="shared" si="2"/>
        <v>195.46488499999998</v>
      </c>
      <c r="Z95" s="23">
        <f t="shared" si="3"/>
        <v>202.9735802380952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182.57998333333336</v>
      </c>
      <c r="AJ95" s="9">
        <f t="shared" si="8"/>
        <v>0.48863042519075894</v>
      </c>
      <c r="AK95" s="9">
        <f t="shared" si="9"/>
        <v>0.48863042519075894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Encargos'!B13)*(1+SUM($B96:$B$228))</f>
        <v>111.60599999999999</v>
      </c>
      <c r="L96" s="4">
        <f>Forward!L96*(1+SUM($B96:$B$228))+(-'Swap - Encargos'!C13)*(1+SUM($B96:$B$228))</f>
        <v>130.40280000000001</v>
      </c>
      <c r="M96" s="4">
        <f>Forward!M96*(1+SUM($B96:$B$228))+(-'Swap - Encargos'!D13)*(1+SUM($B96:$B$228))</f>
        <v>176.22</v>
      </c>
      <c r="N96" s="4">
        <f>Forward!N96*(1+SUM($B96:$B$228))+(-'Swap - Encargos'!E13)*(1+SUM($B96:$B$228))</f>
        <v>191.49240000000003</v>
      </c>
      <c r="O96" s="4">
        <f>Forward!O96*(1+SUM($B96:$B$228))+(-'Swap - Encargos'!F13)*(1+SUM($B96:$B$228))</f>
        <v>183.2688</v>
      </c>
      <c r="P96" s="4">
        <f>Forward!P96*(1+SUM($B96:$B$228))+(-'Swap - Encargos'!G13)*(1+SUM($B96:$B$228))</f>
        <v>196.19159999999999</v>
      </c>
      <c r="Q96" s="4">
        <f>Forward!Q96*(1+SUM($B96:$B$228))+(-'Swap - Encargos'!H13)*(1+SUM($B96:$B$228))</f>
        <v>189.14280000000002</v>
      </c>
      <c r="R96" s="4">
        <f>Forward!R96*(1+SUM($B96:$B$228))+(-'Swap - Encargos'!I13)*(1+SUM($B96:$B$228))</f>
        <v>189.14280000000002</v>
      </c>
      <c r="S96" s="4">
        <f>Forward!S96*(1+SUM($B96:$B$228))+(-'Swap - Encargos'!J13)*(1+SUM($B96:$B$228))</f>
        <v>184.4436</v>
      </c>
      <c r="T96" s="4">
        <f>Forward!T96*(1+SUM($B96:$B$228))+(-'Swap - Encargos'!K13)*(1+SUM($B96:$B$228))</f>
        <v>177.39480000000003</v>
      </c>
      <c r="U96" s="4">
        <f>Forward!U96*(1+SUM($B96:$B$228))</f>
        <v>0</v>
      </c>
      <c r="V96" s="6"/>
      <c r="W96" s="20">
        <f t="shared" si="0"/>
        <v>161.60026666666667</v>
      </c>
      <c r="X96" s="20">
        <f t="shared" si="1"/>
        <v>206.28599603174604</v>
      </c>
      <c r="Y96" s="23">
        <f t="shared" si="2"/>
        <v>172.69559999999998</v>
      </c>
      <c r="Z96" s="23">
        <f t="shared" si="3"/>
        <v>202.9735802380952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212.05633333333336</v>
      </c>
      <c r="AJ96" s="9">
        <f t="shared" si="8"/>
        <v>0.56751662712055229</v>
      </c>
      <c r="AK96" s="9">
        <f t="shared" si="9"/>
        <v>0.56751662712055229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Encargos'!B14)*(1+SUM($B97:$B$228))</f>
        <v>114.72860000000001</v>
      </c>
      <c r="L97" s="4">
        <f>Forward!L97*(1+SUM($B97:$B$228))+(-'Swap - Encargos'!C14)*(1+SUM($B97:$B$228))</f>
        <v>129.94770000000003</v>
      </c>
      <c r="M97" s="4">
        <f>Forward!M97*(1+SUM($B97:$B$228))+(-'Swap - Encargos'!D14)*(1+SUM($B97:$B$228))</f>
        <v>173.26360000000003</v>
      </c>
      <c r="N97" s="4">
        <f>Forward!N97*(1+SUM($B97:$B$228))+(-'Swap - Encargos'!E14)*(1+SUM($B97:$B$228))</f>
        <v>184.97059999999999</v>
      </c>
      <c r="O97" s="4">
        <f>Forward!O97*(1+SUM($B97:$B$228))+(-'Swap - Encargos'!F14)*(1+SUM($B97:$B$228))</f>
        <v>179.11709999999999</v>
      </c>
      <c r="P97" s="4">
        <f>Forward!P97*(1+SUM($B97:$B$228))+(-'Swap - Encargos'!G14)*(1+SUM($B97:$B$228))</f>
        <v>200.18970000000002</v>
      </c>
      <c r="Q97" s="4">
        <f>Forward!Q97*(1+SUM($B97:$B$228))+(-'Swap - Encargos'!H14)*(1+SUM($B97:$B$228))</f>
        <v>199.01900000000001</v>
      </c>
      <c r="R97" s="4">
        <f>Forward!R97*(1+SUM($B97:$B$228))+(-'Swap - Encargos'!I14)*(1+SUM($B97:$B$228))</f>
        <v>188.48270000000002</v>
      </c>
      <c r="S97" s="4">
        <f>Forward!S97*(1+SUM($B97:$B$228))+(-'Swap - Encargos'!J14)*(1+SUM($B97:$B$228))</f>
        <v>183.79990000000001</v>
      </c>
      <c r="T97" s="4">
        <f>Forward!T97*(1+SUM($B97:$B$228))+(-'Swap - Encargos'!K14)*(1+SUM($B97:$B$228))</f>
        <v>176.77570000000003</v>
      </c>
      <c r="U97" s="4">
        <f>Forward!U97*(1+SUM($B97:$B$228))</f>
        <v>0</v>
      </c>
      <c r="V97" s="6"/>
      <c r="W97" s="20">
        <f t="shared" si="0"/>
        <v>160.77613333333335</v>
      </c>
      <c r="X97" s="20">
        <f t="shared" si="1"/>
        <v>206.28599603174604</v>
      </c>
      <c r="Y97" s="23">
        <f t="shared" si="2"/>
        <v>172.07338833333336</v>
      </c>
      <c r="Z97" s="23">
        <f t="shared" si="3"/>
        <v>202.9735802380952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212.88046666666668</v>
      </c>
      <c r="AJ97" s="9">
        <f t="shared" si="8"/>
        <v>0.56972221731575645</v>
      </c>
      <c r="AK97" s="9">
        <f t="shared" si="9"/>
        <v>0.56972221731575645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Encargos'!C15)*(1+SUM($B98:$B$228))</f>
        <v>119.9435</v>
      </c>
      <c r="M98" s="4">
        <f>Forward!M98*(1+SUM($B98:$B$228))+(-'Swap - Encargos'!D15)*(1+SUM($B98:$B$228))</f>
        <v>142.06900000000002</v>
      </c>
      <c r="N98" s="4">
        <f>Forward!N98*(1+SUM($B98:$B$228))+(-'Swap - Encargos'!E15)*(1+SUM($B98:$B$228))</f>
        <v>159.53650000000002</v>
      </c>
      <c r="O98" s="4">
        <f>Forward!O98*(1+SUM($B98:$B$228))+(-'Swap - Encargos'!F15)*(1+SUM($B98:$B$228))</f>
        <v>172.346</v>
      </c>
      <c r="P98" s="4">
        <f>Forward!P98*(1+SUM($B98:$B$228))+(-'Swap - Encargos'!G15)*(1+SUM($B98:$B$228))</f>
        <v>203.78750000000002</v>
      </c>
      <c r="Q98" s="4">
        <f>Forward!Q98*(1+SUM($B98:$B$228))+(-'Swap - Encargos'!H15)*(1+SUM($B98:$B$228))</f>
        <v>199.12950000000001</v>
      </c>
      <c r="R98" s="4">
        <f>Forward!R98*(1+SUM($B98:$B$228))+(-'Swap - Encargos'!I15)*(1+SUM($B98:$B$228))</f>
        <v>192.14250000000004</v>
      </c>
      <c r="S98" s="4">
        <f>Forward!S98*(1+SUM($B98:$B$228))+(-'Swap - Encargos'!J15)*(1+SUM($B98:$B$228))</f>
        <v>187.4845</v>
      </c>
      <c r="T98" s="4">
        <f>Forward!T98*(1+SUM($B98:$B$228))+(-'Swap - Encargos'!K15)*(1+SUM($B98:$B$228))</f>
        <v>180.49750000000003</v>
      </c>
      <c r="U98" s="4">
        <f>Forward!U98*(1+SUM($B98:$B$228))</f>
        <v>0</v>
      </c>
      <c r="V98" s="6"/>
      <c r="W98" s="20">
        <f t="shared" si="0"/>
        <v>140.51633333333336</v>
      </c>
      <c r="X98" s="20">
        <f t="shared" si="1"/>
        <v>206.28599603174604</v>
      </c>
      <c r="Y98" s="23">
        <f t="shared" si="2"/>
        <v>159.53650000000002</v>
      </c>
      <c r="Z98" s="23">
        <f t="shared" si="3"/>
        <v>202.9735802380952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228.39726666666667</v>
      </c>
      <c r="AJ98" s="9">
        <f t="shared" si="8"/>
        <v>0.61910774410774405</v>
      </c>
      <c r="AK98" s="9">
        <f t="shared" si="9"/>
        <v>0.61910774410774405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Encargos'!C16)*(1+SUM($B99:$B$228))</f>
        <v>121.71600000000001</v>
      </c>
      <c r="M99" s="4">
        <f>Forward!M99*(1+SUM($B99:$B$228))+(-'Swap - Encargos'!D16)*(1+SUM($B99:$B$228))</f>
        <v>132.14880000000002</v>
      </c>
      <c r="N99" s="4">
        <f>Forward!N99*(1+SUM($B99:$B$228))+(-'Swap - Encargos'!E16)*(1+SUM($B99:$B$228))</f>
        <v>143.74079999999998</v>
      </c>
      <c r="O99" s="4">
        <f>Forward!O99*(1+SUM($B99:$B$228))+(-'Swap - Encargos'!F16)*(1+SUM($B99:$B$228))</f>
        <v>163.44720000000001</v>
      </c>
      <c r="P99" s="4">
        <f>Forward!P99*(1+SUM($B99:$B$228))+(-'Swap - Encargos'!G16)*(1+SUM($B99:$B$228))</f>
        <v>206.33760000000001</v>
      </c>
      <c r="Q99" s="4">
        <f>Forward!Q99*(1+SUM($B99:$B$228))+(-'Swap - Encargos'!H16)*(1+SUM($B99:$B$228))</f>
        <v>201.70080000000002</v>
      </c>
      <c r="R99" s="4">
        <f>Forward!R99*(1+SUM($B99:$B$228))+(-'Swap - Encargos'!I16)*(1+SUM($B99:$B$228))</f>
        <v>195.90479999999999</v>
      </c>
      <c r="S99" s="4">
        <f>Forward!S99*(1+SUM($B99:$B$228))+(-'Swap - Encargos'!J16)*(1+SUM($B99:$B$228))</f>
        <v>191.268</v>
      </c>
      <c r="T99" s="4">
        <f>Forward!T99*(1+SUM($B99:$B$228))+(-'Swap - Encargos'!K16)*(1+SUM($B99:$B$228))</f>
        <v>184.31280000000001</v>
      </c>
      <c r="U99" s="4">
        <f>Forward!U99*(1+SUM($B99:$B$228))</f>
        <v>0</v>
      </c>
      <c r="V99" s="6"/>
      <c r="W99" s="20">
        <f t="shared" si="0"/>
        <v>133.69439999999997</v>
      </c>
      <c r="X99" s="20">
        <f t="shared" si="1"/>
        <v>206.28599603174604</v>
      </c>
      <c r="Y99" s="23">
        <f t="shared" si="2"/>
        <v>154.81116</v>
      </c>
      <c r="Z99" s="23">
        <f t="shared" si="3"/>
        <v>202.9735802380952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235.21920000000006</v>
      </c>
      <c r="AJ99" s="9">
        <f t="shared" si="8"/>
        <v>0.63759969814070294</v>
      </c>
      <c r="AK99" s="9">
        <f t="shared" si="9"/>
        <v>0.63759969814070294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Encargos'!C17)*(1+SUM($B100:$B$228))</f>
        <v>120.834</v>
      </c>
      <c r="M100" s="4">
        <f>Forward!M100*(1+SUM($B100:$B$228))+(-'Swap - Encargos'!D17)*(1+SUM($B100:$B$228))</f>
        <v>135.79440000000002</v>
      </c>
      <c r="N100" s="4">
        <f>Forward!N100*(1+SUM($B100:$B$228))+(-'Swap - Encargos'!E17)*(1+SUM($B100:$B$228))</f>
        <v>138.096</v>
      </c>
      <c r="O100" s="4">
        <f>Forward!O100*(1+SUM($B100:$B$228))+(-'Swap - Encargos'!F17)*(1+SUM($B100:$B$228))</f>
        <v>149.60400000000001</v>
      </c>
      <c r="P100" s="4">
        <f>Forward!P100*(1+SUM($B100:$B$228))+(-'Swap - Encargos'!G17)*(1+SUM($B100:$B$228))</f>
        <v>177.22320000000002</v>
      </c>
      <c r="Q100" s="4">
        <f>Forward!Q100*(1+SUM($B100:$B$228))+(-'Swap - Encargos'!H17)*(1+SUM($B100:$B$228))</f>
        <v>193.33439999999999</v>
      </c>
      <c r="R100" s="4">
        <f>Forward!R100*(1+SUM($B100:$B$228))+(-'Swap - Encargos'!I17)*(1+SUM($B100:$B$228))</f>
        <v>186.42960000000002</v>
      </c>
      <c r="S100" s="4">
        <f>Forward!S100*(1+SUM($B100:$B$228))+(-'Swap - Encargos'!J17)*(1+SUM($B100:$B$228))</f>
        <v>181.82640000000001</v>
      </c>
      <c r="T100" s="4">
        <f>Forward!T100*(1+SUM($B100:$B$228))+(-'Swap - Encargos'!K17)*(1+SUM($B100:$B$228))</f>
        <v>174.92160000000001</v>
      </c>
      <c r="U100" s="4">
        <f>Forward!U100*(1+SUM($B100:$B$228))</f>
        <v>0</v>
      </c>
      <c r="V100" s="6"/>
      <c r="W100" s="20">
        <f t="shared" si="0"/>
        <v>133.17313333333334</v>
      </c>
      <c r="X100" s="20">
        <f t="shared" si="1"/>
        <v>206.28599603174604</v>
      </c>
      <c r="Y100" s="23">
        <f t="shared" si="2"/>
        <v>146.727</v>
      </c>
      <c r="Z100" s="23">
        <f t="shared" si="3"/>
        <v>202.9735802380952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235.74046666666669</v>
      </c>
      <c r="AJ100" s="9">
        <f t="shared" si="8"/>
        <v>0.63901267577738163</v>
      </c>
      <c r="AK100" s="9">
        <f t="shared" si="9"/>
        <v>0.63901267577738163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Encargos'!C18)*(1+SUM($B101:$B$228))</f>
        <v>112.0826</v>
      </c>
      <c r="M101" s="4">
        <f>Forward!M101*(1+SUM($B101:$B$228))+(-'Swap - Encargos'!D18)*(1+SUM($B101:$B$228))</f>
        <v>116.6574</v>
      </c>
      <c r="N101" s="4">
        <f>Forward!N101*(1+SUM($B101:$B$228))+(-'Swap - Encargos'!E18)*(1+SUM($B101:$B$228))</f>
        <v>124.66329999999999</v>
      </c>
      <c r="O101" s="4">
        <f>Forward!O101*(1+SUM($B101:$B$228))+(-'Swap - Encargos'!F18)*(1+SUM($B101:$B$228))</f>
        <v>139.53139999999999</v>
      </c>
      <c r="P101" s="4">
        <f>Forward!P101*(1+SUM($B101:$B$228))+(-'Swap - Encargos'!G18)*(1+SUM($B101:$B$228))</f>
        <v>168.12389999999999</v>
      </c>
      <c r="Q101" s="4">
        <f>Forward!Q101*(1+SUM($B101:$B$228))+(-'Swap - Encargos'!H18)*(1+SUM($B101:$B$228))</f>
        <v>184.13569999999999</v>
      </c>
      <c r="R101" s="4">
        <f>Forward!R101*(1+SUM($B101:$B$228))+(-'Swap - Encargos'!I18)*(1+SUM($B101:$B$228))</f>
        <v>181.84829999999997</v>
      </c>
      <c r="S101" s="4">
        <f>Forward!S101*(1+SUM($B101:$B$228))+(-'Swap - Encargos'!J18)*(1+SUM($B101:$B$228))</f>
        <v>180.7046</v>
      </c>
      <c r="T101" s="4">
        <f>Forward!T101*(1+SUM($B101:$B$228))+(-'Swap - Encargos'!K18)*(1+SUM($B101:$B$228))</f>
        <v>177.27349999999998</v>
      </c>
      <c r="U101" s="4">
        <f>Forward!U101*(1+SUM($B101:$B$228))</f>
        <v>0</v>
      </c>
      <c r="V101" s="6"/>
      <c r="W101" s="20">
        <f t="shared" si="0"/>
        <v>120.0885</v>
      </c>
      <c r="X101" s="20">
        <f t="shared" si="1"/>
        <v>206.28599603174604</v>
      </c>
      <c r="Y101" s="23">
        <f t="shared" si="2"/>
        <v>135.81437499999998</v>
      </c>
      <c r="Z101" s="23">
        <f t="shared" si="3"/>
        <v>202.9735802380952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248.82510000000002</v>
      </c>
      <c r="AJ101" s="9">
        <f t="shared" si="8"/>
        <v>0.67448069141392453</v>
      </c>
      <c r="AK101" s="9">
        <f t="shared" si="9"/>
        <v>0.67448069141392453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Encargos'!C19)*(1+SUM($B102:$B$228))</f>
        <v>121.76599999999999</v>
      </c>
      <c r="M102" s="4">
        <f>Forward!M102*(1+SUM($B102:$B$228))+(-'Swap - Encargos'!D19)*(1+SUM($B102:$B$228))</f>
        <v>120.62799999999999</v>
      </c>
      <c r="N102" s="4">
        <f>Forward!N102*(1+SUM($B102:$B$228))+(-'Swap - Encargos'!E19)*(1+SUM($B102:$B$228))</f>
        <v>135.422</v>
      </c>
      <c r="O102" s="4">
        <f>Forward!O102*(1+SUM($B102:$B$228))+(-'Swap - Encargos'!F19)*(1+SUM($B102:$B$228))</f>
        <v>147.94</v>
      </c>
      <c r="P102" s="4">
        <f>Forward!P102*(1+SUM($B102:$B$228))+(-'Swap - Encargos'!G19)*(1+SUM($B102:$B$228))</f>
        <v>165.01</v>
      </c>
      <c r="Q102" s="4">
        <f>Forward!Q102*(1+SUM($B102:$B$228))+(-'Swap - Encargos'!H19)*(1+SUM($B102:$B$228))</f>
        <v>183.21799999999999</v>
      </c>
      <c r="R102" s="4">
        <f>Forward!R102*(1+SUM($B102:$B$228))+(-'Swap - Encargos'!I19)*(1+SUM($B102:$B$228))</f>
        <v>179.80399999999997</v>
      </c>
      <c r="S102" s="4">
        <f>Forward!S102*(1+SUM($B102:$B$228))+(-'Swap - Encargos'!J19)*(1+SUM($B102:$B$228))</f>
        <v>177.52799999999999</v>
      </c>
      <c r="T102" s="4">
        <f>Forward!T102*(1+SUM($B102:$B$228))+(-'Swap - Encargos'!K19)*(1+SUM($B102:$B$228))</f>
        <v>175.25199999999998</v>
      </c>
      <c r="U102" s="4">
        <f>Forward!U102*(1+SUM($B102:$B$228))</f>
        <v>0</v>
      </c>
      <c r="V102" s="6"/>
      <c r="W102" s="20">
        <f t="shared" si="0"/>
        <v>128.84688888888888</v>
      </c>
      <c r="X102" s="20">
        <f t="shared" si="1"/>
        <v>206.28599603174604</v>
      </c>
      <c r="Y102" s="23">
        <f t="shared" si="2"/>
        <v>142.25</v>
      </c>
      <c r="Z102" s="23">
        <f t="shared" si="3"/>
        <v>202.9735802380952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240.06671111111115</v>
      </c>
      <c r="AJ102" s="9">
        <f t="shared" si="8"/>
        <v>0.6507396612949784</v>
      </c>
      <c r="AK102" s="9">
        <f t="shared" si="9"/>
        <v>0.6507396612949784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Encargos'!C20)*(1+SUM($B103:$B$228))</f>
        <v>118.11279999999999</v>
      </c>
      <c r="M103" s="4">
        <f>Forward!M103*(1+SUM($B103:$B$228))+(-'Swap - Encargos'!D20)*(1+SUM($B103:$B$228))</f>
        <v>123.79129999999999</v>
      </c>
      <c r="N103" s="4">
        <f>Forward!N103*(1+SUM($B103:$B$228))+(-'Swap - Encargos'!E20)*(1+SUM($B103:$B$228))</f>
        <v>134.01259999999996</v>
      </c>
      <c r="O103" s="4">
        <f>Forward!O103*(1+SUM($B103:$B$228))+(-'Swap - Encargos'!F20)*(1+SUM($B103:$B$228))</f>
        <v>143.09820000000002</v>
      </c>
      <c r="P103" s="4">
        <f>Forward!P103*(1+SUM($B103:$B$228))+(-'Swap - Encargos'!G20)*(1+SUM($B103:$B$228))</f>
        <v>157.8623</v>
      </c>
      <c r="Q103" s="4">
        <f>Forward!Q103*(1+SUM($B103:$B$228))+(-'Swap - Encargos'!H20)*(1+SUM($B103:$B$228))</f>
        <v>177.16919999999999</v>
      </c>
      <c r="R103" s="4">
        <f>Forward!R103*(1+SUM($B103:$B$228))+(-'Swap - Encargos'!I20)*(1+SUM($B103:$B$228))</f>
        <v>174.89779999999999</v>
      </c>
      <c r="S103" s="4">
        <f>Forward!S103*(1+SUM($B103:$B$228))+(-'Swap - Encargos'!J20)*(1+SUM($B103:$B$228))</f>
        <v>172.62639999999999</v>
      </c>
      <c r="T103" s="4">
        <f>Forward!T103*(1+SUM($B103:$B$228))+(-'Swap - Encargos'!K20)*(1+SUM($B103:$B$228))</f>
        <v>170.35499999999999</v>
      </c>
      <c r="U103" s="4">
        <f>Forward!U103*(1+SUM($B103:$B$228))</f>
        <v>0</v>
      </c>
      <c r="V103" s="6"/>
      <c r="W103" s="20">
        <f t="shared" si="0"/>
        <v>128.77576111111111</v>
      </c>
      <c r="X103" s="20">
        <f t="shared" si="1"/>
        <v>206.28599603174604</v>
      </c>
      <c r="Y103" s="23">
        <f t="shared" si="2"/>
        <v>140.29680666666667</v>
      </c>
      <c r="Z103" s="23">
        <f t="shared" si="3"/>
        <v>202.9735802380952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240.13783888888892</v>
      </c>
      <c r="AJ103" s="9">
        <f t="shared" si="8"/>
        <v>0.65093246464453713</v>
      </c>
      <c r="AK103" s="9">
        <f t="shared" si="9"/>
        <v>0.65093246464453713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Encargos'!C21)*(1+SUM($B104:$B$228))</f>
        <v>121.60550000000001</v>
      </c>
      <c r="M104" s="4">
        <f>Forward!M104*(1+SUM($B104:$B$228))+(-'Swap - Encargos'!D21)*(1+SUM($B104:$B$228))</f>
        <v>123.8785</v>
      </c>
      <c r="N104" s="4">
        <f>Forward!N104*(1+SUM($B104:$B$228))+(-'Swap - Encargos'!E21)*(1+SUM($B104:$B$228))</f>
        <v>137.51650000000001</v>
      </c>
      <c r="O104" s="4">
        <f>Forward!O104*(1+SUM($B104:$B$228))+(-'Swap - Encargos'!F21)*(1+SUM($B104:$B$228))</f>
        <v>143.19900000000001</v>
      </c>
      <c r="P104" s="4">
        <f>Forward!P104*(1+SUM($B104:$B$228))+(-'Swap - Encargos'!G21)*(1+SUM($B104:$B$228))</f>
        <v>153.42750000000001</v>
      </c>
      <c r="Q104" s="4">
        <f>Forward!Q104*(1+SUM($B104:$B$228))+(-'Swap - Encargos'!H21)*(1+SUM($B104:$B$228))</f>
        <v>173.88450000000003</v>
      </c>
      <c r="R104" s="4">
        <f>Forward!R104*(1+SUM($B104:$B$228))+(-'Swap - Encargos'!I21)*(1+SUM($B104:$B$228))</f>
        <v>170.47500000000002</v>
      </c>
      <c r="S104" s="4">
        <f>Forward!S104*(1+SUM($B104:$B$228))+(-'Swap - Encargos'!J21)*(1+SUM($B104:$B$228))</f>
        <v>168.202</v>
      </c>
      <c r="T104" s="4">
        <f>Forward!T104*(1+SUM($B104:$B$228))+(-'Swap - Encargos'!K21)*(1+SUM($B104:$B$228))</f>
        <v>165.929</v>
      </c>
      <c r="U104" s="4">
        <f>Forward!U104*(1+SUM($B104:$B$228))</f>
        <v>0</v>
      </c>
      <c r="V104" s="6"/>
      <c r="W104" s="20">
        <f t="shared" si="0"/>
        <v>131.26575000000003</v>
      </c>
      <c r="X104" s="20">
        <f t="shared" si="1"/>
        <v>206.28599603174604</v>
      </c>
      <c r="Y104" s="23">
        <f t="shared" si="2"/>
        <v>141.1533</v>
      </c>
      <c r="Z104" s="23">
        <f t="shared" si="3"/>
        <v>202.9735802380952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237.64785000000001</v>
      </c>
      <c r="AJ104" s="9">
        <f t="shared" si="8"/>
        <v>0.64418294690138822</v>
      </c>
      <c r="AK104" s="9">
        <f t="shared" si="9"/>
        <v>0.64418294690138822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Encargos'!C22)*(1+SUM($B105:$B$228))</f>
        <v>128.28889999999998</v>
      </c>
      <c r="M105" s="4">
        <f>Forward!M105*(1+SUM($B105:$B$228))+(-'Swap - Encargos'!D22)*(1+SUM($B105:$B$228))</f>
        <v>118.07119999999999</v>
      </c>
      <c r="N105" s="4">
        <f>Forward!N105*(1+SUM($B105:$B$228))+(-'Swap - Encargos'!E22)*(1+SUM($B105:$B$228))</f>
        <v>135.10069999999999</v>
      </c>
      <c r="O105" s="4">
        <f>Forward!O105*(1+SUM($B105:$B$228))+(-'Swap - Encargos'!F22)*(1+SUM($B105:$B$228))</f>
        <v>144.1831</v>
      </c>
      <c r="P105" s="4">
        <f>Forward!P105*(1+SUM($B105:$B$228))+(-'Swap - Encargos'!G22)*(1+SUM($B105:$B$228))</f>
        <v>158.94200000000001</v>
      </c>
      <c r="Q105" s="4">
        <f>Forward!Q105*(1+SUM($B105:$B$228))+(-'Swap - Encargos'!H22)*(1+SUM($B105:$B$228))</f>
        <v>166.88909999999998</v>
      </c>
      <c r="R105" s="4">
        <f>Forward!R105*(1+SUM($B105:$B$228))+(-'Swap - Encargos'!I22)*(1+SUM($B105:$B$228))</f>
        <v>168.02439999999999</v>
      </c>
      <c r="S105" s="4">
        <f>Forward!S105*(1+SUM($B105:$B$228))+(-'Swap - Encargos'!J22)*(1+SUM($B105:$B$228))</f>
        <v>165.75379999999998</v>
      </c>
      <c r="T105" s="4">
        <f>Forward!T105*(1+SUM($B105:$B$228))+(-'Swap - Encargos'!K22)*(1+SUM($B105:$B$228))</f>
        <v>163.48319999999998</v>
      </c>
      <c r="U105" s="4">
        <f>Forward!U105*(1+SUM($B105:$B$228))</f>
        <v>0</v>
      </c>
      <c r="V105" s="6"/>
      <c r="W105" s="20">
        <f t="shared" si="0"/>
        <v>130.24413888888887</v>
      </c>
      <c r="X105" s="20">
        <f t="shared" si="1"/>
        <v>206.28599603174604</v>
      </c>
      <c r="Y105" s="23">
        <f t="shared" si="2"/>
        <v>141.42053666666666</v>
      </c>
      <c r="Z105" s="23">
        <f t="shared" si="3"/>
        <v>202.9735802380952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238.66946111111116</v>
      </c>
      <c r="AJ105" s="9">
        <f t="shared" si="8"/>
        <v>0.64695218910636842</v>
      </c>
      <c r="AK105" s="9">
        <f t="shared" si="9"/>
        <v>0.64695218910636842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Encargos'!C23)*(1+SUM($B106:$B$228))</f>
        <v>122.29920000000001</v>
      </c>
      <c r="M106" s="4">
        <f>Forward!M106*(1+SUM($B106:$B$228))+(-'Swap - Encargos'!D23)*(1+SUM($B106:$B$228))</f>
        <v>117.76960000000001</v>
      </c>
      <c r="N106" s="4">
        <f>Forward!N106*(1+SUM($B106:$B$228))+(-'Swap - Encargos'!E23)*(1+SUM($B106:$B$228))</f>
        <v>127.96120000000002</v>
      </c>
      <c r="O106" s="4">
        <f>Forward!O106*(1+SUM($B106:$B$228))+(-'Swap - Encargos'!F23)*(1+SUM($B106:$B$228))</f>
        <v>138.15280000000001</v>
      </c>
      <c r="P106" s="4">
        <f>Forward!P106*(1+SUM($B106:$B$228))+(-'Swap - Encargos'!G23)*(1+SUM($B106:$B$228))</f>
        <v>158.536</v>
      </c>
      <c r="Q106" s="4">
        <f>Forward!Q106*(1+SUM($B106:$B$228))+(-'Swap - Encargos'!H23)*(1+SUM($B106:$B$228))</f>
        <v>167.59520000000003</v>
      </c>
      <c r="R106" s="4">
        <f>Forward!R106*(1+SUM($B106:$B$228))+(-'Swap - Encargos'!I23)*(1+SUM($B106:$B$228))</f>
        <v>167.59520000000001</v>
      </c>
      <c r="S106" s="4">
        <f>Forward!S106*(1+SUM($B106:$B$228))+(-'Swap - Encargos'!J23)*(1+SUM($B106:$B$228))</f>
        <v>165.3304</v>
      </c>
      <c r="T106" s="4">
        <f>Forward!T106*(1+SUM($B106:$B$228))+(-'Swap - Encargos'!K23)*(1+SUM($B106:$B$228))</f>
        <v>163.06559999999999</v>
      </c>
      <c r="U106" s="4">
        <f>Forward!U106*(1+SUM($B106:$B$228))</f>
        <v>0</v>
      </c>
      <c r="V106" s="6"/>
      <c r="W106" s="20">
        <f t="shared" si="0"/>
        <v>126.19968888888889</v>
      </c>
      <c r="X106" s="20">
        <f t="shared" si="1"/>
        <v>206.28599603174604</v>
      </c>
      <c r="Y106" s="23">
        <f t="shared" si="2"/>
        <v>138.98322666666667</v>
      </c>
      <c r="Z106" s="23">
        <f t="shared" si="3"/>
        <v>202.9735802380952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242.71391111111114</v>
      </c>
      <c r="AJ106" s="9">
        <f t="shared" si="8"/>
        <v>0.65791532519026441</v>
      </c>
      <c r="AK106" s="9">
        <f t="shared" si="9"/>
        <v>0.65791532519026441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Encargos'!C24)*(1+SUM($B107:$B$228))</f>
        <v>126.5376</v>
      </c>
      <c r="M107" s="4">
        <f>Forward!M107*(1+SUM($B107:$B$228))+(-'Swap - Encargos'!D24)*(1+SUM($B107:$B$228))</f>
        <v>116.36939999999998</v>
      </c>
      <c r="N107" s="4">
        <f>Forward!N107*(1+SUM($B107:$B$228))+(-'Swap - Encargos'!E24)*(1+SUM($B107:$B$228))</f>
        <v>136.70579999999998</v>
      </c>
      <c r="O107" s="4">
        <f>Forward!O107*(1+SUM($B107:$B$228))+(-'Swap - Encargos'!F24)*(1+SUM($B107:$B$228))</f>
        <v>145.74420000000001</v>
      </c>
      <c r="P107" s="4">
        <f>Forward!P107*(1+SUM($B107:$B$228))+(-'Swap - Encargos'!G24)*(1+SUM($B107:$B$228))</f>
        <v>151.39320000000001</v>
      </c>
      <c r="Q107" s="4">
        <f>Forward!Q107*(1+SUM($B107:$B$228))+(-'Swap - Encargos'!H24)*(1+SUM($B107:$B$228))</f>
        <v>166.0806</v>
      </c>
      <c r="R107" s="4">
        <f>Forward!R107*(1+SUM($B107:$B$228))+(-'Swap - Encargos'!I24)*(1+SUM($B107:$B$228))</f>
        <v>164.95079999999999</v>
      </c>
      <c r="S107" s="4">
        <f>Forward!S107*(1+SUM($B107:$B$228))+(-'Swap - Encargos'!J24)*(1+SUM($B107:$B$228))</f>
        <v>162.69119999999998</v>
      </c>
      <c r="T107" s="4">
        <f>Forward!T107*(1+SUM($B107:$B$228))+(-'Swap - Encargos'!K24)*(1+SUM($B107:$B$228))</f>
        <v>160.43159999999997</v>
      </c>
      <c r="U107" s="4">
        <f>Forward!U107*(1+SUM($B107:$B$228))</f>
        <v>0</v>
      </c>
      <c r="V107" s="6"/>
      <c r="W107" s="20">
        <f t="shared" si="0"/>
        <v>131.33924999999999</v>
      </c>
      <c r="X107" s="20">
        <f t="shared" si="1"/>
        <v>206.28599603174604</v>
      </c>
      <c r="Y107" s="23">
        <f t="shared" si="2"/>
        <v>141.28148999999999</v>
      </c>
      <c r="Z107" s="23">
        <f t="shared" si="3"/>
        <v>202.9735802380952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237.57435000000004</v>
      </c>
      <c r="AJ107" s="9">
        <f t="shared" si="8"/>
        <v>0.64398371325969017</v>
      </c>
      <c r="AK107" s="9">
        <f t="shared" si="9"/>
        <v>0.64398371325969017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Encargos'!C25)*(1+SUM($B108:$B$228))</f>
        <v>127.39619999999999</v>
      </c>
      <c r="M108" s="4">
        <f>Forward!M108*(1+SUM($B108:$B$228))+(-'Swap - Encargos'!D25)*(1+SUM($B108:$B$228))</f>
        <v>130.7784</v>
      </c>
      <c r="N108" s="4">
        <f>Forward!N108*(1+SUM($B108:$B$228))+(-'Swap - Encargos'!E25)*(1+SUM($B108:$B$228))</f>
        <v>146.56199999999998</v>
      </c>
      <c r="O108" s="4">
        <f>Forward!O108*(1+SUM($B108:$B$228))+(-'Swap - Encargos'!F25)*(1+SUM($B108:$B$228))</f>
        <v>154.4538</v>
      </c>
      <c r="P108" s="4">
        <f>Forward!P108*(1+SUM($B108:$B$228))+(-'Swap - Encargos'!G25)*(1+SUM($B108:$B$228))</f>
        <v>153.32640000000001</v>
      </c>
      <c r="Q108" s="4">
        <f>Forward!Q108*(1+SUM($B108:$B$228))+(-'Swap - Encargos'!H25)*(1+SUM($B108:$B$228))</f>
        <v>169.10999999999999</v>
      </c>
      <c r="R108" s="4">
        <f>Forward!R108*(1+SUM($B108:$B$228))+(-'Swap - Encargos'!I25)*(1+SUM($B108:$B$228))</f>
        <v>166.8552</v>
      </c>
      <c r="S108" s="4">
        <f>Forward!S108*(1+SUM($B108:$B$228))+(-'Swap - Encargos'!J25)*(1+SUM($B108:$B$228))</f>
        <v>164.60040000000001</v>
      </c>
      <c r="T108" s="4">
        <f>Forward!T108*(1+SUM($B108:$B$228))+(-'Swap - Encargos'!K25)*(1+SUM($B108:$B$228))</f>
        <v>162.34559999999999</v>
      </c>
      <c r="U108" s="4">
        <f>Forward!U108*(1+SUM($B108:$B$228))</f>
        <v>0</v>
      </c>
      <c r="V108" s="6"/>
      <c r="W108" s="20">
        <f t="shared" si="0"/>
        <v>142.42819999999998</v>
      </c>
      <c r="X108" s="20">
        <f t="shared" si="1"/>
        <v>206.28599603174604</v>
      </c>
      <c r="Y108" s="23">
        <f t="shared" si="2"/>
        <v>149.45565999999999</v>
      </c>
      <c r="Z108" s="23">
        <f t="shared" si="3"/>
        <v>202.9735802380952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226.48540000000006</v>
      </c>
      <c r="AJ108" s="9">
        <f t="shared" si="8"/>
        <v>0.61392532018337098</v>
      </c>
      <c r="AK108" s="9">
        <f t="shared" si="9"/>
        <v>0.61392532018337098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Encargos'!C26)*(1+SUM($B109:$B$228))</f>
        <v>129.32900000000001</v>
      </c>
      <c r="M109" s="4">
        <f>Forward!M109*(1+SUM($B109:$B$228))+(-'Swap - Encargos'!D26)*(1+SUM($B109:$B$228))</f>
        <v>131.57819999999998</v>
      </c>
      <c r="N109" s="4">
        <f>Forward!N109*(1+SUM($B109:$B$228))+(-'Swap - Encargos'!E26)*(1+SUM($B109:$B$228))</f>
        <v>160.81780000000003</v>
      </c>
      <c r="O109" s="4">
        <f>Forward!O109*(1+SUM($B109:$B$228))+(-'Swap - Encargos'!F26)*(1+SUM($B109:$B$228))</f>
        <v>170.9392</v>
      </c>
      <c r="P109" s="4">
        <f>Forward!P109*(1+SUM($B109:$B$228))+(-'Swap - Encargos'!G26)*(1+SUM($B109:$B$228))</f>
        <v>172.06380000000001</v>
      </c>
      <c r="Q109" s="4">
        <f>Forward!Q109*(1+SUM($B109:$B$228))+(-'Swap - Encargos'!H26)*(1+SUM($B109:$B$228))</f>
        <v>176.56219999999999</v>
      </c>
      <c r="R109" s="4">
        <f>Forward!R109*(1+SUM($B109:$B$228))+(-'Swap - Encargos'!I26)*(1+SUM($B109:$B$228))</f>
        <v>178.81140000000002</v>
      </c>
      <c r="S109" s="4">
        <f>Forward!S109*(1+SUM($B109:$B$228))+(-'Swap - Encargos'!J26)*(1+SUM($B109:$B$228))</f>
        <v>176.56220000000002</v>
      </c>
      <c r="T109" s="4">
        <f>Forward!T109*(1+SUM($B109:$B$228))+(-'Swap - Encargos'!K26)*(1+SUM($B109:$B$228))</f>
        <v>174.31300000000002</v>
      </c>
      <c r="U109" s="4">
        <f>Forward!U109*(1+SUM($B109:$B$228))</f>
        <v>0</v>
      </c>
      <c r="V109" s="6"/>
      <c r="W109" s="20">
        <f t="shared" si="0"/>
        <v>153.2892277777778</v>
      </c>
      <c r="X109" s="20">
        <f t="shared" si="1"/>
        <v>206.28599603174604</v>
      </c>
      <c r="Y109" s="23">
        <f t="shared" si="2"/>
        <v>161.60502</v>
      </c>
      <c r="Z109" s="23">
        <f t="shared" si="3"/>
        <v>202.9735802380952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215.62437222222223</v>
      </c>
      <c r="AJ109" s="9">
        <f t="shared" si="8"/>
        <v>0.58448474716633436</v>
      </c>
      <c r="AK109" s="9">
        <f t="shared" si="9"/>
        <v>0.58448474716633436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Encargos'!D27)*(1+SUM($B110:$B$228))</f>
        <v>131.25059999999999</v>
      </c>
      <c r="N110" s="4">
        <f>Forward!N110*(1+SUM($B110:$B$228))+(-'Swap - Encargos'!E27)*(1+SUM($B110:$B$228))</f>
        <v>144.7122</v>
      </c>
      <c r="O110" s="4">
        <f>Forward!O110*(1+SUM($B110:$B$228))+(-'Swap - Encargos'!F27)*(1+SUM($B110:$B$228))</f>
        <v>159.29559999999998</v>
      </c>
      <c r="P110" s="4">
        <f>Forward!P110*(1+SUM($B110:$B$228))+(-'Swap - Encargos'!G27)*(1+SUM($B110:$B$228))</f>
        <v>186.21879999999999</v>
      </c>
      <c r="Q110" s="4">
        <f>Forward!Q110*(1+SUM($B110:$B$228))+(-'Swap - Encargos'!H27)*(1+SUM($B110:$B$228))</f>
        <v>185.09700000000001</v>
      </c>
      <c r="R110" s="4">
        <f>Forward!R110*(1+SUM($B110:$B$228))+(-'Swap - Encargos'!I27)*(1+SUM($B110:$B$228))</f>
        <v>185.09699999999998</v>
      </c>
      <c r="S110" s="4">
        <f>Forward!S110*(1+SUM($B110:$B$228))+(-'Swap - Encargos'!J27)*(1+SUM($B110:$B$228))</f>
        <v>182.85339999999999</v>
      </c>
      <c r="T110" s="4">
        <f>Forward!T110*(1+SUM($B110:$B$228))+(-'Swap - Encargos'!K27)*(1+SUM($B110:$B$228))</f>
        <v>180.60979999999998</v>
      </c>
      <c r="U110" s="4">
        <f>Forward!U110*(1+SUM($B110:$B$228))</f>
        <v>0</v>
      </c>
      <c r="V110" s="6"/>
      <c r="W110" s="20">
        <f t="shared" si="0"/>
        <v>145.08613333333335</v>
      </c>
      <c r="X110" s="20">
        <f t="shared" si="1"/>
        <v>206.28599603174604</v>
      </c>
      <c r="Y110" s="23">
        <f t="shared" si="2"/>
        <v>161.31484</v>
      </c>
      <c r="Z110" s="23">
        <f t="shared" si="3"/>
        <v>202.9735802380952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243.61756666666662</v>
      </c>
      <c r="AJ110" s="9">
        <f t="shared" si="8"/>
        <v>0.62674362674362671</v>
      </c>
      <c r="AK110" s="9">
        <f t="shared" si="9"/>
        <v>0.62674362674362671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Encargos'!D28)*(1+SUM($B111:$B$228))</f>
        <v>173.22799999999998</v>
      </c>
      <c r="N111" s="4">
        <f>Forward!N111*(1+SUM($B111:$B$228))+(-'Swap - Encargos'!E28)*(1+SUM($B111:$B$228))</f>
        <v>236.93119999999996</v>
      </c>
      <c r="O111" s="4">
        <f>Forward!O111*(1+SUM($B111:$B$228))+(-'Swap - Encargos'!F28)*(1+SUM($B111:$B$228))</f>
        <v>232.46080000000001</v>
      </c>
      <c r="P111" s="4">
        <f>Forward!P111*(1+SUM($B111:$B$228))+(-'Swap - Encargos'!G28)*(1+SUM($B111:$B$228))</f>
        <v>222.4024</v>
      </c>
      <c r="Q111" s="4">
        <f>Forward!Q111*(1+SUM($B111:$B$228))+(-'Swap - Encargos'!H28)*(1+SUM($B111:$B$228))</f>
        <v>213.46159999999998</v>
      </c>
      <c r="R111" s="4">
        <f>Forward!R111*(1+SUM($B111:$B$228))+(-'Swap - Encargos'!I28)*(1+SUM($B111:$B$228))</f>
        <v>206.756</v>
      </c>
      <c r="S111" s="4">
        <f>Forward!S111*(1+SUM($B111:$B$228))+(-'Swap - Encargos'!J28)*(1+SUM($B111:$B$228))</f>
        <v>201.16799999999998</v>
      </c>
      <c r="T111" s="4">
        <f>Forward!T111*(1+SUM($B111:$B$228))+(-'Swap - Encargos'!K28)*(1+SUM($B111:$B$228))</f>
        <v>195.57999999999998</v>
      </c>
      <c r="U111" s="4">
        <f>Forward!U111*(1+SUM($B111:$B$228))</f>
        <v>0</v>
      </c>
      <c r="V111" s="6"/>
      <c r="W111" s="20">
        <f t="shared" si="0"/>
        <v>215.57262222222221</v>
      </c>
      <c r="X111" s="20">
        <f t="shared" si="1"/>
        <v>206.28599603174604</v>
      </c>
      <c r="Y111" s="23">
        <f t="shared" si="2"/>
        <v>216.25559999999996</v>
      </c>
      <c r="Z111" s="23">
        <f t="shared" si="3"/>
        <v>202.9735802380952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173.13107777777776</v>
      </c>
      <c r="AJ111" s="9">
        <f t="shared" si="8"/>
        <v>0.44540630248124158</v>
      </c>
      <c r="AK111" s="9">
        <f t="shared" si="9"/>
        <v>0.44540630248124158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Encargos'!D29)*(1+SUM($B112:$B$228))</f>
        <v>177.48799999999997</v>
      </c>
      <c r="N112" s="4">
        <f>Forward!N112*(1+SUM($B112:$B$228))+(-'Swap - Encargos'!E29)*(1+SUM($B112:$B$228))</f>
        <v>214.0949</v>
      </c>
      <c r="O112" s="4">
        <f>Forward!O112*(1+SUM($B112:$B$228))+(-'Swap - Encargos'!F29)*(1+SUM($B112:$B$228))</f>
        <v>210.767</v>
      </c>
      <c r="P112" s="4">
        <f>Forward!P112*(1+SUM($B112:$B$228))+(-'Swap - Encargos'!G29)*(1+SUM($B112:$B$228))</f>
        <v>201.89259999999999</v>
      </c>
      <c r="Q112" s="4">
        <f>Forward!Q112*(1+SUM($B112:$B$228))+(-'Swap - Encargos'!H29)*(1+SUM($B112:$B$228))</f>
        <v>208.54839999999999</v>
      </c>
      <c r="R112" s="4">
        <f>Forward!R112*(1+SUM($B112:$B$228))+(-'Swap - Encargos'!I29)*(1+SUM($B112:$B$228))</f>
        <v>206.32979999999998</v>
      </c>
      <c r="S112" s="4">
        <f>Forward!S112*(1+SUM($B112:$B$228))+(-'Swap - Encargos'!J29)*(1+SUM($B112:$B$228))</f>
        <v>200.7833</v>
      </c>
      <c r="T112" s="4">
        <f>Forward!T112*(1+SUM($B112:$B$228))+(-'Swap - Encargos'!K29)*(1+SUM($B112:$B$228))</f>
        <v>195.23679999999999</v>
      </c>
      <c r="U112" s="4">
        <f>Forward!U112*(1+SUM($B112:$B$228))</f>
        <v>0</v>
      </c>
      <c r="V112" s="6"/>
      <c r="W112" s="20">
        <f t="shared" si="0"/>
        <v>202.13911111111111</v>
      </c>
      <c r="X112" s="20">
        <f t="shared" si="1"/>
        <v>206.28599603174604</v>
      </c>
      <c r="Y112" s="23">
        <f t="shared" si="2"/>
        <v>203.51957333333334</v>
      </c>
      <c r="Z112" s="23">
        <f t="shared" si="3"/>
        <v>202.9735802380952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186.56458888888886</v>
      </c>
      <c r="AJ112" s="9">
        <f t="shared" si="8"/>
        <v>0.47996607413021508</v>
      </c>
      <c r="AK112" s="9">
        <f t="shared" si="9"/>
        <v>0.47996607413021508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Encargos'!D30)*(1+SUM($B113:$B$228))</f>
        <v>158.40109999999999</v>
      </c>
      <c r="N113" s="4">
        <f>Forward!N113*(1+SUM($B113:$B$228))+(-'Swap - Encargos'!E30)*(1+SUM($B113:$B$228))</f>
        <v>191.63210000000001</v>
      </c>
      <c r="O113" s="4">
        <f>Forward!O113*(1+SUM($B113:$B$228))+(-'Swap - Encargos'!F30)*(1+SUM($B113:$B$228))</f>
        <v>199.386</v>
      </c>
      <c r="P113" s="4">
        <f>Forward!P113*(1+SUM($B113:$B$228))+(-'Swap - Encargos'!G30)*(1+SUM($B113:$B$228))</f>
        <v>199.386</v>
      </c>
      <c r="Q113" s="4">
        <f>Forward!Q113*(1+SUM($B113:$B$228))+(-'Swap - Encargos'!H30)*(1+SUM($B113:$B$228))</f>
        <v>191.63209999999998</v>
      </c>
      <c r="R113" s="4">
        <f>Forward!R113*(1+SUM($B113:$B$228))+(-'Swap - Encargos'!I30)*(1+SUM($B113:$B$228))</f>
        <v>190.52439999999999</v>
      </c>
      <c r="S113" s="4">
        <f>Forward!S113*(1+SUM($B113:$B$228))+(-'Swap - Encargos'!J30)*(1+SUM($B113:$B$228))</f>
        <v>184.98589999999999</v>
      </c>
      <c r="T113" s="4">
        <f>Forward!T113*(1+SUM($B113:$B$228))+(-'Swap - Encargos'!K30)*(1+SUM($B113:$B$228))</f>
        <v>179.44739999999999</v>
      </c>
      <c r="U113" s="4">
        <f>Forward!U113*(1+SUM($B113:$B$228))</f>
        <v>0</v>
      </c>
      <c r="V113" s="6"/>
      <c r="W113" s="20">
        <f t="shared" si="0"/>
        <v>186.55514166666669</v>
      </c>
      <c r="X113" s="20">
        <f t="shared" si="1"/>
        <v>206.28599603174604</v>
      </c>
      <c r="Y113" s="23">
        <f t="shared" si="2"/>
        <v>189.693625</v>
      </c>
      <c r="Z113" s="23">
        <f t="shared" si="3"/>
        <v>202.9735802380952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202.14855833333328</v>
      </c>
      <c r="AJ113" s="9">
        <f t="shared" si="8"/>
        <v>0.52005823030069764</v>
      </c>
      <c r="AK113" s="9">
        <f t="shared" si="9"/>
        <v>0.52005823030069764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Encargos'!D31)*(1+SUM($B114:$B$228))</f>
        <v>126.9485</v>
      </c>
      <c r="N114" s="4">
        <f>Forward!N114*(1+SUM($B114:$B$228))+(-'Swap - Encargos'!E31)*(1+SUM($B114:$B$228))</f>
        <v>170.00059999999996</v>
      </c>
      <c r="O114" s="4">
        <f>Forward!O114*(1+SUM($B114:$B$228))+(-'Swap - Encargos'!F31)*(1+SUM($B114:$B$228))</f>
        <v>186.55909999999997</v>
      </c>
      <c r="P114" s="4">
        <f>Forward!P114*(1+SUM($B114:$B$228))+(-'Swap - Encargos'!G31)*(1+SUM($B114:$B$228))</f>
        <v>186.55909999999997</v>
      </c>
      <c r="Q114" s="4">
        <f>Forward!Q114*(1+SUM($B114:$B$228))+(-'Swap - Encargos'!H31)*(1+SUM($B114:$B$228))</f>
        <v>183.24739999999997</v>
      </c>
      <c r="R114" s="4">
        <f>Forward!R114*(1+SUM($B114:$B$228))+(-'Swap - Encargos'!I31)*(1+SUM($B114:$B$228))</f>
        <v>178.83179999999999</v>
      </c>
      <c r="S114" s="4">
        <f>Forward!S114*(1+SUM($B114:$B$228))+(-'Swap - Encargos'!J31)*(1+SUM($B114:$B$228))</f>
        <v>173.31229999999999</v>
      </c>
      <c r="T114" s="4">
        <f>Forward!T114*(1+SUM($B114:$B$228))+(-'Swap - Encargos'!K31)*(1+SUM($B114:$B$228))</f>
        <v>167.79279999999997</v>
      </c>
      <c r="U114" s="4">
        <f>Forward!U114*(1+SUM($B114:$B$228))</f>
        <v>0</v>
      </c>
      <c r="V114" s="6"/>
      <c r="W114" s="20">
        <f t="shared" si="0"/>
        <v>167.79279999999997</v>
      </c>
      <c r="X114" s="20">
        <f t="shared" si="1"/>
        <v>206.28599603174604</v>
      </c>
      <c r="Y114" s="23">
        <f t="shared" si="2"/>
        <v>174.12182666666661</v>
      </c>
      <c r="Z114" s="23">
        <f t="shared" si="3"/>
        <v>202.9735802380952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220.9109</v>
      </c>
      <c r="AJ114" s="9">
        <f t="shared" si="8"/>
        <v>0.56832723743046443</v>
      </c>
      <c r="AK114" s="9">
        <f t="shared" si="9"/>
        <v>0.56832723743046443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Encargos'!D32)*(1+SUM($B115:$B$228))</f>
        <v>189.0796</v>
      </c>
      <c r="N115" s="4">
        <f>Forward!N115*(1+SUM($B115:$B$228))+(-'Swap - Encargos'!E32)*(1+SUM($B115:$B$228))</f>
        <v>205.56909999999999</v>
      </c>
      <c r="O115" s="4">
        <f>Forward!O115*(1+SUM($B115:$B$228))+(-'Swap - Encargos'!F32)*(1+SUM($B115:$B$228))</f>
        <v>204.46979999999999</v>
      </c>
      <c r="P115" s="4">
        <f>Forward!P115*(1+SUM($B115:$B$228))+(-'Swap - Encargos'!G32)*(1+SUM($B115:$B$228))</f>
        <v>195.6754</v>
      </c>
      <c r="Q115" s="4">
        <f>Forward!Q115*(1+SUM($B115:$B$228))+(-'Swap - Encargos'!H32)*(1+SUM($B115:$B$228))</f>
        <v>191.2782</v>
      </c>
      <c r="R115" s="4">
        <f>Forward!R115*(1+SUM($B115:$B$228))+(-'Swap - Encargos'!I32)*(1+SUM($B115:$B$228))</f>
        <v>186.881</v>
      </c>
      <c r="S115" s="4">
        <f>Forward!S115*(1+SUM($B115:$B$228))+(-'Swap - Encargos'!J32)*(1+SUM($B115:$B$228))</f>
        <v>181.3845</v>
      </c>
      <c r="T115" s="4">
        <f>Forward!T115*(1+SUM($B115:$B$228))+(-'Swap - Encargos'!K32)*(1+SUM($B115:$B$228))</f>
        <v>175.88799999999998</v>
      </c>
      <c r="U115" s="4">
        <f>Forward!U115*(1+SUM($B115:$B$228))</f>
        <v>0</v>
      </c>
      <c r="V115" s="6"/>
      <c r="W115" s="20">
        <f t="shared" si="0"/>
        <v>200.62225000000001</v>
      </c>
      <c r="X115" s="20">
        <f t="shared" si="1"/>
        <v>206.28599603174604</v>
      </c>
      <c r="Y115" s="23">
        <f t="shared" si="2"/>
        <v>197.03120333333337</v>
      </c>
      <c r="Z115" s="23">
        <f t="shared" si="3"/>
        <v>202.9735802380952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188.08144999999996</v>
      </c>
      <c r="AJ115" s="9">
        <f t="shared" si="8"/>
        <v>0.48386843243323896</v>
      </c>
      <c r="AK115" s="9">
        <f t="shared" si="9"/>
        <v>0.48386843243323896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Encargos'!D33)*(1+SUM($B116:$B$228))</f>
        <v>252.35599999999999</v>
      </c>
      <c r="N116" s="4">
        <f>Forward!N116*(1+SUM($B116:$B$228))+(-'Swap - Encargos'!E33)*(1+SUM($B116:$B$228))</f>
        <v>230.41199999999998</v>
      </c>
      <c r="O116" s="4">
        <f>Forward!O116*(1+SUM($B116:$B$228))+(-'Swap - Encargos'!F33)*(1+SUM($B116:$B$228))</f>
        <v>213.95399999999998</v>
      </c>
      <c r="P116" s="4">
        <f>Forward!P116*(1+SUM($B116:$B$228))+(-'Swap - Encargos'!G33)*(1+SUM($B116:$B$228))</f>
        <v>196.39879999999999</v>
      </c>
      <c r="Q116" s="4">
        <f>Forward!Q116*(1+SUM($B116:$B$228))+(-'Swap - Encargos'!H33)*(1+SUM($B116:$B$228))</f>
        <v>194.20439999999996</v>
      </c>
      <c r="R116" s="4">
        <f>Forward!R116*(1+SUM($B116:$B$228))+(-'Swap - Encargos'!I33)*(1+SUM($B116:$B$228))</f>
        <v>187.62119999999999</v>
      </c>
      <c r="S116" s="4">
        <f>Forward!S116*(1+SUM($B116:$B$228))+(-'Swap - Encargos'!J33)*(1+SUM($B116:$B$228))</f>
        <v>182.1352</v>
      </c>
      <c r="T116" s="4">
        <f>Forward!T116*(1+SUM($B116:$B$228))+(-'Swap - Encargos'!K33)*(1+SUM($B116:$B$228))</f>
        <v>176.64919999999998</v>
      </c>
      <c r="U116" s="4">
        <f>Forward!U116*(1+SUM($B116:$B$228))</f>
        <v>0</v>
      </c>
      <c r="V116" s="6"/>
      <c r="W116" s="20">
        <f t="shared" si="0"/>
        <v>222.91446666666667</v>
      </c>
      <c r="X116" s="20">
        <f t="shared" si="1"/>
        <v>206.28599603174604</v>
      </c>
      <c r="Y116" s="23">
        <f t="shared" si="2"/>
        <v>210.99155999999999</v>
      </c>
      <c r="Z116" s="23">
        <f t="shared" si="3"/>
        <v>202.9735802380952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165.7892333333333</v>
      </c>
      <c r="AJ116" s="9">
        <f t="shared" si="8"/>
        <v>0.4265182794332375</v>
      </c>
      <c r="AK116" s="9">
        <f t="shared" si="9"/>
        <v>0.4265182794332375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Encargos'!D34)*(1+SUM($B117:$B$228))</f>
        <v>198.99879999999999</v>
      </c>
      <c r="N117" s="4">
        <f>Forward!N117*(1+SUM($B117:$B$228))+(-'Swap - Encargos'!E34)*(1+SUM($B117:$B$228))</f>
        <v>215.39979999999997</v>
      </c>
      <c r="O117" s="4">
        <f>Forward!O117*(1+SUM($B117:$B$228))+(-'Swap - Encargos'!F34)*(1+SUM($B117:$B$228))</f>
        <v>207.74599999999998</v>
      </c>
      <c r="P117" s="4">
        <f>Forward!P117*(1+SUM($B117:$B$228))+(-'Swap - Encargos'!G34)*(1+SUM($B117:$B$228))</f>
        <v>194.62519999999998</v>
      </c>
      <c r="Q117" s="4">
        <f>Forward!Q117*(1+SUM($B117:$B$228))+(-'Swap - Encargos'!H34)*(1+SUM($B117:$B$228))</f>
        <v>185.87799999999999</v>
      </c>
      <c r="R117" s="4">
        <f>Forward!R117*(1+SUM($B117:$B$228))+(-'Swap - Encargos'!I34)*(1+SUM($B117:$B$228))</f>
        <v>182.59779999999998</v>
      </c>
      <c r="S117" s="4">
        <f>Forward!S117*(1+SUM($B117:$B$228))+(-'Swap - Encargos'!J34)*(1+SUM($B117:$B$228))</f>
        <v>179.3176</v>
      </c>
      <c r="T117" s="4">
        <f>Forward!T117*(1+SUM($B117:$B$228))+(-'Swap - Encargos'!K34)*(1+SUM($B117:$B$228))</f>
        <v>174.94399999999999</v>
      </c>
      <c r="U117" s="4">
        <f>Forward!U117*(1+SUM($B117:$B$228))</f>
        <v>0</v>
      </c>
      <c r="V117" s="6"/>
      <c r="W117" s="20">
        <f t="shared" si="0"/>
        <v>206.5311111111111</v>
      </c>
      <c r="X117" s="20">
        <f t="shared" si="1"/>
        <v>206.28599603174604</v>
      </c>
      <c r="Y117" s="23">
        <f t="shared" si="2"/>
        <v>198.61610999999999</v>
      </c>
      <c r="Z117" s="23">
        <f t="shared" si="3"/>
        <v>202.9735802380952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182.17258888888887</v>
      </c>
      <c r="AJ117" s="9">
        <f t="shared" si="8"/>
        <v>0.46866697921550238</v>
      </c>
      <c r="AK117" s="9">
        <f t="shared" si="9"/>
        <v>0.46866697921550238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Encargos'!D35)*(1+SUM($B118:$B$228))</f>
        <v>246.67899999999997</v>
      </c>
      <c r="N118" s="4">
        <f>Forward!N118*(1+SUM($B118:$B$228))+(-'Swap - Encargos'!E35)*(1+SUM($B118:$B$228))</f>
        <v>221.57449999999997</v>
      </c>
      <c r="O118" s="4">
        <f>Forward!O118*(1+SUM($B118:$B$228))+(-'Swap - Encargos'!F35)*(1+SUM($B118:$B$228))</f>
        <v>216.11699999999999</v>
      </c>
      <c r="P118" s="4">
        <f>Forward!P118*(1+SUM($B118:$B$228))+(-'Swap - Encargos'!G35)*(1+SUM($B118:$B$228))</f>
        <v>200.83599999999998</v>
      </c>
      <c r="Q118" s="4">
        <f>Forward!Q118*(1+SUM($B118:$B$228))+(-'Swap - Encargos'!H35)*(1+SUM($B118:$B$228))</f>
        <v>188.82949999999997</v>
      </c>
      <c r="R118" s="4">
        <f>Forward!R118*(1+SUM($B118:$B$228))+(-'Swap - Encargos'!I35)*(1+SUM($B118:$B$228))</f>
        <v>185.55500000000001</v>
      </c>
      <c r="S118" s="4">
        <f>Forward!S118*(1+SUM($B118:$B$228))+(-'Swap - Encargos'!J35)*(1+SUM($B118:$B$228))</f>
        <v>182.28049999999999</v>
      </c>
      <c r="T118" s="4">
        <f>Forward!T118*(1+SUM($B118:$B$228))+(-'Swap - Encargos'!K35)*(1+SUM($B118:$B$228))</f>
        <v>177.91449999999998</v>
      </c>
      <c r="U118" s="4">
        <f>Forward!U118*(1+SUM($B118:$B$228))</f>
        <v>0</v>
      </c>
      <c r="V118" s="6"/>
      <c r="W118" s="20">
        <f t="shared" si="0"/>
        <v>217.93616666666665</v>
      </c>
      <c r="X118" s="20">
        <f t="shared" ref="X118:X141" si="14">AVERAGE($W$2:$W$198)</f>
        <v>206.28599603174604</v>
      </c>
      <c r="Y118" s="23">
        <f t="shared" si="2"/>
        <v>206.6573333333333</v>
      </c>
      <c r="Z118" s="23">
        <f t="shared" ref="Z118:Z141" si="15">AVERAGE($Y$2:$Y$198)</f>
        <v>202.9735802380952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170.76753333333332</v>
      </c>
      <c r="AJ118" s="9">
        <f t="shared" si="8"/>
        <v>0.43932572119414692</v>
      </c>
      <c r="AK118" s="9">
        <f t="shared" si="9"/>
        <v>0.43932572119414692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Encargos'!D36)*(1+SUM($B119:$B$228))</f>
        <v>305.47509999999994</v>
      </c>
      <c r="N119" s="4">
        <f>Forward!N119*(1+SUM($B119:$B$228))+(-'Swap - Encargos'!E36)*(1+SUM($B119:$B$228))</f>
        <v>232.63939999999999</v>
      </c>
      <c r="O119" s="4">
        <f>Forward!O119*(1+SUM($B119:$B$228))+(-'Swap - Encargos'!F36)*(1+SUM($B119:$B$228))</f>
        <v>208.72319999999999</v>
      </c>
      <c r="P119" s="4">
        <f>Forward!P119*(1+SUM($B119:$B$228))+(-'Swap - Encargos'!G36)*(1+SUM($B119:$B$228))</f>
        <v>191.3296</v>
      </c>
      <c r="Q119" s="4">
        <f>Forward!Q119*(1+SUM($B119:$B$228))+(-'Swap - Encargos'!H36)*(1+SUM($B119:$B$228))</f>
        <v>190.24250000000001</v>
      </c>
      <c r="R119" s="4">
        <f>Forward!R119*(1+SUM($B119:$B$228))+(-'Swap - Encargos'!I36)*(1+SUM($B119:$B$228))</f>
        <v>182.63279999999997</v>
      </c>
      <c r="S119" s="4">
        <f>Forward!S119*(1+SUM($B119:$B$228))+(-'Swap - Encargos'!J36)*(1+SUM($B119:$B$228))</f>
        <v>179.3715</v>
      </c>
      <c r="T119" s="4">
        <f>Forward!T119*(1+SUM($B119:$B$228))+(-'Swap - Encargos'!K36)*(1+SUM($B119:$B$228))</f>
        <v>175.0231</v>
      </c>
      <c r="U119" s="4">
        <f>Forward!U119*(1+SUM($B119:$B$228))</f>
        <v>0</v>
      </c>
      <c r="V119" s="6"/>
      <c r="W119" s="20">
        <f t="shared" si="0"/>
        <v>220.409525</v>
      </c>
      <c r="X119" s="20">
        <f t="shared" si="14"/>
        <v>206.28599603174604</v>
      </c>
      <c r="Y119" s="23">
        <f t="shared" si="2"/>
        <v>207.25561500000001</v>
      </c>
      <c r="Z119" s="23">
        <f t="shared" si="15"/>
        <v>202.9735802380952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168.29417499999997</v>
      </c>
      <c r="AJ119" s="9">
        <f t="shared" si="8"/>
        <v>0.4329626268028835</v>
      </c>
      <c r="AK119" s="9">
        <f t="shared" si="9"/>
        <v>0.4329626268028835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Encargos'!D37)*(1+SUM($B120:$B$228))</f>
        <v>265.01650000000006</v>
      </c>
      <c r="N120" s="4">
        <f>Forward!N120*(1+SUM($B120:$B$228))+(-'Swap - Encargos'!E37)*(1+SUM($B120:$B$228))</f>
        <v>159.00990000000002</v>
      </c>
      <c r="O120" s="4">
        <f>Forward!O120*(1+SUM($B120:$B$228))+(-'Swap - Encargos'!F37)*(1+SUM($B120:$B$228))</f>
        <v>193.62430000000001</v>
      </c>
      <c r="P120" s="4">
        <f>Forward!P120*(1+SUM($B120:$B$228))+(-'Swap - Encargos'!G37)*(1+SUM($B120:$B$228))</f>
        <v>190.37920000000003</v>
      </c>
      <c r="Q120" s="4">
        <f>Forward!Q120*(1+SUM($B120:$B$228))+(-'Swap - Encargos'!H37)*(1+SUM($B120:$B$228))</f>
        <v>183.88900000000001</v>
      </c>
      <c r="R120" s="4">
        <f>Forward!R120*(1+SUM($B120:$B$228))+(-'Swap - Encargos'!I37)*(1+SUM($B120:$B$228))</f>
        <v>178.48050000000001</v>
      </c>
      <c r="S120" s="4">
        <f>Forward!S120*(1+SUM($B120:$B$228))+(-'Swap - Encargos'!J37)*(1+SUM($B120:$B$228))</f>
        <v>175.2354</v>
      </c>
      <c r="T120" s="4">
        <f>Forward!T120*(1+SUM($B120:$B$228))+(-'Swap - Encargos'!K37)*(1+SUM($B120:$B$228))</f>
        <v>170.90860000000001</v>
      </c>
      <c r="U120" s="4">
        <f>Forward!U120*(1+SUM($B120:$B$228))</f>
        <v>0</v>
      </c>
      <c r="V120" s="6"/>
      <c r="W120" s="20">
        <f t="shared" si="0"/>
        <v>185.15098333333336</v>
      </c>
      <c r="X120" s="20">
        <f t="shared" si="14"/>
        <v>206.28599603174604</v>
      </c>
      <c r="Y120" s="23">
        <f t="shared" si="2"/>
        <v>183.96111333333334</v>
      </c>
      <c r="Z120" s="23">
        <f t="shared" si="15"/>
        <v>202.9735802380952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203.55271666666661</v>
      </c>
      <c r="AJ120" s="9">
        <f t="shared" si="8"/>
        <v>0.52367064338895319</v>
      </c>
      <c r="AK120" s="9">
        <f t="shared" si="9"/>
        <v>0.52367064338895319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Encargos'!D38)*(1+SUM($B121:$B$228))</f>
        <v>126.10260000000001</v>
      </c>
      <c r="N121" s="4">
        <f>Forward!N121*(1+SUM($B121:$B$228))+(-'Swap - Encargos'!E38)*(1+SUM($B121:$B$228))</f>
        <v>172.44800000000001</v>
      </c>
      <c r="O121" s="4">
        <f>Forward!O121*(1+SUM($B121:$B$228))+(-'Swap - Encargos'!F38)*(1+SUM($B121:$B$228))</f>
        <v>195.08180000000002</v>
      </c>
      <c r="P121" s="4">
        <f>Forward!P121*(1+SUM($B121:$B$228))+(-'Swap - Encargos'!G38)*(1+SUM($B121:$B$228))</f>
        <v>199.39300000000003</v>
      </c>
      <c r="Q121" s="4">
        <f>Forward!Q121*(1+SUM($B121:$B$228))+(-'Swap - Encargos'!H38)*(1+SUM($B121:$B$228))</f>
        <v>189.69280000000001</v>
      </c>
      <c r="R121" s="4">
        <f>Forward!R121*(1+SUM($B121:$B$228))+(-'Swap - Encargos'!I38)*(1+SUM($B121:$B$228))</f>
        <v>186.45940000000002</v>
      </c>
      <c r="S121" s="4">
        <f>Forward!S121*(1+SUM($B121:$B$228))+(-'Swap - Encargos'!J38)*(1+SUM($B121:$B$228))</f>
        <v>183.22600000000003</v>
      </c>
      <c r="T121" s="4">
        <f>Forward!T121*(1+SUM($B121:$B$228))+(-'Swap - Encargos'!K38)*(1+SUM($B121:$B$228))</f>
        <v>178.91480000000001</v>
      </c>
      <c r="U121" s="4">
        <f>Forward!U121*(1+SUM($B121:$B$228))</f>
        <v>0</v>
      </c>
      <c r="V121" s="6"/>
      <c r="W121" s="20">
        <f t="shared" si="0"/>
        <v>186.93842222222224</v>
      </c>
      <c r="X121" s="20">
        <f t="shared" si="14"/>
        <v>206.28599603174604</v>
      </c>
      <c r="Y121" s="23">
        <f t="shared" si="2"/>
        <v>187.60905333333338</v>
      </c>
      <c r="Z121" s="23">
        <f t="shared" si="15"/>
        <v>202.9735802380952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201.76527777777773</v>
      </c>
      <c r="AJ121" s="9">
        <f t="shared" si="8"/>
        <v>0.51907218217315076</v>
      </c>
      <c r="AK121" s="9">
        <f t="shared" si="9"/>
        <v>0.51907218217315076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Encargos'!E39)*(1+SUM($B122:$B$228))</f>
        <v>169.4708</v>
      </c>
      <c r="O122" s="4">
        <f>Forward!O122*(1+SUM($B122:$B$228))+(-'Swap - Encargos'!F39)*(1+SUM($B122:$B$228))</f>
        <v>205.9392</v>
      </c>
      <c r="P122" s="4">
        <f>Forward!P122*(1+SUM($B122:$B$228))+(-'Swap - Encargos'!G39)*(1+SUM($B122:$B$228))</f>
        <v>190.92280000000002</v>
      </c>
      <c r="Q122" s="4">
        <f>Forward!Q122*(1+SUM($B122:$B$228))+(-'Swap - Encargos'!H39)*(1+SUM($B122:$B$228))</f>
        <v>182.34200000000001</v>
      </c>
      <c r="R122" s="4">
        <f>Forward!R122*(1+SUM($B122:$B$228))+(-'Swap - Encargos'!I39)*(1+SUM($B122:$B$228))</f>
        <v>179.1242</v>
      </c>
      <c r="S122" s="4">
        <f>Forward!S122*(1+SUM($B122:$B$228))+(-'Swap - Encargos'!J39)*(1+SUM($B122:$B$228))</f>
        <v>175.90640000000002</v>
      </c>
      <c r="T122" s="4">
        <f>Forward!T122*(1+SUM($B122:$B$228))+(-'Swap - Encargos'!K39)*(1+SUM($B122:$B$228))</f>
        <v>171.61599999999999</v>
      </c>
      <c r="U122" s="4">
        <f>Forward!U122*(1+SUM($B122:$B$228))</f>
        <v>0</v>
      </c>
      <c r="V122" s="6"/>
      <c r="W122" s="20">
        <f t="shared" si="0"/>
        <v>188.77760000000001</v>
      </c>
      <c r="X122" s="20">
        <f t="shared" si="14"/>
        <v>206.28599603174604</v>
      </c>
      <c r="Y122" s="23">
        <f t="shared" si="2"/>
        <v>185.55980000000002</v>
      </c>
      <c r="Z122" s="23">
        <f t="shared" si="15"/>
        <v>202.9735802380952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216.98698000000002</v>
      </c>
      <c r="AJ122" s="9">
        <f t="shared" si="8"/>
        <v>0.53476077187417392</v>
      </c>
      <c r="AK122" s="9">
        <f t="shared" si="9"/>
        <v>0.53476077187417392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Encargos'!E40)*(1+SUM($B123:$B$228))</f>
        <v>229.19399999999999</v>
      </c>
      <c r="O123" s="4">
        <f>Forward!O123*(1+SUM($B123:$B$228))+(-'Swap - Encargos'!F40)*(1+SUM($B123:$B$228))</f>
        <v>219.55499999999998</v>
      </c>
      <c r="P123" s="4">
        <f>Forward!P123*(1+SUM($B123:$B$228))+(-'Swap - Encargos'!G40)*(1+SUM($B123:$B$228))</f>
        <v>206.703</v>
      </c>
      <c r="Q123" s="4">
        <f>Forward!Q123*(1+SUM($B123:$B$228))+(-'Swap - Encargos'!H40)*(1+SUM($B123:$B$228))</f>
        <v>191.709</v>
      </c>
      <c r="R123" s="4">
        <f>Forward!R123*(1+SUM($B123:$B$228))+(-'Swap - Encargos'!I40)*(1+SUM($B123:$B$228))</f>
        <v>187.42500000000001</v>
      </c>
      <c r="S123" s="4">
        <f>Forward!S123*(1+SUM($B123:$B$228))+(-'Swap - Encargos'!J40)*(1+SUM($B123:$B$228))</f>
        <v>184.21199999999999</v>
      </c>
      <c r="T123" s="4">
        <f>Forward!T123*(1+SUM($B123:$B$228))+(-'Swap - Encargos'!K40)*(1+SUM($B123:$B$228))</f>
        <v>174.57299999999998</v>
      </c>
      <c r="U123" s="4">
        <f>Forward!U123*(1+SUM($B123:$B$228))</f>
        <v>0</v>
      </c>
      <c r="V123" s="6"/>
      <c r="W123" s="20">
        <f t="shared" si="0"/>
        <v>217.44274999999999</v>
      </c>
      <c r="X123" s="20">
        <f t="shared" si="14"/>
        <v>206.28599603174604</v>
      </c>
      <c r="Y123" s="23">
        <f t="shared" si="2"/>
        <v>206.16749999999999</v>
      </c>
      <c r="Z123" s="23">
        <f t="shared" si="15"/>
        <v>202.9735802380952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6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188.32183000000003</v>
      </c>
      <c r="AJ123" s="9">
        <f t="shared" si="8"/>
        <v>0.46411599060716446</v>
      </c>
      <c r="AK123" s="9">
        <f t="shared" si="9"/>
        <v>0.46411599060716446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Encargos'!E41)*(1+SUM($B124:$B$228))</f>
        <v>299.38569999999999</v>
      </c>
      <c r="O124" s="4">
        <f>Forward!O124*(1+SUM($B124:$B$228))+(-'Swap - Encargos'!F41)*(1+SUM($B124:$B$228))</f>
        <v>245.43279999999999</v>
      </c>
      <c r="P124" s="4">
        <f>Forward!P124*(1+SUM($B124:$B$228))+(-'Swap - Encargos'!G41)*(1+SUM($B124:$B$228))</f>
        <v>203.11680000000001</v>
      </c>
      <c r="Q124" s="4">
        <f>Forward!Q124*(1+SUM($B124:$B$228))+(-'Swap - Encargos'!H41)*(1+SUM($B124:$B$228))</f>
        <v>195.71150000000003</v>
      </c>
      <c r="R124" s="4">
        <f>Forward!R124*(1+SUM($B124:$B$228))+(-'Swap - Encargos'!I41)*(1+SUM($B124:$B$228))</f>
        <v>195.71150000000003</v>
      </c>
      <c r="S124" s="4">
        <f>Forward!S124*(1+SUM($B124:$B$228))+(-'Swap - Encargos'!J41)*(1+SUM($B124:$B$228))</f>
        <v>191.47990000000001</v>
      </c>
      <c r="T124" s="4">
        <f>Forward!T124*(1+SUM($B124:$B$228))+(-'Swap - Encargos'!K41)*(1+SUM($B124:$B$228))</f>
        <v>180.90090000000001</v>
      </c>
      <c r="U124" s="4">
        <f>Forward!U124*(1+SUM($B124:$B$228))</f>
        <v>0</v>
      </c>
      <c r="V124" s="6"/>
      <c r="W124" s="20">
        <f t="shared" si="0"/>
        <v>243.5520888888889</v>
      </c>
      <c r="X124" s="20">
        <f t="shared" si="14"/>
        <v>206.28599603174604</v>
      </c>
      <c r="Y124" s="23">
        <f t="shared" si="2"/>
        <v>224.27480000000003</v>
      </c>
      <c r="Z124" s="23">
        <f t="shared" si="15"/>
        <v>202.9735802380952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6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162.21249111111112</v>
      </c>
      <c r="AJ124" s="9">
        <f t="shared" si="8"/>
        <v>0.39976996294528988</v>
      </c>
      <c r="AK124" s="9">
        <f t="shared" si="9"/>
        <v>0.39976996294528988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Encargos'!E42)*(1+SUM($B125:$B$228))</f>
        <v>302.83199999999999</v>
      </c>
      <c r="O125" s="4">
        <f>Forward!O125*(1+SUM($B125:$B$228))+(-'Swap - Encargos'!F42)*(1+SUM($B125:$B$228))</f>
        <v>247.10249999999996</v>
      </c>
      <c r="P125" s="4">
        <f>Forward!P125*(1+SUM($B125:$B$228))+(-'Swap - Encargos'!G42)*(1+SUM($B125:$B$228))</f>
        <v>196.63049999999998</v>
      </c>
      <c r="Q125" s="4">
        <f>Forward!Q125*(1+SUM($B125:$B$228))+(-'Swap - Encargos'!H42)*(1+SUM($B125:$B$228))</f>
        <v>182.96099999999998</v>
      </c>
      <c r="R125" s="4">
        <f>Forward!R125*(1+SUM($B125:$B$228))+(-'Swap - Encargos'!I42)*(1+SUM($B125:$B$228))</f>
        <v>193.476</v>
      </c>
      <c r="S125" s="4">
        <f>Forward!S125*(1+SUM($B125:$B$228))+(-'Swap - Encargos'!J42)*(1+SUM($B125:$B$228))</f>
        <v>193.47599999999997</v>
      </c>
      <c r="T125" s="4">
        <f>Forward!T125*(1+SUM($B125:$B$228))+(-'Swap - Encargos'!K42)*(1+SUM($B125:$B$228))</f>
        <v>186.11549999999997</v>
      </c>
      <c r="U125" s="4">
        <f>Forward!U125*(1+SUM($B125:$B$228))</f>
        <v>0</v>
      </c>
      <c r="V125" s="6"/>
      <c r="W125" s="20">
        <f t="shared" si="0"/>
        <v>238.86574999999999</v>
      </c>
      <c r="X125" s="20">
        <f t="shared" si="14"/>
        <v>206.28599603174604</v>
      </c>
      <c r="Y125" s="23">
        <f t="shared" si="2"/>
        <v>219.13259999999997</v>
      </c>
      <c r="Z125" s="23">
        <f t="shared" si="15"/>
        <v>202.9735802380952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6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166.89883000000003</v>
      </c>
      <c r="AJ125" s="9">
        <f t="shared" si="8"/>
        <v>0.41131936651543122</v>
      </c>
      <c r="AK125" s="9">
        <f t="shared" si="9"/>
        <v>0.41131936651543122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Encargos'!E43)*(1+SUM($B126:$B$228))</f>
        <v>317.30159999999995</v>
      </c>
      <c r="O126" s="4">
        <f>Forward!O126*(1+SUM($B126:$B$228))+(-'Swap - Encargos'!F43)*(1+SUM($B126:$B$228))</f>
        <v>250.2808</v>
      </c>
      <c r="P126" s="4">
        <f>Forward!P126*(1+SUM($B126:$B$228))+(-'Swap - Encargos'!G43)*(1+SUM($B126:$B$228))</f>
        <v>197.92079999999999</v>
      </c>
      <c r="Q126" s="4">
        <f>Forward!Q126*(1+SUM($B126:$B$228))+(-'Swap - Encargos'!H43)*(1+SUM($B126:$B$228))</f>
        <v>185.35439999999997</v>
      </c>
      <c r="R126" s="4">
        <f>Forward!R126*(1+SUM($B126:$B$228))+(-'Swap - Encargos'!I43)*(1+SUM($B126:$B$228))</f>
        <v>191.63759999999999</v>
      </c>
      <c r="S126" s="4">
        <f>Forward!S126*(1+SUM($B126:$B$228))+(-'Swap - Encargos'!J43)*(1+SUM($B126:$B$228))</f>
        <v>196.87359999999998</v>
      </c>
      <c r="T126" s="4">
        <f>Forward!T126*(1+SUM($B126:$B$228))+(-'Swap - Encargos'!K43)*(1+SUM($B126:$B$228))</f>
        <v>185.3544</v>
      </c>
      <c r="U126" s="4">
        <f>Forward!U126*(1+SUM($B126:$B$228))</f>
        <v>0</v>
      </c>
      <c r="V126" s="6"/>
      <c r="W126" s="20">
        <f t="shared" si="0"/>
        <v>240.50693333333336</v>
      </c>
      <c r="X126" s="20">
        <f t="shared" si="14"/>
        <v>206.28599603174604</v>
      </c>
      <c r="Y126" s="23">
        <f t="shared" si="2"/>
        <v>220.47050666666667</v>
      </c>
      <c r="Z126" s="23">
        <f t="shared" si="15"/>
        <v>202.9735802380952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6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165.25764666666666</v>
      </c>
      <c r="AJ126" s="9">
        <f t="shared" si="8"/>
        <v>0.40727469772414993</v>
      </c>
      <c r="AK126" s="9">
        <f t="shared" si="9"/>
        <v>0.40727469772414993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Encargos'!E44)*(1+SUM($B127:$B$228))</f>
        <v>334.27199999999999</v>
      </c>
      <c r="O127" s="4">
        <f>Forward!O127*(1+SUM($B127:$B$228))+(-'Swap - Encargos'!F44)*(1+SUM($B127:$B$228))</f>
        <v>263.23919999999998</v>
      </c>
      <c r="P127" s="4">
        <f>Forward!P127*(1+SUM($B127:$B$228))+(-'Swap - Encargos'!G44)*(1+SUM($B127:$B$228))</f>
        <v>202.6524</v>
      </c>
      <c r="Q127" s="4">
        <f>Forward!Q127*(1+SUM($B127:$B$228))+(-'Swap - Encargos'!H44)*(1+SUM($B127:$B$228))</f>
        <v>191.1618</v>
      </c>
      <c r="R127" s="4">
        <f>Forward!R127*(1+SUM($B127:$B$228))+(-'Swap - Encargos'!I44)*(1+SUM($B127:$B$228))</f>
        <v>198.47400000000002</v>
      </c>
      <c r="S127" s="4">
        <f>Forward!S127*(1+SUM($B127:$B$228))+(-'Swap - Encargos'!J44)*(1+SUM($B127:$B$228))</f>
        <v>197.42939999999999</v>
      </c>
      <c r="T127" s="4">
        <f>Forward!T127*(1+SUM($B127:$B$228))+(-'Swap - Encargos'!K44)*(1+SUM($B127:$B$228))</f>
        <v>184.89419999999998</v>
      </c>
      <c r="U127" s="4">
        <f>Forward!U127*(1+SUM($B127:$B$228))</f>
        <v>0</v>
      </c>
      <c r="V127" s="6"/>
      <c r="W127" s="20">
        <f t="shared" si="0"/>
        <v>246.84478333333334</v>
      </c>
      <c r="X127" s="20">
        <f t="shared" si="14"/>
        <v>206.28599603174604</v>
      </c>
      <c r="Y127" s="23">
        <f t="shared" si="2"/>
        <v>226.55632999999997</v>
      </c>
      <c r="Z127" s="23">
        <f t="shared" si="15"/>
        <v>202.9735802380952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6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158.91979666666668</v>
      </c>
      <c r="AJ127" s="9">
        <f t="shared" si="8"/>
        <v>0.39165517272766065</v>
      </c>
      <c r="AK127" s="9">
        <f t="shared" si="9"/>
        <v>0.39165517272766065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Encargos'!E45)*(1+SUM($B128:$B$228))</f>
        <v>298.06919999999997</v>
      </c>
      <c r="O128" s="4">
        <f>Forward!O128*(1+SUM($B128:$B$228))+(-'Swap - Encargos'!F45)*(1+SUM($B128:$B$228))</f>
        <v>254.29679999999999</v>
      </c>
      <c r="P128" s="4">
        <f>Forward!P128*(1+SUM($B128:$B$228))+(-'Swap - Encargos'!G45)*(1+SUM($B128:$B$228))</f>
        <v>213.65100000000001</v>
      </c>
      <c r="Q128" s="4">
        <f>Forward!Q128*(1+SUM($B128:$B$228))+(-'Swap - Encargos'!H45)*(1+SUM($B128:$B$228))</f>
        <v>193.8492</v>
      </c>
      <c r="R128" s="4">
        <f>Forward!R128*(1+SUM($B128:$B$228))+(-'Swap - Encargos'!I45)*(1+SUM($B128:$B$228))</f>
        <v>200.10239999999999</v>
      </c>
      <c r="S128" s="4">
        <f>Forward!S128*(1+SUM($B128:$B$228))+(-'Swap - Encargos'!J45)*(1+SUM($B128:$B$228))</f>
        <v>195.93360000000001</v>
      </c>
      <c r="T128" s="4">
        <f>Forward!T128*(1+SUM($B128:$B$228))+(-'Swap - Encargos'!K45)*(1+SUM($B128:$B$228))</f>
        <v>183.4272</v>
      </c>
      <c r="U128" s="4">
        <f>Forward!U128*(1+SUM($B128:$B$228))</f>
        <v>0</v>
      </c>
      <c r="V128" s="6"/>
      <c r="W128" s="20">
        <f t="shared" si="0"/>
        <v>237.96899999999999</v>
      </c>
      <c r="X128" s="20">
        <f t="shared" si="14"/>
        <v>206.28599603174604</v>
      </c>
      <c r="Y128" s="23">
        <f t="shared" si="2"/>
        <v>221.78015999999997</v>
      </c>
      <c r="Z128" s="23">
        <f t="shared" si="15"/>
        <v>202.9735802380952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6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167.79558000000003</v>
      </c>
      <c r="AJ128" s="9">
        <f t="shared" si="8"/>
        <v>0.41352939184588272</v>
      </c>
      <c r="AK128" s="9">
        <f t="shared" si="9"/>
        <v>0.41352939184588272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Encargos'!E46)*(1+SUM($B129:$B$228))</f>
        <v>271.3356</v>
      </c>
      <c r="O129" s="4">
        <f>Forward!O129*(1+SUM($B129:$B$228))+(-'Swap - Encargos'!F46)*(1+SUM($B129:$B$228))</f>
        <v>234.94959999999998</v>
      </c>
      <c r="P129" s="4">
        <f>Forward!P129*(1+SUM($B129:$B$228))+(-'Swap - Encargos'!G46)*(1+SUM($B129:$B$228))</f>
        <v>209.99920000000003</v>
      </c>
      <c r="Q129" s="4">
        <f>Forward!Q129*(1+SUM($B129:$B$228))+(-'Swap - Encargos'!H46)*(1+SUM($B129:$B$228))</f>
        <v>191.28640000000001</v>
      </c>
      <c r="R129" s="4">
        <f>Forward!R129*(1+SUM($B129:$B$228))+(-'Swap - Encargos'!I46)*(1+SUM($B129:$B$228))</f>
        <v>202.72200000000001</v>
      </c>
      <c r="S129" s="4">
        <f>Forward!S129*(1+SUM($B129:$B$228))+(-'Swap - Encargos'!J46)*(1+SUM($B129:$B$228))</f>
        <v>195.44480000000001</v>
      </c>
      <c r="T129" s="4">
        <f>Forward!T129*(1+SUM($B129:$B$228))+(-'Swap - Encargos'!K46)*(1+SUM($B129:$B$228))</f>
        <v>187.12800000000001</v>
      </c>
      <c r="U129" s="4">
        <f>Forward!U129*(1+SUM($B129:$B$228))</f>
        <v>0</v>
      </c>
      <c r="V129" s="6"/>
      <c r="W129" s="20">
        <f t="shared" si="0"/>
        <v>223.19634444444443</v>
      </c>
      <c r="X129" s="20">
        <f t="shared" si="14"/>
        <v>206.28599603174604</v>
      </c>
      <c r="Y129" s="23">
        <f t="shared" si="2"/>
        <v>213.20463333333336</v>
      </c>
      <c r="Z129" s="23">
        <f t="shared" si="15"/>
        <v>202.9735802380952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6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182.56823555555559</v>
      </c>
      <c r="AJ129" s="9">
        <f t="shared" si="8"/>
        <v>0.44993635362543372</v>
      </c>
      <c r="AK129" s="9">
        <f t="shared" si="9"/>
        <v>0.44993635362543372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Encargos'!E47)*(1+SUM($B130:$B$228))</f>
        <v>326.77979999999997</v>
      </c>
      <c r="O130" s="4">
        <f>Forward!O130*(1+SUM($B130:$B$228))+(-'Swap - Encargos'!F47)*(1+SUM($B130:$B$228))</f>
        <v>252.89009999999999</v>
      </c>
      <c r="P130" s="4">
        <f>Forward!P130*(1+SUM($B130:$B$228))+(-'Swap - Encargos'!G47)*(1+SUM($B130:$B$228))</f>
        <v>211.26209999999998</v>
      </c>
      <c r="Q130" s="4">
        <f>Forward!Q130*(1+SUM($B130:$B$228))+(-'Swap - Encargos'!H47)*(1+SUM($B130:$B$228))</f>
        <v>199.81439999999998</v>
      </c>
      <c r="R130" s="4">
        <f>Forward!R130*(1+SUM($B130:$B$228))+(-'Swap - Encargos'!I47)*(1+SUM($B130:$B$228))</f>
        <v>210.22139999999999</v>
      </c>
      <c r="S130" s="4">
        <f>Forward!S130*(1+SUM($B130:$B$228))+(-'Swap - Encargos'!J47)*(1+SUM($B130:$B$228))</f>
        <v>211.2621</v>
      </c>
      <c r="T130" s="4">
        <f>Forward!T130*(1+SUM($B130:$B$228))+(-'Swap - Encargos'!K47)*(1+SUM($B130:$B$228))</f>
        <v>202.9365</v>
      </c>
      <c r="U130" s="4">
        <f>Forward!U130*(1+SUM($B130:$B$228))</f>
        <v>0</v>
      </c>
      <c r="V130" s="6"/>
      <c r="W130" s="20">
        <f t="shared" ref="W130:W141" si="17">((13-MONTH($C130))*INDEX($D130:$V130,1,MATCH(YEAR($C130),$D$1:$V$1,0))+12*INDEX($D130:$V130,1,MATCH(YEAR($C130)+1,$D$1:$V$1,0))+12*INDEX($D130:$V130,1,MATCH(YEAR($C130)+2,$D$1:$V$1,0))+(MONTH($C130)-1)*INDEX($D130:$V130,1,MATCH(YEAR($C130)+3,$D$1:$V$1,0)))/36</f>
        <v>235.42946666666668</v>
      </c>
      <c r="X130" s="20">
        <f t="shared" si="14"/>
        <v>206.28599603174604</v>
      </c>
      <c r="Y130" s="23">
        <f t="shared" ref="Y130:Y141" si="18">((13-MONTH($C130))*INDEX($D130:$V130,1,MATCH(YEAR($C130),$D$1:$V$1,0))+12*INDEX($D130:$V130,1,MATCH(YEAR($C130)+1,$D$1:$V$1,0))+12*INDEX($D130:$V130,1,MATCH(YEAR($C130)+2,$D$1:$V$1,0))+12*INDEX($D130:$V130,1,MATCH(YEAR($C130)+3,$D$1:$V$1,0))+12*INDEX($D130:$V130,1,MATCH(YEAR($C130)+4,$D$1:$V$1,0))+(MONTH($C130)-1)*INDEX($D130:$V130,1,MATCH(YEAR($C130)+5,$D$1:$V$1,0)))/60</f>
        <v>224.79119999999998</v>
      </c>
      <c r="Z130" s="23">
        <f t="shared" si="15"/>
        <v>202.9735802380952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6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ref="AH130:AH141" si="19">$AE130+$AC130</f>
        <v>490.25328200000001</v>
      </c>
      <c r="AI130" s="25">
        <f t="shared" ref="AI130:AI134" si="20">(AE130-W130)</f>
        <v>170.33511333333334</v>
      </c>
      <c r="AJ130" s="9">
        <f t="shared" ref="AJ130:AJ134" si="21">(AE130-W130)/AE130</f>
        <v>0.41978802914077251</v>
      </c>
      <c r="AK130" s="9">
        <f t="shared" si="9"/>
        <v>0.41978802914077251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Encargos'!E48)*(1+SUM($B131:$B$228))</f>
        <v>319.05719999999997</v>
      </c>
      <c r="O131" s="4">
        <f>Forward!O131*(1+SUM($B131:$B$228))+(-'Swap - Encargos'!F48)*(1+SUM($B131:$B$228))</f>
        <v>233.07749999999999</v>
      </c>
      <c r="P131" s="4">
        <f>Forward!P131*(1+SUM($B131:$B$228))+(-'Swap - Encargos'!G48)*(1+SUM($B131:$B$228))</f>
        <v>210.2877</v>
      </c>
      <c r="Q131" s="4">
        <f>Forward!Q131*(1+SUM($B131:$B$228))+(-'Swap - Encargos'!H48)*(1+SUM($B131:$B$228))</f>
        <v>213.3954</v>
      </c>
      <c r="R131" s="4">
        <f>Forward!R131*(1+SUM($B131:$B$228))+(-'Swap - Encargos'!I48)*(1+SUM($B131:$B$228))</f>
        <v>220.64670000000001</v>
      </c>
      <c r="S131" s="4">
        <f>Forward!S131*(1+SUM($B131:$B$228))+(-'Swap - Encargos'!J48)*(1+SUM($B131:$B$228))</f>
        <v>222.71850000000001</v>
      </c>
      <c r="T131" s="4">
        <f>Forward!T131*(1+SUM($B131:$B$228))+(-'Swap - Encargos'!K48)*(1+SUM($B131:$B$228))</f>
        <v>209.2518</v>
      </c>
      <c r="U131" s="4">
        <f>Forward!U131*(1+SUM($B131:$B$228))</f>
        <v>0</v>
      </c>
      <c r="V131" s="6"/>
      <c r="W131" s="20">
        <f t="shared" si="17"/>
        <v>227.72535000000002</v>
      </c>
      <c r="X131" s="20">
        <f t="shared" si="14"/>
        <v>206.28599603174604</v>
      </c>
      <c r="Y131" s="23">
        <f t="shared" si="18"/>
        <v>224.842095</v>
      </c>
      <c r="Z131" s="23">
        <f t="shared" si="15"/>
        <v>202.9735802380952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6"/>
        <v>405.76458000000002</v>
      </c>
      <c r="AF131" s="8">
        <f t="shared" ref="AF131:AF141" si="22">$AE131+$AA131</f>
        <v>425.98309</v>
      </c>
      <c r="AG131" s="14">
        <f>$AE131+$AB131</f>
        <v>453.63471800000002</v>
      </c>
      <c r="AH131" s="8">
        <f t="shared" si="19"/>
        <v>490.25328200000001</v>
      </c>
      <c r="AI131" s="25">
        <f t="shared" si="20"/>
        <v>178.03923</v>
      </c>
      <c r="AJ131" s="9">
        <f t="shared" si="21"/>
        <v>0.43877469541575065</v>
      </c>
      <c r="AK131" s="9">
        <f>IF(AJ131&gt;0,AJ131,0)</f>
        <v>0.43877469541575065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Encargos'!E49)*(1+SUM($B132:$B$228))</f>
        <v>287.73</v>
      </c>
      <c r="O132" s="4">
        <f>Forward!O132*(1+SUM($B132:$B$228))+(-'Swap - Encargos'!F49)*(1+SUM($B132:$B$228))</f>
        <v>227.7</v>
      </c>
      <c r="P132" s="4">
        <f>Forward!P132*(1+SUM($B132:$B$228))+(-'Swap - Encargos'!G49)*(1+SUM($B132:$B$228))</f>
        <v>205.96499999999997</v>
      </c>
      <c r="Q132" s="4">
        <f>Forward!Q132*(1+SUM($B132:$B$228))+(-'Swap - Encargos'!H49)*(1+SUM($B132:$B$228))</f>
        <v>211.14</v>
      </c>
      <c r="R132" s="4">
        <f>Forward!R132*(1+SUM($B132:$B$228))+(-'Swap - Encargos'!I49)*(1+SUM($B132:$B$228))</f>
        <v>209.07</v>
      </c>
      <c r="S132" s="4">
        <f>Forward!S132*(1+SUM($B132:$B$228))+(-'Swap - Encargos'!J49)*(1+SUM($B132:$B$228))</f>
        <v>216.31499999999997</v>
      </c>
      <c r="T132" s="4">
        <f>Forward!T132*(1+SUM($B132:$B$228))+(-'Swap - Encargos'!K49)*(1+SUM($B132:$B$228))</f>
        <v>208.035</v>
      </c>
      <c r="U132" s="4">
        <f>Forward!U132*(1+SUM($B132:$B$228))</f>
        <v>0</v>
      </c>
      <c r="V132" s="6"/>
      <c r="W132" s="20">
        <f t="shared" si="17"/>
        <v>219.18999999999997</v>
      </c>
      <c r="X132" s="20">
        <f t="shared" si="14"/>
        <v>206.28599603174604</v>
      </c>
      <c r="Y132" s="23">
        <f t="shared" si="18"/>
        <v>216.41849999999997</v>
      </c>
      <c r="Z132" s="23">
        <f t="shared" si="15"/>
        <v>202.9735802380952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6"/>
        <v>405.76458000000002</v>
      </c>
      <c r="AF132" s="8">
        <f t="shared" si="22"/>
        <v>425.98309</v>
      </c>
      <c r="AG132" s="14">
        <f>$AE132+$AB132</f>
        <v>453.63471800000002</v>
      </c>
      <c r="AH132" s="8">
        <f t="shared" si="19"/>
        <v>490.25328200000001</v>
      </c>
      <c r="AI132" s="25">
        <f t="shared" si="20"/>
        <v>186.57458000000005</v>
      </c>
      <c r="AJ132" s="9">
        <f t="shared" si="21"/>
        <v>0.45980992229533696</v>
      </c>
      <c r="AK132" s="9">
        <f>IF(AJ132&gt;0,AJ132,0)</f>
        <v>0.45980992229533696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Encargos'!E50)*(1+SUM($B133:$B$228))</f>
        <v>313.05959999999993</v>
      </c>
      <c r="O133" s="4">
        <f>Forward!O133*(1+SUM($B133:$B$228))+(-'Swap - Encargos'!F50)*(1+SUM($B133:$B$228))</f>
        <v>268.63200000000001</v>
      </c>
      <c r="P133" s="4">
        <f>Forward!P133*(1+SUM($B133:$B$228))+(-'Swap - Encargos'!G50)*(1+SUM($B133:$B$228))</f>
        <v>241.76879999999994</v>
      </c>
      <c r="Q133" s="4">
        <f>Forward!Q133*(1+SUM($B133:$B$228))+(-'Swap - Encargos'!H50)*(1+SUM($B133:$B$228))</f>
        <v>243.83519999999996</v>
      </c>
      <c r="R133" s="4">
        <f>Forward!R133*(1+SUM($B133:$B$228))+(-'Swap - Encargos'!I50)*(1+SUM($B133:$B$228))</f>
        <v>221.10479999999998</v>
      </c>
      <c r="S133" s="4">
        <f>Forward!S133*(1+SUM($B133:$B$228))+(-'Swap - Encargos'!J50)*(1+SUM($B133:$B$228))</f>
        <v>204.57359999999997</v>
      </c>
      <c r="T133" s="4">
        <f>Forward!T133*(1+SUM($B133:$B$228))+(-'Swap - Encargos'!K50)*(1+SUM($B133:$B$228))</f>
        <v>192.17519999999999</v>
      </c>
      <c r="U133" s="4">
        <f>Forward!U133*(1+SUM($B133:$B$228))</f>
        <v>0</v>
      </c>
      <c r="V133" s="6"/>
      <c r="W133" s="20">
        <f t="shared" si="17"/>
        <v>253.33489999999995</v>
      </c>
      <c r="X133" s="20">
        <f t="shared" si="14"/>
        <v>206.28599603174604</v>
      </c>
      <c r="Y133" s="23">
        <f t="shared" si="18"/>
        <v>237.79098000000002</v>
      </c>
      <c r="Z133" s="23">
        <f t="shared" si="15"/>
        <v>202.9735802380952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6"/>
        <v>405.76458000000002</v>
      </c>
      <c r="AF133" s="8">
        <f t="shared" si="22"/>
        <v>425.98309</v>
      </c>
      <c r="AG133" s="14">
        <f>$AE133+$AB133</f>
        <v>453.63471800000002</v>
      </c>
      <c r="AH133" s="8">
        <f t="shared" si="19"/>
        <v>490.25328200000001</v>
      </c>
      <c r="AI133" s="25">
        <f t="shared" si="20"/>
        <v>152.42968000000008</v>
      </c>
      <c r="AJ133" s="9">
        <f t="shared" si="21"/>
        <v>0.37566038908571092</v>
      </c>
      <c r="AK133" s="9">
        <f>IF(AJ133&gt;0,AJ133,0)</f>
        <v>0.37566038908571092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Encargos'!F51)*(1+SUM($B134:$B$228))</f>
        <v>335.74739999999997</v>
      </c>
      <c r="P134" s="4">
        <f>Forward!P134*(1+SUM($B134:$B$228))+(-'Swap - Encargos'!G51)*(1+SUM($B134:$B$228))</f>
        <v>266.7441</v>
      </c>
      <c r="Q134" s="4">
        <f>Forward!Q134*(1+SUM($B134:$B$228))+(-'Swap - Encargos'!H51)*(1+SUM($B134:$B$228))</f>
        <v>260.56470000000002</v>
      </c>
      <c r="R134" s="4">
        <f>Forward!R134*(1+SUM($B134:$B$228))+(-'Swap - Encargos'!I51)*(1+SUM($B134:$B$228))</f>
        <v>243.0564</v>
      </c>
      <c r="S134" s="4">
        <f>Forward!S134*(1+SUM($B134:$B$228))+(-'Swap - Encargos'!J51)*(1+SUM($B134:$B$228))</f>
        <v>213.1893</v>
      </c>
      <c r="T134" s="4">
        <f>Forward!T134*(1+SUM($B134:$B$228))+(-'Swap - Encargos'!K51)*(1+SUM($B134:$B$228))</f>
        <v>202.89030000000002</v>
      </c>
      <c r="U134" s="4">
        <f>Forward!U134*(1+SUM($B134:$B$228))</f>
        <v>0</v>
      </c>
      <c r="V134" s="6"/>
      <c r="W134" s="20">
        <f t="shared" si="17"/>
        <v>287.68540000000002</v>
      </c>
      <c r="X134" s="20">
        <f t="shared" si="14"/>
        <v>206.28599603174604</v>
      </c>
      <c r="Y134" s="23">
        <f t="shared" si="18"/>
        <v>263.86038000000002</v>
      </c>
      <c r="Z134" s="23">
        <f t="shared" si="15"/>
        <v>202.9735802380952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22"/>
        <v>421.07461499999999</v>
      </c>
      <c r="AG134" s="14">
        <f>$AE134+$AB134</f>
        <v>447.62543700000003</v>
      </c>
      <c r="AH134" s="8">
        <f t="shared" si="19"/>
        <v>482.78622300000001</v>
      </c>
      <c r="AI134" s="25">
        <f t="shared" si="20"/>
        <v>113.97559999999999</v>
      </c>
      <c r="AJ134" s="9">
        <f t="shared" si="21"/>
        <v>0.28376068376068375</v>
      </c>
      <c r="AK134" s="9">
        <f>IF(AJ134&gt;0,AJ134,0)</f>
        <v>0.28376068376068375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Encargos'!F52)*(1+SUM($B135:$B$228))</f>
        <v>383.88750000000005</v>
      </c>
      <c r="P135" s="4">
        <f>Forward!P135*(1+SUM($B135:$B$228))+(-'Swap - Encargos'!G52)*(1+SUM($B135:$B$228))</f>
        <v>269.23309999999998</v>
      </c>
      <c r="Q135" s="4">
        <f>Forward!Q135*(1+SUM($B135:$B$228))+(-'Swap - Encargos'!H52)*(1+SUM($B135:$B$228))</f>
        <v>276.399</v>
      </c>
      <c r="R135" s="4">
        <f>Forward!R135*(1+SUM($B135:$B$228))+(-'Swap - Encargos'!I52)*(1+SUM($B135:$B$228))</f>
        <v>248.75909999999999</v>
      </c>
      <c r="S135" s="4">
        <f>Forward!S135*(1+SUM($B135:$B$228))+(-'Swap - Encargos'!J52)*(1+SUM($B135:$B$228))</f>
        <v>231.3562</v>
      </c>
      <c r="T135" s="4">
        <f>Forward!T135*(1+SUM($B135:$B$228))+(-'Swap - Encargos'!K52)*(1+SUM($B135:$B$228))</f>
        <v>204.74</v>
      </c>
      <c r="U135" s="4">
        <f>Forward!U135*(1+SUM($B135:$B$228))</f>
        <v>0</v>
      </c>
      <c r="V135" s="6"/>
      <c r="W135" s="20">
        <f t="shared" si="17"/>
        <v>306.08629999999999</v>
      </c>
      <c r="X135" s="20">
        <f t="shared" si="14"/>
        <v>206.28599603174604</v>
      </c>
      <c r="Y135" s="23">
        <f t="shared" si="18"/>
        <v>278.94118833333334</v>
      </c>
      <c r="Z135" s="23">
        <f t="shared" si="15"/>
        <v>202.9735802380952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22"/>
        <v>421.07461499999999</v>
      </c>
      <c r="AG135" s="14">
        <f>$AE135+$AB135</f>
        <v>447.62543700000003</v>
      </c>
      <c r="AH135" s="8">
        <f t="shared" si="19"/>
        <v>482.78622300000001</v>
      </c>
      <c r="AI135" s="25">
        <f>(AE135-W135)</f>
        <v>95.574700000000007</v>
      </c>
      <c r="AJ135" s="9">
        <f>(AE135-W135)/AE135</f>
        <v>0.23794866815548438</v>
      </c>
      <c r="AK135" s="9">
        <f>IF(AJ135&gt;0,AJ135,0)</f>
        <v>0.23794866815548438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Encargos'!F53)*(1+SUM($B136:$B$228))</f>
        <v>340.11220000000003</v>
      </c>
      <c r="P136" s="4">
        <f>Forward!P136*(1+SUM($B136:$B$228))+(-'Swap - Encargos'!G53)*(1+SUM($B136:$B$228))</f>
        <v>255.5933</v>
      </c>
      <c r="Q136" s="4">
        <f>Forward!Q136*(1+SUM($B136:$B$228))+(-'Swap - Encargos'!H53)*(1+SUM($B136:$B$228))</f>
        <v>255.5933</v>
      </c>
      <c r="R136" s="4">
        <f>Forward!R136*(1+SUM($B136:$B$228))+(-'Swap - Encargos'!I53)*(1+SUM($B136:$B$228))</f>
        <v>240.31879999999998</v>
      </c>
      <c r="S136" s="4">
        <f>Forward!S136*(1+SUM($B136:$B$228))+(-'Swap - Encargos'!J53)*(1+SUM($B136:$B$228))</f>
        <v>229.11750000000001</v>
      </c>
      <c r="T136" s="4">
        <f>Forward!T136*(1+SUM($B136:$B$228))+(-'Swap - Encargos'!K53)*(1+SUM($B136:$B$228))</f>
        <v>215.87959999999998</v>
      </c>
      <c r="U136" s="4">
        <f>Forward!U136*(1+SUM($B136:$B$228))</f>
        <v>0</v>
      </c>
      <c r="V136" s="6"/>
      <c r="W136" s="20">
        <f t="shared" si="17"/>
        <v>278.22218888888887</v>
      </c>
      <c r="X136" s="20">
        <f t="shared" si="14"/>
        <v>206.28599603174604</v>
      </c>
      <c r="Y136" s="23">
        <f t="shared" si="18"/>
        <v>260.0059333333333</v>
      </c>
      <c r="Z136" s="23">
        <f t="shared" si="15"/>
        <v>202.9735802380952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23">AD136*(1-0%)</f>
        <v>401.661</v>
      </c>
      <c r="AF136" s="8">
        <f t="shared" si="22"/>
        <v>421.07461499999999</v>
      </c>
      <c r="AG136" s="14">
        <f t="shared" ref="AG136:AG141" si="24">$AE136+$AB136</f>
        <v>447.62543700000003</v>
      </c>
      <c r="AH136" s="8">
        <f t="shared" si="19"/>
        <v>482.78622300000001</v>
      </c>
      <c r="AI136" s="25">
        <f t="shared" ref="AI136:AI139" si="25">(AE136-W136)</f>
        <v>123.43881111111114</v>
      </c>
      <c r="AJ136" s="9">
        <f t="shared" ref="AJ136:AJ139" si="26">(AE136-W136)/AE136</f>
        <v>0.30732087783257805</v>
      </c>
      <c r="AK136" s="9">
        <f t="shared" ref="AK136:AK139" si="27">IF(AJ136&gt;0,AJ136,0)</f>
        <v>0.30732087783257805</v>
      </c>
      <c r="AL136" s="9">
        <f t="shared" ref="AL136:AL139" si="28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Encargos'!F54)*(1+SUM($B137:$B$228))</f>
        <v>269.08560000000006</v>
      </c>
      <c r="P137" s="4">
        <f>Forward!P137*(1+SUM($B137:$B$228))+(-'Swap - Encargos'!G54)*(1+SUM($B137:$B$228))</f>
        <v>250.8768</v>
      </c>
      <c r="Q137" s="4">
        <f>Forward!Q137*(1+SUM($B137:$B$228))+(-'Swap - Encargos'!H54)*(1+SUM($B137:$B$228))</f>
        <v>253.91159999999999</v>
      </c>
      <c r="R137" s="4">
        <f>Forward!R137*(1+SUM($B137:$B$228))+(-'Swap - Encargos'!I54)*(1+SUM($B137:$B$228))</f>
        <v>234.69120000000001</v>
      </c>
      <c r="S137" s="4">
        <f>Forward!S137*(1+SUM($B137:$B$228))+(-'Swap - Encargos'!J54)*(1+SUM($B137:$B$228))</f>
        <v>214.45920000000001</v>
      </c>
      <c r="T137" s="4">
        <f>Forward!T137*(1+SUM($B137:$B$228))+(-'Swap - Encargos'!K54)*(1+SUM($B137:$B$228))</f>
        <v>208.3896</v>
      </c>
      <c r="U137" s="4">
        <f>Forward!U137*(1+SUM($B137:$B$228))</f>
        <v>0</v>
      </c>
      <c r="V137" s="4"/>
      <c r="W137" s="20">
        <f t="shared" si="17"/>
        <v>255.09180000000001</v>
      </c>
      <c r="X137" s="20">
        <f t="shared" si="14"/>
        <v>206.28599603174604</v>
      </c>
      <c r="Y137" s="23">
        <f t="shared" si="18"/>
        <v>241.57007999999999</v>
      </c>
      <c r="Z137" s="23">
        <f t="shared" si="15"/>
        <v>202.9735802380952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23"/>
        <v>401.661</v>
      </c>
      <c r="AF137" s="8">
        <f t="shared" si="22"/>
        <v>421.07461499999999</v>
      </c>
      <c r="AG137" s="14">
        <f t="shared" si="24"/>
        <v>447.62543700000003</v>
      </c>
      <c r="AH137" s="8">
        <f t="shared" si="19"/>
        <v>482.78622300000001</v>
      </c>
      <c r="AI137" s="25">
        <f t="shared" si="25"/>
        <v>146.5692</v>
      </c>
      <c r="AJ137" s="9">
        <f t="shared" si="26"/>
        <v>0.36490772068983546</v>
      </c>
      <c r="AK137" s="9">
        <f t="shared" si="27"/>
        <v>0.36490772068983546</v>
      </c>
      <c r="AL137" s="9">
        <f t="shared" si="28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Encargos'!F55)*(1+SUM($B138:$B$228))</f>
        <v>309.50920000000002</v>
      </c>
      <c r="P138" s="4">
        <f>Forward!P138*(1+SUM($B138:$B$228))+(-'Swap - Encargos'!G55)*(1+SUM($B138:$B$228))</f>
        <v>264.28870000000001</v>
      </c>
      <c r="Q138" s="4">
        <f>Forward!Q138*(1+SUM($B138:$B$228))+(-'Swap - Encargos'!H55)*(1+SUM($B138:$B$228))</f>
        <v>255.24459999999999</v>
      </c>
      <c r="R138" s="4">
        <f>Forward!R138*(1+SUM($B138:$B$228))+(-'Swap - Encargos'!I55)*(1+SUM($B138:$B$228))</f>
        <v>237.15639999999996</v>
      </c>
      <c r="S138" s="4">
        <f>Forward!S138*(1+SUM($B138:$B$228))+(-'Swap - Encargos'!J55)*(1+SUM($B138:$B$228))</f>
        <v>232.13189999999997</v>
      </c>
      <c r="T138" s="4">
        <f>Forward!T138*(1+SUM($B138:$B$228))+(-'Swap - Encargos'!K55)*(1+SUM($B138:$B$228))</f>
        <v>210.02409999999998</v>
      </c>
      <c r="U138" s="4">
        <f>Forward!U138*(1+SUM($B138:$B$228))</f>
        <v>0</v>
      </c>
      <c r="V138" s="4"/>
      <c r="W138" s="20">
        <f t="shared" si="17"/>
        <v>268.30829999999997</v>
      </c>
      <c r="X138" s="20">
        <f t="shared" si="14"/>
        <v>206.28599603174604</v>
      </c>
      <c r="Y138" s="23">
        <f t="shared" si="18"/>
        <v>253.03382000000002</v>
      </c>
      <c r="Z138" s="23">
        <f t="shared" si="15"/>
        <v>202.9735802380952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23"/>
        <v>401.661</v>
      </c>
      <c r="AF138" s="8">
        <f t="shared" si="22"/>
        <v>421.07461499999999</v>
      </c>
      <c r="AG138" s="14">
        <f t="shared" si="24"/>
        <v>447.62543700000003</v>
      </c>
      <c r="AH138" s="8">
        <f t="shared" si="19"/>
        <v>482.78622300000001</v>
      </c>
      <c r="AI138" s="25">
        <f t="shared" si="25"/>
        <v>133.35270000000003</v>
      </c>
      <c r="AJ138" s="9">
        <f t="shared" si="26"/>
        <v>0.33200310709777653</v>
      </c>
      <c r="AK138" s="9">
        <f t="shared" si="27"/>
        <v>0.33200310709777653</v>
      </c>
      <c r="AL138" s="9">
        <f t="shared" si="28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Encargos'!F56)*(1+SUM($B139:$B$228))</f>
        <v>294.73450000000003</v>
      </c>
      <c r="P139" s="4">
        <f>Forward!P139*(1+SUM($B139:$B$228))+(-'Swap - Encargos'!G56)*(1+SUM($B139:$B$228))</f>
        <v>271.7552</v>
      </c>
      <c r="Q139" s="4">
        <f>Forward!Q139*(1+SUM($B139:$B$228))+(-'Swap - Encargos'!H56)*(1+SUM($B139:$B$228))</f>
        <v>256.76869999999997</v>
      </c>
      <c r="R139" s="4">
        <f>Forward!R139*(1+SUM($B139:$B$228))+(-'Swap - Encargos'!I56)*(1+SUM($B139:$B$228))</f>
        <v>240.78309999999999</v>
      </c>
      <c r="S139" s="4">
        <f>Forward!S139*(1+SUM($B139:$B$228))+(-'Swap - Encargos'!J56)*(1+SUM($B139:$B$228))</f>
        <v>222.79930000000002</v>
      </c>
      <c r="T139" s="4">
        <f>Forward!T139*(1+SUM($B139:$B$228))+(-'Swap - Encargos'!K56)*(1+SUM($B139:$B$228))</f>
        <v>212.8083</v>
      </c>
      <c r="U139" s="4">
        <f>Forward!U139*(1+SUM($B139:$B$228))</f>
        <v>0</v>
      </c>
      <c r="V139" s="4"/>
      <c r="W139" s="20">
        <f t="shared" si="17"/>
        <v>266.92621666666662</v>
      </c>
      <c r="X139" s="20">
        <f t="shared" si="14"/>
        <v>206.28599603174604</v>
      </c>
      <c r="Y139" s="23">
        <f t="shared" si="18"/>
        <v>250.54097666666664</v>
      </c>
      <c r="Z139" s="23">
        <f t="shared" si="15"/>
        <v>202.9735802380952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23"/>
        <v>401.661</v>
      </c>
      <c r="AF139" s="8">
        <f t="shared" si="22"/>
        <v>421.07461499999999</v>
      </c>
      <c r="AG139" s="14">
        <f t="shared" si="24"/>
        <v>447.62543700000003</v>
      </c>
      <c r="AH139" s="8">
        <f t="shared" si="19"/>
        <v>482.78622300000001</v>
      </c>
      <c r="AI139" s="25">
        <f t="shared" si="25"/>
        <v>134.73478333333338</v>
      </c>
      <c r="AJ139" s="9">
        <f t="shared" si="26"/>
        <v>0.3354440270111696</v>
      </c>
      <c r="AK139" s="9">
        <f t="shared" si="27"/>
        <v>0.3354440270111696</v>
      </c>
      <c r="AL139" s="9">
        <f t="shared" si="28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Encargos'!F57)*(1+SUM($B140:$B$228))</f>
        <v>257.35499999999996</v>
      </c>
      <c r="P140" s="4">
        <f>Forward!P140*(1+SUM($B140:$B$228))+(-'Swap - Encargos'!G57)*(1+SUM($B140:$B$228))</f>
        <v>272.31750000000005</v>
      </c>
      <c r="Q140" s="4">
        <f>Forward!Q140*(1+SUM($B140:$B$228))+(-'Swap - Encargos'!H57)*(1+SUM($B140:$B$228))</f>
        <v>258.35250000000002</v>
      </c>
      <c r="R140" s="4">
        <f>Forward!R140*(1+SUM($B140:$B$228))+(-'Swap - Encargos'!I57)*(1+SUM($B140:$B$228))</f>
        <v>240.39750000000004</v>
      </c>
      <c r="S140" s="4">
        <f>Forward!S140*(1+SUM($B140:$B$228))+(-'Swap - Encargos'!J57)*(1+SUM($B140:$B$228))</f>
        <v>217.45500000000001</v>
      </c>
      <c r="T140" s="4">
        <f>Forward!T140*(1+SUM($B140:$B$228))+(-'Swap - Encargos'!K57)*(1+SUM($B140:$B$228))</f>
        <v>210.47250000000003</v>
      </c>
      <c r="U140" s="4">
        <f>Forward!U140*(1+SUM($B140:$B$228))</f>
        <v>0</v>
      </c>
      <c r="V140" s="4"/>
      <c r="W140" s="20">
        <f t="shared" si="17"/>
        <v>259.84875</v>
      </c>
      <c r="X140" s="20">
        <f t="shared" si="14"/>
        <v>206.28599603174604</v>
      </c>
      <c r="Y140" s="23">
        <f t="shared" si="18"/>
        <v>244.48725000000002</v>
      </c>
      <c r="Z140" s="23">
        <f t="shared" si="15"/>
        <v>202.9735802380952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9">AD140*(1-0%)</f>
        <v>401.661</v>
      </c>
      <c r="AF140" s="8">
        <f t="shared" si="22"/>
        <v>421.07461499999999</v>
      </c>
      <c r="AG140" s="14">
        <f t="shared" si="24"/>
        <v>447.62543700000003</v>
      </c>
      <c r="AH140" s="8">
        <f t="shared" si="19"/>
        <v>482.78622300000001</v>
      </c>
      <c r="AI140" s="25">
        <f t="shared" ref="AI140" si="30">(AE140-W140)</f>
        <v>141.81225000000001</v>
      </c>
      <c r="AJ140" s="9">
        <f t="shared" ref="AJ140" si="31">(AE140-W140)/AE140</f>
        <v>0.3530645245617573</v>
      </c>
      <c r="AK140" s="9">
        <f t="shared" ref="AK140" si="32">IF(AJ140&gt;0,AJ140,0)</f>
        <v>0.3530645245617573</v>
      </c>
      <c r="AL140" s="9">
        <f t="shared" ref="AL140" si="33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Encargos'!F58)*(1+SUM($B141:$B$228))</f>
        <v>262.15839999999997</v>
      </c>
      <c r="P141" s="4">
        <f>Forward!P141*(1+SUM($B141:$B$228))+(-'Swap - Encargos'!G58)*(1+SUM($B141:$B$228))</f>
        <v>287.07839999999999</v>
      </c>
      <c r="Q141" s="4">
        <f>Forward!Q141*(1+SUM($B141:$B$228))+(-'Swap - Encargos'!H58)*(1+SUM($B141:$B$228))</f>
        <v>273.1232</v>
      </c>
      <c r="R141" s="4">
        <f>Forward!R141*(1+SUM($B141:$B$228))+(-'Swap - Encargos'!I58)*(1+SUM($B141:$B$228))</f>
        <v>247.20640000000003</v>
      </c>
      <c r="S141" s="4">
        <f>Forward!S141*(1+SUM($B141:$B$228))+(-'Swap - Encargos'!J58)*(1+SUM($B141:$B$228))</f>
        <v>229.26400000000001</v>
      </c>
      <c r="T141" s="4">
        <f>Forward!T141*(1+SUM($B141:$B$228))+(-'Swap - Encargos'!K58)*(1+SUM($B141:$B$228))</f>
        <v>207.33440000000002</v>
      </c>
      <c r="U141" s="4">
        <f>Forward!U141*(1+SUM($B141:$B$228))</f>
        <v>0</v>
      </c>
      <c r="V141" s="4"/>
      <c r="W141" s="20">
        <f t="shared" si="17"/>
        <v>271.21266666666662</v>
      </c>
      <c r="X141" s="20">
        <f t="shared" si="14"/>
        <v>206.28599603174604</v>
      </c>
      <c r="Y141" s="23">
        <f t="shared" si="18"/>
        <v>253.36994666666666</v>
      </c>
      <c r="Z141" s="23">
        <f t="shared" si="15"/>
        <v>202.9735802380952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34">AD141*(1-0%)</f>
        <v>401.661</v>
      </c>
      <c r="AF141" s="8">
        <f t="shared" si="22"/>
        <v>421.07461499999999</v>
      </c>
      <c r="AG141" s="14">
        <f t="shared" si="24"/>
        <v>447.62543700000003</v>
      </c>
      <c r="AH141" s="8">
        <f t="shared" si="19"/>
        <v>482.78622300000001</v>
      </c>
      <c r="AI141" s="25">
        <f t="shared" ref="AI141" si="35">(AE141-W141)</f>
        <v>130.44833333333338</v>
      </c>
      <c r="AJ141" s="9">
        <f t="shared" ref="AJ141" si="36">(AE141-W141)/AE141</f>
        <v>0.32477221670347228</v>
      </c>
      <c r="AK141" s="9">
        <f t="shared" ref="AK141" si="37">IF(AJ141&gt;0,AJ141,0)</f>
        <v>0.32477221670347228</v>
      </c>
      <c r="AL141" s="9">
        <f t="shared" ref="AL141" si="38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4534-0662-498B-8FFE-96DF14957057}">
  <dimension ref="A1:AR145"/>
  <sheetViews>
    <sheetView topLeftCell="E76" zoomScale="60" zoomScaleNormal="60" workbookViewId="0"/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Encargos'!$M3)*(1+SUM($B86:$B$228))</f>
        <v>256.43100000000004</v>
      </c>
      <c r="L86" s="4">
        <f>Forward!L86*(1+SUM($B86:$B$228))+(-'Swap - Encargos'!C3-'Swap - Encargos'!$M3)*(1+SUM($B86:$B$228))</f>
        <v>268.642</v>
      </c>
      <c r="M86" s="4">
        <f>Forward!M86*(1+SUM($B86:$B$228))+(-'Swap - Encargos'!D3-'Swap - Encargos'!$M3)*(1+SUM($B86:$B$228))</f>
        <v>242.99890000000002</v>
      </c>
      <c r="N86" s="4">
        <f>Forward!N86*(1+SUM($B86:$B$228))+(-'Swap - Encargos'!E3-'Swap - Encargos'!$M3)*(1+SUM($B86:$B$228))</f>
        <v>225.90350000000001</v>
      </c>
      <c r="O86" s="4">
        <f>Forward!O86*(1+SUM($B86:$B$228))+(-'Swap - Encargos'!F3-'Swap - Encargos'!$M3)*(1+SUM($B86:$B$228))</f>
        <v>219.79800000000003</v>
      </c>
      <c r="P86" s="4">
        <f>Forward!P86*(1+SUM($B86:$B$228))+(-'Swap - Encargos'!G3-'Swap - Encargos'!$M3)*(1+SUM($B86:$B$228))</f>
        <v>213.69250000000002</v>
      </c>
      <c r="Q86" s="4">
        <f>Forward!Q86*(1+SUM($B86:$B$228))+(-'Swap - Encargos'!H3-'Swap - Encargos'!$M3)*(1+SUM($B86:$B$228))</f>
        <v>210.0292</v>
      </c>
      <c r="R86" s="4">
        <f>Forward!R86*(1+SUM($B86:$B$228))+(-'Swap - Encargos'!I3-'Swap - Encargos'!$M3)*(1+SUM($B86:$B$228))</f>
        <v>205.1448</v>
      </c>
      <c r="S86" s="4">
        <f>Forward!S86*(1+SUM($B86:$B$228))+(-'Swap - Encargos'!J3-'Swap - Encargos'!$M3)*(1+SUM($B86:$B$228))</f>
        <v>199.0393</v>
      </c>
      <c r="T86" s="4">
        <f>Forward!T86*(1+SUM($B86:$B$228))+(-'Swap - Encargos'!K3-'Swap - Encargos'!$M3)*(1+SUM($B86:$B$228))</f>
        <v>192.93380000000002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256.02396666666669</v>
      </c>
      <c r="X86" s="20">
        <f t="shared" ref="X86:X117" si="1">AVERAGE($W$2:$W$198)</f>
        <v>200.7726299603174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242.75468000000004</v>
      </c>
      <c r="Z86" s="23">
        <f t="shared" ref="Z86:Z117" si="3">AVERAGE($Y$2:$Y$198)</f>
        <v>197.46021416666673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117.63263333333333</v>
      </c>
      <c r="AJ86" s="9">
        <f t="shared" ref="AJ86:AJ134" si="8">(AE86-W86)/AE86</f>
        <v>0.31481481481481477</v>
      </c>
      <c r="AK86" s="9">
        <f t="shared" ref="AK86:AK130" si="9">IF(AJ86&gt;0,AJ86,0)</f>
        <v>0.31481481481481477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Encargos'!$M4)*(1+SUM($B87:$B$228))</f>
        <v>170.19800000000001</v>
      </c>
      <c r="L87" s="4">
        <f>Forward!L87*(1+SUM($B87:$B$228))+(-'Swap - Encargos'!C4-'Swap - Encargos'!$M4)*(1+SUM($B87:$B$228))</f>
        <v>251.64989999999997</v>
      </c>
      <c r="M87" s="4">
        <f>Forward!M87*(1+SUM($B87:$B$228))+(-'Swap - Encargos'!D4-'Swap - Encargos'!$M4)*(1+SUM($B87:$B$228))</f>
        <v>246.78709999999998</v>
      </c>
      <c r="N87" s="4">
        <f>Forward!N87*(1+SUM($B87:$B$228))+(-'Swap - Encargos'!E4-'Swap - Encargos'!$M4)*(1+SUM($B87:$B$228))</f>
        <v>228.55160000000001</v>
      </c>
      <c r="O87" s="4">
        <f>Forward!O87*(1+SUM($B87:$B$228))+(-'Swap - Encargos'!F4-'Swap - Encargos'!$M4)*(1+SUM($B87:$B$228))</f>
        <v>221.25739999999999</v>
      </c>
      <c r="P87" s="4">
        <f>Forward!P87*(1+SUM($B87:$B$228))+(-'Swap - Encargos'!G4-'Swap - Encargos'!$M4)*(1+SUM($B87:$B$228))</f>
        <v>215.1789</v>
      </c>
      <c r="Q87" s="4">
        <f>Forward!Q87*(1+SUM($B87:$B$228))+(-'Swap - Encargos'!H4-'Swap - Encargos'!$M4)*(1+SUM($B87:$B$228))</f>
        <v>211.5318</v>
      </c>
      <c r="R87" s="4">
        <f>Forward!R87*(1+SUM($B87:$B$228))+(-'Swap - Encargos'!I4-'Swap - Encargos'!$M4)*(1+SUM($B87:$B$228))</f>
        <v>206.66900000000001</v>
      </c>
      <c r="S87" s="4">
        <f>Forward!S87*(1+SUM($B87:$B$228))+(-'Swap - Encargos'!J4-'Swap - Encargos'!$M4)*(1+SUM($B87:$B$228))</f>
        <v>200.59050000000002</v>
      </c>
      <c r="T87" s="4">
        <f>Forward!T87*(1+SUM($B87:$B$228))+(-'Swap - Encargos'!K4-'Swap - Encargos'!$M4)*(1+SUM($B87:$B$228))</f>
        <v>194.512</v>
      </c>
      <c r="U87" s="4">
        <f>Forward!U87*(1+SUM($B87:$B$228))</f>
        <v>0</v>
      </c>
      <c r="V87" s="6"/>
      <c r="W87" s="20">
        <f t="shared" si="0"/>
        <v>224.49926666666661</v>
      </c>
      <c r="X87" s="20">
        <f t="shared" si="1"/>
        <v>200.7726299603174</v>
      </c>
      <c r="Y87" s="23">
        <f t="shared" si="2"/>
        <v>224.43848166666666</v>
      </c>
      <c r="Z87" s="23">
        <f t="shared" si="3"/>
        <v>197.46021416666673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149.15733333333341</v>
      </c>
      <c r="AJ87" s="9">
        <f t="shared" si="8"/>
        <v>0.39918292178790205</v>
      </c>
      <c r="AK87" s="9">
        <f t="shared" si="9"/>
        <v>0.39918292178790205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Encargos'!$M5)*(1+SUM($B88:$B$228))</f>
        <v>219.41919999999999</v>
      </c>
      <c r="L88" s="4">
        <f>Forward!L88*(1+SUM($B88:$B$228))+(-'Swap - Encargos'!C5-'Swap - Encargos'!$M5)*(1+SUM($B88:$B$228))</f>
        <v>286.93279999999999</v>
      </c>
      <c r="M88" s="4">
        <f>Forward!M88*(1+SUM($B88:$B$228))+(-'Swap - Encargos'!D5-'Swap - Encargos'!$M5)*(1+SUM($B88:$B$228))</f>
        <v>251.97039999999998</v>
      </c>
      <c r="N88" s="4">
        <f>Forward!N88*(1+SUM($B88:$B$228))+(-'Swap - Encargos'!E5-'Swap - Encargos'!$M5)*(1+SUM($B88:$B$228))</f>
        <v>220.62479999999999</v>
      </c>
      <c r="O88" s="4">
        <f>Forward!O88*(1+SUM($B88:$B$228))+(-'Swap - Encargos'!F5-'Swap - Encargos'!$M5)*(1+SUM($B88:$B$228))</f>
        <v>218.21360000000001</v>
      </c>
      <c r="P88" s="4">
        <f>Forward!P88*(1+SUM($B88:$B$228))+(-'Swap - Encargos'!G5-'Swap - Encargos'!$M5)*(1+SUM($B88:$B$228))</f>
        <v>212.18559999999999</v>
      </c>
      <c r="Q88" s="4">
        <f>Forward!Q88*(1+SUM($B88:$B$228))+(-'Swap - Encargos'!H5-'Swap - Encargos'!$M5)*(1+SUM($B88:$B$228))</f>
        <v>208.56880000000001</v>
      </c>
      <c r="R88" s="4">
        <f>Forward!R88*(1+SUM($B88:$B$228))+(-'Swap - Encargos'!I5-'Swap - Encargos'!$M5)*(1+SUM($B88:$B$228))</f>
        <v>203.74640000000002</v>
      </c>
      <c r="S88" s="4">
        <f>Forward!S88*(1+SUM($B88:$B$228))+(-'Swap - Encargos'!J5-'Swap - Encargos'!$M5)*(1+SUM($B88:$B$228))</f>
        <v>197.7184</v>
      </c>
      <c r="T88" s="4">
        <f>Forward!T88*(1+SUM($B88:$B$228))+(-'Swap - Encargos'!K5-'Swap - Encargos'!$M5)*(1+SUM($B88:$B$228))</f>
        <v>191.69040000000001</v>
      </c>
      <c r="U88" s="4">
        <f>Forward!U88*(1+SUM($B88:$B$228))</f>
        <v>0</v>
      </c>
      <c r="V88" s="6"/>
      <c r="W88" s="20">
        <f t="shared" si="0"/>
        <v>252.84111111111108</v>
      </c>
      <c r="X88" s="20">
        <f t="shared" si="1"/>
        <v>200.7726299603174</v>
      </c>
      <c r="Y88" s="23">
        <f t="shared" si="2"/>
        <v>239.19103999999999</v>
      </c>
      <c r="Z88" s="23">
        <f t="shared" si="3"/>
        <v>197.46021416666673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120.81548888888895</v>
      </c>
      <c r="AJ88" s="9">
        <f t="shared" si="8"/>
        <v>0.3233329449791304</v>
      </c>
      <c r="AK88" s="9">
        <f t="shared" si="9"/>
        <v>0.3233329449791304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Encargos'!$M6)*(1+SUM($B89:$B$228))</f>
        <v>191.49339999999998</v>
      </c>
      <c r="L89" s="4">
        <f>Forward!L89*(1+SUM($B89:$B$228))+(-'Swap - Encargos'!C6-'Swap - Encargos'!$M6)*(1+SUM($B89:$B$228))</f>
        <v>274.75139999999999</v>
      </c>
      <c r="M89" s="4">
        <f>Forward!M89*(1+SUM($B89:$B$228))+(-'Swap - Encargos'!D6-'Swap - Encargos'!$M6)*(1+SUM($B89:$B$228))</f>
        <v>254.5316</v>
      </c>
      <c r="N89" s="4">
        <f>Forward!N89*(1+SUM($B89:$B$228))+(-'Swap - Encargos'!E6-'Swap - Encargos'!$M6)*(1+SUM($B89:$B$228))</f>
        <v>225.98600000000002</v>
      </c>
      <c r="O89" s="4">
        <f>Forward!O89*(1+SUM($B89:$B$228))+(-'Swap - Encargos'!F6-'Swap - Encargos'!$M6)*(1+SUM($B89:$B$228))</f>
        <v>215.28140000000002</v>
      </c>
      <c r="P89" s="4">
        <f>Forward!P89*(1+SUM($B89:$B$228))+(-'Swap - Encargos'!G6-'Swap - Encargos'!$M6)*(1+SUM($B89:$B$228))</f>
        <v>209.33439999999999</v>
      </c>
      <c r="Q89" s="4">
        <f>Forward!Q89*(1+SUM($B89:$B$228))+(-'Swap - Encargos'!H6-'Swap - Encargos'!$M6)*(1+SUM($B89:$B$228))</f>
        <v>205.7662</v>
      </c>
      <c r="R89" s="4">
        <f>Forward!R89*(1+SUM($B89:$B$228))+(-'Swap - Encargos'!I6-'Swap - Encargos'!$M6)*(1+SUM($B89:$B$228))</f>
        <v>203.38740000000001</v>
      </c>
      <c r="S89" s="4">
        <f>Forward!S89*(1+SUM($B89:$B$228))+(-'Swap - Encargos'!J6-'Swap - Encargos'!$M6)*(1+SUM($B89:$B$228))</f>
        <v>197.44040000000001</v>
      </c>
      <c r="T89" s="4">
        <f>Forward!T89*(1+SUM($B89:$B$228))+(-'Swap - Encargos'!K6-'Swap - Encargos'!$M6)*(1+SUM($B89:$B$228))</f>
        <v>191.49340000000001</v>
      </c>
      <c r="U89" s="4">
        <f>Forward!U89*(1+SUM($B89:$B$228))</f>
        <v>0</v>
      </c>
      <c r="V89" s="6"/>
      <c r="W89" s="20">
        <f t="shared" si="0"/>
        <v>243.13318333333331</v>
      </c>
      <c r="X89" s="20">
        <f t="shared" si="1"/>
        <v>200.7726299603174</v>
      </c>
      <c r="Y89" s="23">
        <f t="shared" si="2"/>
        <v>233.30080999999998</v>
      </c>
      <c r="Z89" s="23">
        <f t="shared" si="3"/>
        <v>197.46021416666673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130.52341666666672</v>
      </c>
      <c r="AJ89" s="9">
        <f t="shared" si="8"/>
        <v>0.34931382629576652</v>
      </c>
      <c r="AK89" s="9">
        <f t="shared" si="9"/>
        <v>0.34931382629576652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Encargos'!$M7)*(1+SUM($B90:$B$228))</f>
        <v>187.42920000000001</v>
      </c>
      <c r="L90" s="4">
        <f>Forward!L90*(1+SUM($B90:$B$228))+(-'Swap - Encargos'!C7-'Swap - Encargos'!$M7)*(1+SUM($B90:$B$228))</f>
        <v>246.36920000000003</v>
      </c>
      <c r="M90" s="4">
        <f>Forward!M90*(1+SUM($B90:$B$228))+(-'Swap - Encargos'!D7-'Swap - Encargos'!$M7)*(1+SUM($B90:$B$228))</f>
        <v>251.08440000000002</v>
      </c>
      <c r="N90" s="4">
        <f>Forward!N90*(1+SUM($B90:$B$228))+(-'Swap - Encargos'!E7-'Swap - Encargos'!$M7)*(1+SUM($B90:$B$228))</f>
        <v>235.76000000000002</v>
      </c>
      <c r="O90" s="4">
        <f>Forward!O90*(1+SUM($B90:$B$228))+(-'Swap - Encargos'!F7-'Swap - Encargos'!$M7)*(1+SUM($B90:$B$228))</f>
        <v>216.89920000000001</v>
      </c>
      <c r="P90" s="4">
        <f>Forward!P90*(1+SUM($B90:$B$228))+(-'Swap - Encargos'!G7-'Swap - Encargos'!$M7)*(1+SUM($B90:$B$228))</f>
        <v>214.54160000000002</v>
      </c>
      <c r="Q90" s="4">
        <f>Forward!Q90*(1+SUM($B90:$B$228))+(-'Swap - Encargos'!H7-'Swap - Encargos'!$M7)*(1+SUM($B90:$B$228))</f>
        <v>211.00520000000003</v>
      </c>
      <c r="R90" s="4">
        <f>Forward!R90*(1+SUM($B90:$B$228))+(-'Swap - Encargos'!I7-'Swap - Encargos'!$M7)*(1+SUM($B90:$B$228))</f>
        <v>208.64760000000001</v>
      </c>
      <c r="S90" s="4">
        <f>Forward!S90*(1+SUM($B90:$B$228))+(-'Swap - Encargos'!J7-'Swap - Encargos'!$M7)*(1+SUM($B90:$B$228))</f>
        <v>202.75360000000001</v>
      </c>
      <c r="T90" s="4">
        <f>Forward!T90*(1+SUM($B90:$B$228))+(-'Swap - Encargos'!K7-'Swap - Encargos'!$M7)*(1+SUM($B90:$B$228))</f>
        <v>196.8596</v>
      </c>
      <c r="U90" s="4">
        <f>Forward!U90*(1+SUM($B90:$B$228))</f>
        <v>0</v>
      </c>
      <c r="V90" s="6"/>
      <c r="W90" s="20">
        <f t="shared" si="0"/>
        <v>233.66435555555557</v>
      </c>
      <c r="X90" s="20">
        <f t="shared" si="1"/>
        <v>200.7726299603174</v>
      </c>
      <c r="Y90" s="23">
        <f t="shared" si="2"/>
        <v>229.31589333333335</v>
      </c>
      <c r="Z90" s="23">
        <f t="shared" si="3"/>
        <v>197.46021416666673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139.99224444444445</v>
      </c>
      <c r="AJ90" s="9">
        <f t="shared" si="8"/>
        <v>0.37465481526204658</v>
      </c>
      <c r="AK90" s="9">
        <f t="shared" si="9"/>
        <v>0.37465481526204658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Encargos'!$M8)*(1+SUM($B91:$B$228))</f>
        <v>180.81140000000002</v>
      </c>
      <c r="L91" s="4">
        <f>Forward!L91*(1+SUM($B91:$B$228))+(-'Swap - Encargos'!C8-'Swap - Encargos'!$M8)*(1+SUM($B91:$B$228))</f>
        <v>248.90920000000003</v>
      </c>
      <c r="M91" s="4">
        <f>Forward!M91*(1+SUM($B91:$B$228))+(-'Swap - Encargos'!D8-'Swap - Encargos'!$M8)*(1+SUM($B91:$B$228))</f>
        <v>245.38690000000005</v>
      </c>
      <c r="N91" s="4">
        <f>Forward!N91*(1+SUM($B91:$B$228))+(-'Swap - Encargos'!E8-'Swap - Encargos'!$M8)*(1+SUM($B91:$B$228))</f>
        <v>216.03440000000003</v>
      </c>
      <c r="O91" s="4">
        <f>Forward!O91*(1+SUM($B91:$B$228))+(-'Swap - Encargos'!F8-'Swap - Encargos'!$M8)*(1+SUM($B91:$B$228))</f>
        <v>207.81570000000002</v>
      </c>
      <c r="P91" s="4">
        <f>Forward!P91*(1+SUM($B91:$B$228))+(-'Swap - Encargos'!G8-'Swap - Encargos'!$M8)*(1+SUM($B91:$B$228))</f>
        <v>206.64160000000001</v>
      </c>
      <c r="Q91" s="4">
        <f>Forward!Q91*(1+SUM($B91:$B$228))+(-'Swap - Encargos'!H8-'Swap - Encargos'!$M8)*(1+SUM($B91:$B$228))</f>
        <v>203.11930000000004</v>
      </c>
      <c r="R91" s="4">
        <f>Forward!R91*(1+SUM($B91:$B$228))+(-'Swap - Encargos'!I8-'Swap - Encargos'!$M8)*(1+SUM($B91:$B$228))</f>
        <v>200.77110000000005</v>
      </c>
      <c r="S91" s="4">
        <f>Forward!S91*(1+SUM($B91:$B$228))+(-'Swap - Encargos'!J8-'Swap - Encargos'!$M8)*(1+SUM($B91:$B$228))</f>
        <v>194.90060000000003</v>
      </c>
      <c r="T91" s="4">
        <f>Forward!T91*(1+SUM($B91:$B$228))+(-'Swap - Encargos'!K8-'Swap - Encargos'!$M8)*(1+SUM($B91:$B$228))</f>
        <v>189.03010000000003</v>
      </c>
      <c r="U91" s="4">
        <f>Forward!U91*(1+SUM($B91:$B$228))</f>
        <v>0</v>
      </c>
      <c r="V91" s="6"/>
      <c r="W91" s="20">
        <f t="shared" si="0"/>
        <v>229.92791666666668</v>
      </c>
      <c r="X91" s="20">
        <f t="shared" si="1"/>
        <v>200.7726299603174</v>
      </c>
      <c r="Y91" s="23">
        <f t="shared" si="2"/>
        <v>221.94403666666673</v>
      </c>
      <c r="Z91" s="23">
        <f t="shared" si="3"/>
        <v>197.46021416666673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143.72868333333335</v>
      </c>
      <c r="AJ91" s="9">
        <f t="shared" si="8"/>
        <v>0.384654475080417</v>
      </c>
      <c r="AK91" s="9">
        <f t="shared" si="9"/>
        <v>0.384654475080417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Encargos'!$M9)*(1+SUM($B92:$B$228))</f>
        <v>100.3964</v>
      </c>
      <c r="L92" s="4">
        <f>Forward!L92*(1+SUM($B92:$B$228))+(-'Swap - Encargos'!C9-'Swap - Encargos'!$M9)*(1+SUM($B92:$B$228))</f>
        <v>229.9778</v>
      </c>
      <c r="M92" s="4">
        <f>Forward!M92*(1+SUM($B92:$B$228))+(-'Swap - Encargos'!D9-'Swap - Encargos'!$M9)*(1+SUM($B92:$B$228))</f>
        <v>233.48</v>
      </c>
      <c r="N92" s="4">
        <f>Forward!N92*(1+SUM($B92:$B$228))+(-'Swap - Encargos'!E9-'Swap - Encargos'!$M9)*(1+SUM($B92:$B$228))</f>
        <v>221.80600000000001</v>
      </c>
      <c r="O92" s="4">
        <f>Forward!O92*(1+SUM($B92:$B$228))+(-'Swap - Encargos'!F9-'Swap - Encargos'!$M9)*(1+SUM($B92:$B$228))</f>
        <v>208.96459999999999</v>
      </c>
      <c r="P92" s="4">
        <f>Forward!P92*(1+SUM($B92:$B$228))+(-'Swap - Encargos'!G9-'Swap - Encargos'!$M9)*(1+SUM($B92:$B$228))</f>
        <v>206.62979999999999</v>
      </c>
      <c r="Q92" s="4">
        <f>Forward!Q92*(1+SUM($B92:$B$228))+(-'Swap - Encargos'!H9-'Swap - Encargos'!$M9)*(1+SUM($B92:$B$228))</f>
        <v>203.1276</v>
      </c>
      <c r="R92" s="4">
        <f>Forward!R92*(1+SUM($B92:$B$228))+(-'Swap - Encargos'!I9-'Swap - Encargos'!$M9)*(1+SUM($B92:$B$228))</f>
        <v>200.7928</v>
      </c>
      <c r="S92" s="4">
        <f>Forward!S92*(1+SUM($B92:$B$228))+(-'Swap - Encargos'!J9-'Swap - Encargos'!$M9)*(1+SUM($B92:$B$228))</f>
        <v>194.95580000000001</v>
      </c>
      <c r="T92" s="4">
        <f>Forward!T92*(1+SUM($B92:$B$228))+(-'Swap - Encargos'!K9-'Swap - Encargos'!$M9)*(1+SUM($B92:$B$228))</f>
        <v>189.11880000000002</v>
      </c>
      <c r="U92" s="4">
        <f>Forward!U92*(1+SUM($B92:$B$228))</f>
        <v>0</v>
      </c>
      <c r="V92" s="6"/>
      <c r="W92" s="20">
        <f t="shared" si="0"/>
        <v>208.18633333333332</v>
      </c>
      <c r="X92" s="20">
        <f t="shared" si="1"/>
        <v>200.7726299603174</v>
      </c>
      <c r="Y92" s="23">
        <f t="shared" si="2"/>
        <v>209.54829999999998</v>
      </c>
      <c r="Z92" s="23">
        <f t="shared" si="3"/>
        <v>197.46021416666673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165.4702666666667</v>
      </c>
      <c r="AJ92" s="9">
        <f t="shared" si="8"/>
        <v>0.44284047616626254</v>
      </c>
      <c r="AK92" s="9">
        <f t="shared" si="9"/>
        <v>0.44284047616626254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Encargos'!$M10)*(1+SUM($B93:$B$228))</f>
        <v>113.89739999999999</v>
      </c>
      <c r="L93" s="4">
        <f>Forward!L93*(1+SUM($B93:$B$228))+(-'Swap - Encargos'!C10-'Swap - Encargos'!$M10)*(1+SUM($B93:$B$228))</f>
        <v>220.74959999999999</v>
      </c>
      <c r="M93" s="4">
        <f>Forward!M93*(1+SUM($B93:$B$228))+(-'Swap - Encargos'!D10-'Swap - Encargos'!$M10)*(1+SUM($B93:$B$228))</f>
        <v>224.27219999999997</v>
      </c>
      <c r="N93" s="4">
        <f>Forward!N93*(1+SUM($B93:$B$228))+(-'Swap - Encargos'!E10-'Swap - Encargos'!$M10)*(1+SUM($B93:$B$228))</f>
        <v>212.53019999999998</v>
      </c>
      <c r="O93" s="4">
        <f>Forward!O93*(1+SUM($B93:$B$228))+(-'Swap - Encargos'!F10-'Swap - Encargos'!$M10)*(1+SUM($B93:$B$228))</f>
        <v>206.6592</v>
      </c>
      <c r="P93" s="4">
        <f>Forward!P93*(1+SUM($B93:$B$228))+(-'Swap - Encargos'!G10-'Swap - Encargos'!$M10)*(1+SUM($B93:$B$228))</f>
        <v>204.3108</v>
      </c>
      <c r="Q93" s="4">
        <f>Forward!Q93*(1+SUM($B93:$B$228))+(-'Swap - Encargos'!H10-'Swap - Encargos'!$M10)*(1+SUM($B93:$B$228))</f>
        <v>204.31079999999997</v>
      </c>
      <c r="R93" s="4">
        <f>Forward!R93*(1+SUM($B93:$B$228))+(-'Swap - Encargos'!I10-'Swap - Encargos'!$M10)*(1+SUM($B93:$B$228))</f>
        <v>196.09139999999996</v>
      </c>
      <c r="S93" s="4">
        <f>Forward!S93*(1+SUM($B93:$B$228))+(-'Swap - Encargos'!J10-'Swap - Encargos'!$M10)*(1+SUM($B93:$B$228))</f>
        <v>190.22039999999998</v>
      </c>
      <c r="T93" s="4">
        <f>Forward!T93*(1+SUM($B93:$B$228))+(-'Swap - Encargos'!K10-'Swap - Encargos'!$M10)*(1+SUM($B93:$B$228))</f>
        <v>184.34939999999997</v>
      </c>
      <c r="U93" s="4">
        <f>Forward!U93*(1+SUM($B93:$B$228))</f>
        <v>0</v>
      </c>
      <c r="V93" s="6"/>
      <c r="W93" s="20">
        <f t="shared" si="0"/>
        <v>205.48499999999999</v>
      </c>
      <c r="X93" s="20">
        <f t="shared" si="1"/>
        <v>200.7726299603174</v>
      </c>
      <c r="Y93" s="23">
        <f t="shared" si="2"/>
        <v>206.16994999999997</v>
      </c>
      <c r="Z93" s="23">
        <f t="shared" si="3"/>
        <v>197.46021416666673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168.17160000000004</v>
      </c>
      <c r="AJ93" s="9">
        <f t="shared" si="8"/>
        <v>0.45006993051909167</v>
      </c>
      <c r="AK93" s="9">
        <f t="shared" si="9"/>
        <v>0.45006993051909167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Encargos'!$M11)*(1+SUM($B94:$B$228))</f>
        <v>136.62479999999999</v>
      </c>
      <c r="L94" s="4">
        <f>Forward!L94*(1+SUM($B94:$B$228))+(-'Swap - Encargos'!C11-'Swap - Encargos'!$M11)*(1+SUM($B94:$B$228))</f>
        <v>204.93720000000002</v>
      </c>
      <c r="M94" s="4">
        <f>Forward!M94*(1+SUM($B94:$B$228))+(-'Swap - Encargos'!D11-'Swap - Encargos'!$M11)*(1+SUM($B94:$B$228))</f>
        <v>223.78199999999998</v>
      </c>
      <c r="N94" s="4">
        <f>Forward!N94*(1+SUM($B94:$B$228))+(-'Swap - Encargos'!E11-'Swap - Encargos'!$M11)*(1+SUM($B94:$B$228))</f>
        <v>222.60419999999999</v>
      </c>
      <c r="O94" s="4">
        <f>Forward!O94*(1+SUM($B94:$B$228))+(-'Swap - Encargos'!F11-'Swap - Encargos'!$M11)*(1+SUM($B94:$B$228))</f>
        <v>209.64839999999998</v>
      </c>
      <c r="P94" s="4">
        <f>Forward!P94*(1+SUM($B94:$B$228))+(-'Swap - Encargos'!G11-'Swap - Encargos'!$M11)*(1+SUM($B94:$B$228))</f>
        <v>207.29279999999997</v>
      </c>
      <c r="Q94" s="4">
        <f>Forward!Q94*(1+SUM($B94:$B$228))+(-'Swap - Encargos'!H11-'Swap - Encargos'!$M11)*(1+SUM($B94:$B$228))</f>
        <v>200.226</v>
      </c>
      <c r="R94" s="4">
        <f>Forward!R94*(1+SUM($B94:$B$228))+(-'Swap - Encargos'!I11-'Swap - Encargos'!$M11)*(1+SUM($B94:$B$228))</f>
        <v>193.1592</v>
      </c>
      <c r="S94" s="4">
        <f>Forward!S94*(1+SUM($B94:$B$228))+(-'Swap - Encargos'!J11-'Swap - Encargos'!$M11)*(1+SUM($B94:$B$228))</f>
        <v>189.62579999999997</v>
      </c>
      <c r="T94" s="4">
        <f>Forward!T94*(1+SUM($B94:$B$228))+(-'Swap - Encargos'!K11-'Swap - Encargos'!$M11)*(1+SUM($B94:$B$228))</f>
        <v>186.0924</v>
      </c>
      <c r="U94" s="4">
        <f>Forward!U94*(1+SUM($B94:$B$228))</f>
        <v>0</v>
      </c>
      <c r="V94" s="6"/>
      <c r="W94" s="20">
        <f t="shared" si="0"/>
        <v>207.55453333333332</v>
      </c>
      <c r="X94" s="20">
        <f t="shared" si="1"/>
        <v>200.7726299603174</v>
      </c>
      <c r="Y94" s="23">
        <f t="shared" si="2"/>
        <v>208.94172</v>
      </c>
      <c r="Z94" s="23">
        <f t="shared" si="3"/>
        <v>197.46021416666673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166.1020666666667</v>
      </c>
      <c r="AJ94" s="9">
        <f t="shared" si="8"/>
        <v>0.44453133349355178</v>
      </c>
      <c r="AK94" s="9">
        <f t="shared" si="9"/>
        <v>0.44453133349355178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Encargos'!$M12)*(1+SUM($B95:$B$228))</f>
        <v>112.16650000000001</v>
      </c>
      <c r="L95" s="4">
        <f>Forward!L95*(1+SUM($B95:$B$228))+(-'Swap - Encargos'!C12-'Swap - Encargos'!$M12)*(1+SUM($B95:$B$228))</f>
        <v>174.74360000000001</v>
      </c>
      <c r="M95" s="4">
        <f>Forward!M95*(1+SUM($B95:$B$228))+(-'Swap - Encargos'!D12-'Swap - Encargos'!$M12)*(1+SUM($B95:$B$228))</f>
        <v>199.53830000000002</v>
      </c>
      <c r="N95" s="4">
        <f>Forward!N95*(1+SUM($B95:$B$228))+(-'Swap - Encargos'!E12-'Swap - Encargos'!$M12)*(1+SUM($B95:$B$228))</f>
        <v>204.26110000000003</v>
      </c>
      <c r="O95" s="4">
        <f>Forward!O95*(1+SUM($B95:$B$228))+(-'Swap - Encargos'!F12-'Swap - Encargos'!$M12)*(1+SUM($B95:$B$228))</f>
        <v>195.99620000000002</v>
      </c>
      <c r="P95" s="4">
        <f>Forward!P95*(1+SUM($B95:$B$228))+(-'Swap - Encargos'!G12-'Swap - Encargos'!$M12)*(1+SUM($B95:$B$228))</f>
        <v>193.63480000000001</v>
      </c>
      <c r="Q95" s="4">
        <f>Forward!Q95*(1+SUM($B95:$B$228))+(-'Swap - Encargos'!H12-'Swap - Encargos'!$M12)*(1+SUM($B95:$B$228))</f>
        <v>186.55060000000003</v>
      </c>
      <c r="R95" s="4">
        <f>Forward!R95*(1+SUM($B95:$B$228))+(-'Swap - Encargos'!I12-'Swap - Encargos'!$M12)*(1+SUM($B95:$B$228))</f>
        <v>183.00850000000003</v>
      </c>
      <c r="S95" s="4">
        <f>Forward!S95*(1+SUM($B95:$B$228))+(-'Swap - Encargos'!J12-'Swap - Encargos'!$M12)*(1+SUM($B95:$B$228))</f>
        <v>179.46639999999999</v>
      </c>
      <c r="T95" s="4">
        <f>Forward!T95*(1+SUM($B95:$B$228))+(-'Swap - Encargos'!K12-'Swap - Encargos'!$M12)*(1+SUM($B95:$B$228))</f>
        <v>175.92430000000002</v>
      </c>
      <c r="U95" s="4">
        <f>Forward!U95*(1+SUM($B95:$B$228))</f>
        <v>0</v>
      </c>
      <c r="V95" s="6"/>
      <c r="W95" s="20">
        <f t="shared" si="0"/>
        <v>185.17311666666669</v>
      </c>
      <c r="X95" s="20">
        <f t="shared" si="1"/>
        <v>200.7726299603174</v>
      </c>
      <c r="Y95" s="23">
        <f t="shared" si="2"/>
        <v>189.561385</v>
      </c>
      <c r="Z95" s="23">
        <f t="shared" si="3"/>
        <v>197.46021416666673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188.48348333333334</v>
      </c>
      <c r="AJ95" s="9">
        <f t="shared" si="8"/>
        <v>0.50442969114779002</v>
      </c>
      <c r="AK95" s="9">
        <f t="shared" si="9"/>
        <v>0.50442969114779002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Encargos'!$M13)*(1+SUM($B96:$B$228))</f>
        <v>105.732</v>
      </c>
      <c r="L96" s="4">
        <f>Forward!L96*(1+SUM($B96:$B$228))+(-'Swap - Encargos'!C13-'Swap - Encargos'!$M13)*(1+SUM($B96:$B$228))</f>
        <v>124.5288</v>
      </c>
      <c r="M96" s="4">
        <f>Forward!M96*(1+SUM($B96:$B$228))+(-'Swap - Encargos'!D13-'Swap - Encargos'!$M13)*(1+SUM($B96:$B$228))</f>
        <v>170.346</v>
      </c>
      <c r="N96" s="4">
        <f>Forward!N96*(1+SUM($B96:$B$228))+(-'Swap - Encargos'!E13-'Swap - Encargos'!$M13)*(1+SUM($B96:$B$228))</f>
        <v>185.61840000000001</v>
      </c>
      <c r="O96" s="4">
        <f>Forward!O96*(1+SUM($B96:$B$228))+(-'Swap - Encargos'!F13-'Swap - Encargos'!$M13)*(1+SUM($B96:$B$228))</f>
        <v>177.3948</v>
      </c>
      <c r="P96" s="4">
        <f>Forward!P96*(1+SUM($B96:$B$228))+(-'Swap - Encargos'!G13-'Swap - Encargos'!$M13)*(1+SUM($B96:$B$228))</f>
        <v>190.3176</v>
      </c>
      <c r="Q96" s="4">
        <f>Forward!Q96*(1+SUM($B96:$B$228))+(-'Swap - Encargos'!H13-'Swap - Encargos'!$M13)*(1+SUM($B96:$B$228))</f>
        <v>183.2688</v>
      </c>
      <c r="R96" s="4">
        <f>Forward!R96*(1+SUM($B96:$B$228))+(-'Swap - Encargos'!I13-'Swap - Encargos'!$M13)*(1+SUM($B96:$B$228))</f>
        <v>183.2688</v>
      </c>
      <c r="S96" s="4">
        <f>Forward!S96*(1+SUM($B96:$B$228))+(-'Swap - Encargos'!J13-'Swap - Encargos'!$M13)*(1+SUM($B96:$B$228))</f>
        <v>178.56960000000001</v>
      </c>
      <c r="T96" s="4">
        <f>Forward!T96*(1+SUM($B96:$B$228))+(-'Swap - Encargos'!K13-'Swap - Encargos'!$M13)*(1+SUM($B96:$B$228))</f>
        <v>171.52080000000001</v>
      </c>
      <c r="U96" s="4">
        <f>Forward!U96*(1+SUM($B96:$B$228))</f>
        <v>0</v>
      </c>
      <c r="V96" s="6"/>
      <c r="W96" s="20">
        <f t="shared" si="0"/>
        <v>155.72626666666667</v>
      </c>
      <c r="X96" s="20">
        <f t="shared" si="1"/>
        <v>200.7726299603174</v>
      </c>
      <c r="Y96" s="23">
        <f t="shared" si="2"/>
        <v>166.82160000000002</v>
      </c>
      <c r="Z96" s="23">
        <f t="shared" si="3"/>
        <v>197.46021416666673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217.93033333333335</v>
      </c>
      <c r="AJ96" s="9">
        <f t="shared" si="8"/>
        <v>0.58323694358224465</v>
      </c>
      <c r="AK96" s="9">
        <f t="shared" si="9"/>
        <v>0.58323694358224465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Encargos'!$M14)*(1+SUM($B97:$B$228))</f>
        <v>108.8751</v>
      </c>
      <c r="L97" s="4">
        <f>Forward!L97*(1+SUM($B97:$B$228))+(-'Swap - Encargos'!C14-'Swap - Encargos'!$M14)*(1+SUM($B97:$B$228))</f>
        <v>124.09420000000001</v>
      </c>
      <c r="M97" s="4">
        <f>Forward!M97*(1+SUM($B97:$B$228))+(-'Swap - Encargos'!D14-'Swap - Encargos'!$M14)*(1+SUM($B97:$B$228))</f>
        <v>167.41010000000003</v>
      </c>
      <c r="N97" s="4">
        <f>Forward!N97*(1+SUM($B97:$B$228))+(-'Swap - Encargos'!E14-'Swap - Encargos'!$M14)*(1+SUM($B97:$B$228))</f>
        <v>179.11709999999999</v>
      </c>
      <c r="O97" s="4">
        <f>Forward!O97*(1+SUM($B97:$B$228))+(-'Swap - Encargos'!F14-'Swap - Encargos'!$M14)*(1+SUM($B97:$B$228))</f>
        <v>173.2636</v>
      </c>
      <c r="P97" s="4">
        <f>Forward!P97*(1+SUM($B97:$B$228))+(-'Swap - Encargos'!G14-'Swap - Encargos'!$M14)*(1+SUM($B97:$B$228))</f>
        <v>194.33619999999999</v>
      </c>
      <c r="Q97" s="4">
        <f>Forward!Q97*(1+SUM($B97:$B$228))+(-'Swap - Encargos'!H14-'Swap - Encargos'!$M14)*(1+SUM($B97:$B$228))</f>
        <v>193.16550000000001</v>
      </c>
      <c r="R97" s="4">
        <f>Forward!R97*(1+SUM($B97:$B$228))+(-'Swap - Encargos'!I14-'Swap - Encargos'!$M14)*(1+SUM($B97:$B$228))</f>
        <v>182.6292</v>
      </c>
      <c r="S97" s="4">
        <f>Forward!S97*(1+SUM($B97:$B$228))+(-'Swap - Encargos'!J14-'Swap - Encargos'!$M14)*(1+SUM($B97:$B$228))</f>
        <v>177.94640000000001</v>
      </c>
      <c r="T97" s="4">
        <f>Forward!T97*(1+SUM($B97:$B$228))+(-'Swap - Encargos'!K14-'Swap - Encargos'!$M14)*(1+SUM($B97:$B$228))</f>
        <v>170.9222</v>
      </c>
      <c r="U97" s="4">
        <f>Forward!U97*(1+SUM($B97:$B$228))</f>
        <v>0</v>
      </c>
      <c r="V97" s="6"/>
      <c r="W97" s="20">
        <f t="shared" si="0"/>
        <v>154.92263333333335</v>
      </c>
      <c r="X97" s="20">
        <f t="shared" si="1"/>
        <v>200.7726299603174</v>
      </c>
      <c r="Y97" s="23">
        <f t="shared" si="2"/>
        <v>166.21988833333336</v>
      </c>
      <c r="Z97" s="23">
        <f t="shared" si="3"/>
        <v>197.46021416666673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218.73396666666667</v>
      </c>
      <c r="AJ97" s="9">
        <f t="shared" si="8"/>
        <v>0.58538767056882346</v>
      </c>
      <c r="AK97" s="9">
        <f t="shared" si="9"/>
        <v>0.58538767056882346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Encargos'!$M15)*(1+SUM($B98:$B$228))</f>
        <v>114.12100000000001</v>
      </c>
      <c r="M98" s="4">
        <f>Forward!M98*(1+SUM($B98:$B$228))+(-'Swap - Encargos'!D15-'Swap - Encargos'!$M15)*(1+SUM($B98:$B$228))</f>
        <v>136.24650000000003</v>
      </c>
      <c r="N98" s="4">
        <f>Forward!N98*(1+SUM($B98:$B$228))+(-'Swap - Encargos'!E15-'Swap - Encargos'!$M15)*(1+SUM($B98:$B$228))</f>
        <v>153.71400000000003</v>
      </c>
      <c r="O98" s="4">
        <f>Forward!O98*(1+SUM($B98:$B$228))+(-'Swap - Encargos'!F15-'Swap - Encargos'!$M15)*(1+SUM($B98:$B$228))</f>
        <v>166.52350000000001</v>
      </c>
      <c r="P98" s="4">
        <f>Forward!P98*(1+SUM($B98:$B$228))+(-'Swap - Encargos'!G15-'Swap - Encargos'!$M15)*(1+SUM($B98:$B$228))</f>
        <v>197.965</v>
      </c>
      <c r="Q98" s="4">
        <f>Forward!Q98*(1+SUM($B98:$B$228))+(-'Swap - Encargos'!H15-'Swap - Encargos'!$M15)*(1+SUM($B98:$B$228))</f>
        <v>193.30700000000002</v>
      </c>
      <c r="R98" s="4">
        <f>Forward!R98*(1+SUM($B98:$B$228))+(-'Swap - Encargos'!I15-'Swap - Encargos'!$M15)*(1+SUM($B98:$B$228))</f>
        <v>186.32000000000002</v>
      </c>
      <c r="S98" s="4">
        <f>Forward!S98*(1+SUM($B98:$B$228))+(-'Swap - Encargos'!J15-'Swap - Encargos'!$M15)*(1+SUM($B98:$B$228))</f>
        <v>181.66200000000001</v>
      </c>
      <c r="T98" s="4">
        <f>Forward!T98*(1+SUM($B98:$B$228))+(-'Swap - Encargos'!K15-'Swap - Encargos'!$M15)*(1+SUM($B98:$B$228))</f>
        <v>174.67500000000001</v>
      </c>
      <c r="U98" s="4">
        <f>Forward!U98*(1+SUM($B98:$B$228))</f>
        <v>0</v>
      </c>
      <c r="V98" s="6"/>
      <c r="W98" s="20">
        <f t="shared" si="0"/>
        <v>134.69383333333337</v>
      </c>
      <c r="X98" s="20">
        <f t="shared" si="1"/>
        <v>200.7726299603174</v>
      </c>
      <c r="Y98" s="23">
        <f t="shared" si="2"/>
        <v>153.714</v>
      </c>
      <c r="Z98" s="23">
        <f t="shared" si="3"/>
        <v>197.46021416666673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234.21976666666666</v>
      </c>
      <c r="AJ98" s="9">
        <f t="shared" si="8"/>
        <v>0.63489057239057234</v>
      </c>
      <c r="AK98" s="9">
        <f t="shared" si="9"/>
        <v>0.63489057239057234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Encargos'!$M16)*(1+SUM($B99:$B$228))</f>
        <v>115.92</v>
      </c>
      <c r="M99" s="4">
        <f>Forward!M99*(1+SUM($B99:$B$228))+(-'Swap - Encargos'!D16-'Swap - Encargos'!$M16)*(1+SUM($B99:$B$228))</f>
        <v>126.35280000000002</v>
      </c>
      <c r="N99" s="4">
        <f>Forward!N99*(1+SUM($B99:$B$228))+(-'Swap - Encargos'!E16-'Swap - Encargos'!$M16)*(1+SUM($B99:$B$228))</f>
        <v>137.94479999999999</v>
      </c>
      <c r="O99" s="4">
        <f>Forward!O99*(1+SUM($B99:$B$228))+(-'Swap - Encargos'!F16-'Swap - Encargos'!$M16)*(1+SUM($B99:$B$228))</f>
        <v>157.65120000000002</v>
      </c>
      <c r="P99" s="4">
        <f>Forward!P99*(1+SUM($B99:$B$228))+(-'Swap - Encargos'!G16-'Swap - Encargos'!$M16)*(1+SUM($B99:$B$228))</f>
        <v>200.54160000000002</v>
      </c>
      <c r="Q99" s="4">
        <f>Forward!Q99*(1+SUM($B99:$B$228))+(-'Swap - Encargos'!H16-'Swap - Encargos'!$M16)*(1+SUM($B99:$B$228))</f>
        <v>195.90480000000002</v>
      </c>
      <c r="R99" s="4">
        <f>Forward!R99*(1+SUM($B99:$B$228))+(-'Swap - Encargos'!I16-'Swap - Encargos'!$M16)*(1+SUM($B99:$B$228))</f>
        <v>190.10879999999997</v>
      </c>
      <c r="S99" s="4">
        <f>Forward!S99*(1+SUM($B99:$B$228))+(-'Swap - Encargos'!J16-'Swap - Encargos'!$M16)*(1+SUM($B99:$B$228))</f>
        <v>185.47200000000001</v>
      </c>
      <c r="T99" s="4">
        <f>Forward!T99*(1+SUM($B99:$B$228))+(-'Swap - Encargos'!K16-'Swap - Encargos'!$M16)*(1+SUM($B99:$B$228))</f>
        <v>178.51679999999999</v>
      </c>
      <c r="U99" s="4">
        <f>Forward!U99*(1+SUM($B99:$B$228))</f>
        <v>0</v>
      </c>
      <c r="V99" s="6"/>
      <c r="W99" s="20">
        <f t="shared" si="0"/>
        <v>127.89840000000001</v>
      </c>
      <c r="X99" s="20">
        <f t="shared" si="1"/>
        <v>200.7726299603174</v>
      </c>
      <c r="Y99" s="23">
        <f t="shared" si="2"/>
        <v>149.01516000000001</v>
      </c>
      <c r="Z99" s="23">
        <f t="shared" si="3"/>
        <v>197.46021416666673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241.01520000000002</v>
      </c>
      <c r="AJ99" s="9">
        <f t="shared" si="8"/>
        <v>0.65331069388604812</v>
      </c>
      <c r="AK99" s="9">
        <f t="shared" si="9"/>
        <v>0.65331069388604812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Encargos'!$M17)*(1+SUM($B100:$B$228))</f>
        <v>115.08000000000001</v>
      </c>
      <c r="M100" s="4">
        <f>Forward!M100*(1+SUM($B100:$B$228))+(-'Swap - Encargos'!D17-'Swap - Encargos'!$M17)*(1+SUM($B100:$B$228))</f>
        <v>130.04040000000001</v>
      </c>
      <c r="N100" s="4">
        <f>Forward!N100*(1+SUM($B100:$B$228))+(-'Swap - Encargos'!E17-'Swap - Encargos'!$M17)*(1+SUM($B100:$B$228))</f>
        <v>132.34200000000001</v>
      </c>
      <c r="O100" s="4">
        <f>Forward!O100*(1+SUM($B100:$B$228))+(-'Swap - Encargos'!F17-'Swap - Encargos'!$M17)*(1+SUM($B100:$B$228))</f>
        <v>143.85000000000002</v>
      </c>
      <c r="P100" s="4">
        <f>Forward!P100*(1+SUM($B100:$B$228))+(-'Swap - Encargos'!G17-'Swap - Encargos'!$M17)*(1+SUM($B100:$B$228))</f>
        <v>171.4692</v>
      </c>
      <c r="Q100" s="4">
        <f>Forward!Q100*(1+SUM($B100:$B$228))+(-'Swap - Encargos'!H17-'Swap - Encargos'!$M17)*(1+SUM($B100:$B$228))</f>
        <v>187.5804</v>
      </c>
      <c r="R100" s="4">
        <f>Forward!R100*(1+SUM($B100:$B$228))+(-'Swap - Encargos'!I17-'Swap - Encargos'!$M17)*(1+SUM($B100:$B$228))</f>
        <v>180.6756</v>
      </c>
      <c r="S100" s="4">
        <f>Forward!S100*(1+SUM($B100:$B$228))+(-'Swap - Encargos'!J17-'Swap - Encargos'!$M17)*(1+SUM($B100:$B$228))</f>
        <v>176.07240000000002</v>
      </c>
      <c r="T100" s="4">
        <f>Forward!T100*(1+SUM($B100:$B$228))+(-'Swap - Encargos'!K17-'Swap - Encargos'!$M17)*(1+SUM($B100:$B$228))</f>
        <v>169.16759999999999</v>
      </c>
      <c r="U100" s="4">
        <f>Forward!U100*(1+SUM($B100:$B$228))</f>
        <v>0</v>
      </c>
      <c r="V100" s="6"/>
      <c r="W100" s="20">
        <f t="shared" si="0"/>
        <v>127.41913333333335</v>
      </c>
      <c r="X100" s="20">
        <f t="shared" si="1"/>
        <v>200.7726299603174</v>
      </c>
      <c r="Y100" s="23">
        <f t="shared" si="2"/>
        <v>140.97300000000001</v>
      </c>
      <c r="Z100" s="23">
        <f t="shared" si="3"/>
        <v>197.46021416666673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241.49446666666668</v>
      </c>
      <c r="AJ100" s="9">
        <f t="shared" si="8"/>
        <v>0.65460982372747079</v>
      </c>
      <c r="AK100" s="9">
        <f t="shared" si="9"/>
        <v>0.65460982372747079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Encargos'!$M18)*(1+SUM($B101:$B$228))</f>
        <v>106.36410000000001</v>
      </c>
      <c r="M101" s="4">
        <f>Forward!M101*(1+SUM($B101:$B$228))+(-'Swap - Encargos'!D18-'Swap - Encargos'!$M18)*(1+SUM($B101:$B$228))</f>
        <v>110.93889999999999</v>
      </c>
      <c r="N101" s="4">
        <f>Forward!N101*(1+SUM($B101:$B$228))+(-'Swap - Encargos'!E18-'Swap - Encargos'!$M18)*(1+SUM($B101:$B$228))</f>
        <v>118.94479999999999</v>
      </c>
      <c r="O101" s="4">
        <f>Forward!O101*(1+SUM($B101:$B$228))+(-'Swap - Encargos'!F18-'Swap - Encargos'!$M18)*(1+SUM($B101:$B$228))</f>
        <v>133.81289999999998</v>
      </c>
      <c r="P101" s="4">
        <f>Forward!P101*(1+SUM($B101:$B$228))+(-'Swap - Encargos'!G18-'Swap - Encargos'!$M18)*(1+SUM($B101:$B$228))</f>
        <v>162.40539999999999</v>
      </c>
      <c r="Q101" s="4">
        <f>Forward!Q101*(1+SUM($B101:$B$228))+(-'Swap - Encargos'!H18-'Swap - Encargos'!$M18)*(1+SUM($B101:$B$228))</f>
        <v>178.41720000000001</v>
      </c>
      <c r="R101" s="4">
        <f>Forward!R101*(1+SUM($B101:$B$228))+(-'Swap - Encargos'!I18-'Swap - Encargos'!$M18)*(1+SUM($B101:$B$228))</f>
        <v>176.12979999999999</v>
      </c>
      <c r="S101" s="4">
        <f>Forward!S101*(1+SUM($B101:$B$228))+(-'Swap - Encargos'!J18-'Swap - Encargos'!$M18)*(1+SUM($B101:$B$228))</f>
        <v>174.98609999999999</v>
      </c>
      <c r="T101" s="4">
        <f>Forward!T101*(1+SUM($B101:$B$228))+(-'Swap - Encargos'!K18-'Swap - Encargos'!$M18)*(1+SUM($B101:$B$228))</f>
        <v>171.55500000000001</v>
      </c>
      <c r="U101" s="4">
        <f>Forward!U101*(1+SUM($B101:$B$228))</f>
        <v>0</v>
      </c>
      <c r="V101" s="6"/>
      <c r="W101" s="20">
        <f t="shared" si="0"/>
        <v>114.36999999999999</v>
      </c>
      <c r="X101" s="20">
        <f t="shared" si="1"/>
        <v>200.7726299603174</v>
      </c>
      <c r="Y101" s="23">
        <f t="shared" si="2"/>
        <v>130.09587499999998</v>
      </c>
      <c r="Z101" s="23">
        <f t="shared" si="3"/>
        <v>197.46021416666673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254.54360000000003</v>
      </c>
      <c r="AJ101" s="9">
        <f t="shared" si="8"/>
        <v>0.68998161087040433</v>
      </c>
      <c r="AK101" s="9">
        <f t="shared" si="9"/>
        <v>0.68998161087040433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Encargos'!$M19)*(1+SUM($B102:$B$228))</f>
        <v>116.07599999999999</v>
      </c>
      <c r="M102" s="4">
        <f>Forward!M102*(1+SUM($B102:$B$228))+(-'Swap - Encargos'!D19-'Swap - Encargos'!$M19)*(1+SUM($B102:$B$228))</f>
        <v>114.93799999999999</v>
      </c>
      <c r="N102" s="4">
        <f>Forward!N102*(1+SUM($B102:$B$228))+(-'Swap - Encargos'!E19-'Swap - Encargos'!$M19)*(1+SUM($B102:$B$228))</f>
        <v>129.732</v>
      </c>
      <c r="O102" s="4">
        <f>Forward!O102*(1+SUM($B102:$B$228))+(-'Swap - Encargos'!F19-'Swap - Encargos'!$M19)*(1+SUM($B102:$B$228))</f>
        <v>142.25</v>
      </c>
      <c r="P102" s="4">
        <f>Forward!P102*(1+SUM($B102:$B$228))+(-'Swap - Encargos'!G19-'Swap - Encargos'!$M19)*(1+SUM($B102:$B$228))</f>
        <v>159.32</v>
      </c>
      <c r="Q102" s="4">
        <f>Forward!Q102*(1+SUM($B102:$B$228))+(-'Swap - Encargos'!H19-'Swap - Encargos'!$M19)*(1+SUM($B102:$B$228))</f>
        <v>177.52799999999999</v>
      </c>
      <c r="R102" s="4">
        <f>Forward!R102*(1+SUM($B102:$B$228))+(-'Swap - Encargos'!I19-'Swap - Encargos'!$M19)*(1+SUM($B102:$B$228))</f>
        <v>174.11399999999998</v>
      </c>
      <c r="S102" s="4">
        <f>Forward!S102*(1+SUM($B102:$B$228))+(-'Swap - Encargos'!J19-'Swap - Encargos'!$M19)*(1+SUM($B102:$B$228))</f>
        <v>171.83799999999999</v>
      </c>
      <c r="T102" s="4">
        <f>Forward!T102*(1+SUM($B102:$B$228))+(-'Swap - Encargos'!K19-'Swap - Encargos'!$M19)*(1+SUM($B102:$B$228))</f>
        <v>169.56199999999998</v>
      </c>
      <c r="U102" s="4">
        <f>Forward!U102*(1+SUM($B102:$B$228))</f>
        <v>0</v>
      </c>
      <c r="V102" s="6"/>
      <c r="W102" s="20">
        <f t="shared" si="0"/>
        <v>123.15688888888887</v>
      </c>
      <c r="X102" s="20">
        <f t="shared" si="1"/>
        <v>200.7726299603174</v>
      </c>
      <c r="Y102" s="23">
        <f t="shared" si="2"/>
        <v>136.55999999999997</v>
      </c>
      <c r="Z102" s="23">
        <f t="shared" si="3"/>
        <v>197.46021416666673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245.75671111111114</v>
      </c>
      <c r="AJ102" s="9">
        <f t="shared" si="8"/>
        <v>0.66616332689039148</v>
      </c>
      <c r="AK102" s="9">
        <f t="shared" si="9"/>
        <v>0.66616332689039148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Encargos'!$M20)*(1+SUM($B103:$B$228))</f>
        <v>112.43429999999999</v>
      </c>
      <c r="M103" s="4">
        <f>Forward!M103*(1+SUM($B103:$B$228))+(-'Swap - Encargos'!D20-'Swap - Encargos'!$M20)*(1+SUM($B103:$B$228))</f>
        <v>118.11279999999999</v>
      </c>
      <c r="N103" s="4">
        <f>Forward!N103*(1+SUM($B103:$B$228))+(-'Swap - Encargos'!E20-'Swap - Encargos'!$M20)*(1+SUM($B103:$B$228))</f>
        <v>128.33409999999998</v>
      </c>
      <c r="O103" s="4">
        <f>Forward!O103*(1+SUM($B103:$B$228))+(-'Swap - Encargos'!F20-'Swap - Encargos'!$M20)*(1+SUM($B103:$B$228))</f>
        <v>137.41970000000001</v>
      </c>
      <c r="P103" s="4">
        <f>Forward!P103*(1+SUM($B103:$B$228))+(-'Swap - Encargos'!G20-'Swap - Encargos'!$M20)*(1+SUM($B103:$B$228))</f>
        <v>152.18380000000002</v>
      </c>
      <c r="Q103" s="4">
        <f>Forward!Q103*(1+SUM($B103:$B$228))+(-'Swap - Encargos'!H20-'Swap - Encargos'!$M20)*(1+SUM($B103:$B$228))</f>
        <v>171.4907</v>
      </c>
      <c r="R103" s="4">
        <f>Forward!R103*(1+SUM($B103:$B$228))+(-'Swap - Encargos'!I20-'Swap - Encargos'!$M20)*(1+SUM($B103:$B$228))</f>
        <v>169.21929999999998</v>
      </c>
      <c r="S103" s="4">
        <f>Forward!S103*(1+SUM($B103:$B$228))+(-'Swap - Encargos'!J20-'Swap - Encargos'!$M20)*(1+SUM($B103:$B$228))</f>
        <v>166.9479</v>
      </c>
      <c r="T103" s="4">
        <f>Forward!T103*(1+SUM($B103:$B$228))+(-'Swap - Encargos'!K20-'Swap - Encargos'!$M20)*(1+SUM($B103:$B$228))</f>
        <v>164.67649999999998</v>
      </c>
      <c r="U103" s="4">
        <f>Forward!U103*(1+SUM($B103:$B$228))</f>
        <v>0</v>
      </c>
      <c r="V103" s="6"/>
      <c r="W103" s="20">
        <f t="shared" si="0"/>
        <v>123.0972611111111</v>
      </c>
      <c r="X103" s="20">
        <f t="shared" si="1"/>
        <v>200.7726299603174</v>
      </c>
      <c r="Y103" s="23">
        <f t="shared" si="2"/>
        <v>134.61830666666665</v>
      </c>
      <c r="Z103" s="23">
        <f t="shared" si="3"/>
        <v>197.46021416666673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245.81633888888894</v>
      </c>
      <c r="AJ103" s="9">
        <f t="shared" si="8"/>
        <v>0.66632495762934441</v>
      </c>
      <c r="AK103" s="9">
        <f t="shared" si="9"/>
        <v>0.66632495762934441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Encargos'!$M21)*(1+SUM($B104:$B$228))</f>
        <v>115.923</v>
      </c>
      <c r="M104" s="4">
        <f>Forward!M104*(1+SUM($B104:$B$228))+(-'Swap - Encargos'!D21-'Swap - Encargos'!$M21)*(1+SUM($B104:$B$228))</f>
        <v>118.196</v>
      </c>
      <c r="N104" s="4">
        <f>Forward!N104*(1+SUM($B104:$B$228))+(-'Swap - Encargos'!E21-'Swap - Encargos'!$M21)*(1+SUM($B104:$B$228))</f>
        <v>131.834</v>
      </c>
      <c r="O104" s="4">
        <f>Forward!O104*(1+SUM($B104:$B$228))+(-'Swap - Encargos'!F21-'Swap - Encargos'!$M21)*(1+SUM($B104:$B$228))</f>
        <v>137.51650000000001</v>
      </c>
      <c r="P104" s="4">
        <f>Forward!P104*(1+SUM($B104:$B$228))+(-'Swap - Encargos'!G21-'Swap - Encargos'!$M21)*(1+SUM($B104:$B$228))</f>
        <v>147.745</v>
      </c>
      <c r="Q104" s="4">
        <f>Forward!Q104*(1+SUM($B104:$B$228))+(-'Swap - Encargos'!H21-'Swap - Encargos'!$M21)*(1+SUM($B104:$B$228))</f>
        <v>168.20200000000003</v>
      </c>
      <c r="R104" s="4">
        <f>Forward!R104*(1+SUM($B104:$B$228))+(-'Swap - Encargos'!I21-'Swap - Encargos'!$M21)*(1+SUM($B104:$B$228))</f>
        <v>164.79250000000002</v>
      </c>
      <c r="S104" s="4">
        <f>Forward!S104*(1+SUM($B104:$B$228))+(-'Swap - Encargos'!J21-'Swap - Encargos'!$M21)*(1+SUM($B104:$B$228))</f>
        <v>162.51949999999999</v>
      </c>
      <c r="T104" s="4">
        <f>Forward!T104*(1+SUM($B104:$B$228))+(-'Swap - Encargos'!K21-'Swap - Encargos'!$M21)*(1+SUM($B104:$B$228))</f>
        <v>160.2465</v>
      </c>
      <c r="U104" s="4">
        <f>Forward!U104*(1+SUM($B104:$B$228))</f>
        <v>0</v>
      </c>
      <c r="V104" s="6"/>
      <c r="W104" s="20">
        <f t="shared" si="0"/>
        <v>125.58325000000001</v>
      </c>
      <c r="X104" s="20">
        <f t="shared" si="1"/>
        <v>200.7726299603174</v>
      </c>
      <c r="Y104" s="23">
        <f t="shared" si="2"/>
        <v>135.4708</v>
      </c>
      <c r="Z104" s="23">
        <f t="shared" si="3"/>
        <v>197.46021416666673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243.33035000000001</v>
      </c>
      <c r="AJ104" s="9">
        <f t="shared" si="8"/>
        <v>0.65958628253336282</v>
      </c>
      <c r="AK104" s="9">
        <f t="shared" si="9"/>
        <v>0.65958628253336282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Encargos'!$M22)*(1+SUM($B105:$B$228))</f>
        <v>122.61239999999999</v>
      </c>
      <c r="M105" s="4">
        <f>Forward!M105*(1+SUM($B105:$B$228))+(-'Swap - Encargos'!D22-'Swap - Encargos'!$M22)*(1+SUM($B105:$B$228))</f>
        <v>112.3947</v>
      </c>
      <c r="N105" s="4">
        <f>Forward!N105*(1+SUM($B105:$B$228))+(-'Swap - Encargos'!E22-'Swap - Encargos'!$M22)*(1+SUM($B105:$B$228))</f>
        <v>129.42419999999998</v>
      </c>
      <c r="O105" s="4">
        <f>Forward!O105*(1+SUM($B105:$B$228))+(-'Swap - Encargos'!F22-'Swap - Encargos'!$M22)*(1+SUM($B105:$B$228))</f>
        <v>138.50659999999999</v>
      </c>
      <c r="P105" s="4">
        <f>Forward!P105*(1+SUM($B105:$B$228))+(-'Swap - Encargos'!G22-'Swap - Encargos'!$M22)*(1+SUM($B105:$B$228))</f>
        <v>153.2655</v>
      </c>
      <c r="Q105" s="4">
        <f>Forward!Q105*(1+SUM($B105:$B$228))+(-'Swap - Encargos'!H22-'Swap - Encargos'!$M22)*(1+SUM($B105:$B$228))</f>
        <v>161.21259999999998</v>
      </c>
      <c r="R105" s="4">
        <f>Forward!R105*(1+SUM($B105:$B$228))+(-'Swap - Encargos'!I22-'Swap - Encargos'!$M22)*(1+SUM($B105:$B$228))</f>
        <v>162.34789999999998</v>
      </c>
      <c r="S105" s="4">
        <f>Forward!S105*(1+SUM($B105:$B$228))+(-'Swap - Encargos'!J22-'Swap - Encargos'!$M22)*(1+SUM($B105:$B$228))</f>
        <v>160.07729999999998</v>
      </c>
      <c r="T105" s="4">
        <f>Forward!T105*(1+SUM($B105:$B$228))+(-'Swap - Encargos'!K22-'Swap - Encargos'!$M22)*(1+SUM($B105:$B$228))</f>
        <v>157.80669999999998</v>
      </c>
      <c r="U105" s="4">
        <f>Forward!U105*(1+SUM($B105:$B$228))</f>
        <v>0</v>
      </c>
      <c r="V105" s="6"/>
      <c r="W105" s="20">
        <f t="shared" si="0"/>
        <v>124.56763888888888</v>
      </c>
      <c r="X105" s="20">
        <f t="shared" si="1"/>
        <v>200.7726299603174</v>
      </c>
      <c r="Y105" s="23">
        <f t="shared" si="2"/>
        <v>135.74403666666666</v>
      </c>
      <c r="Z105" s="23">
        <f t="shared" si="3"/>
        <v>197.46021416666673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244.34596111111114</v>
      </c>
      <c r="AJ105" s="9">
        <f t="shared" si="8"/>
        <v>0.66233926076759198</v>
      </c>
      <c r="AK105" s="9">
        <f t="shared" si="9"/>
        <v>0.66233926076759198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Encargos'!$M23)*(1+SUM($B106:$B$228))</f>
        <v>116.63720000000001</v>
      </c>
      <c r="M106" s="4">
        <f>Forward!M106*(1+SUM($B106:$B$228))+(-'Swap - Encargos'!D23-'Swap - Encargos'!$M23)*(1+SUM($B106:$B$228))</f>
        <v>112.10760000000001</v>
      </c>
      <c r="N106" s="4">
        <f>Forward!N106*(1+SUM($B106:$B$228))+(-'Swap - Encargos'!E23-'Swap - Encargos'!$M23)*(1+SUM($B106:$B$228))</f>
        <v>122.29920000000001</v>
      </c>
      <c r="O106" s="4">
        <f>Forward!O106*(1+SUM($B106:$B$228))+(-'Swap - Encargos'!F23-'Swap - Encargos'!$M23)*(1+SUM($B106:$B$228))</f>
        <v>132.49080000000001</v>
      </c>
      <c r="P106" s="4">
        <f>Forward!P106*(1+SUM($B106:$B$228))+(-'Swap - Encargos'!G23-'Swap - Encargos'!$M23)*(1+SUM($B106:$B$228))</f>
        <v>152.87400000000002</v>
      </c>
      <c r="Q106" s="4">
        <f>Forward!Q106*(1+SUM($B106:$B$228))+(-'Swap - Encargos'!H23-'Swap - Encargos'!$M23)*(1+SUM($B106:$B$228))</f>
        <v>161.93320000000003</v>
      </c>
      <c r="R106" s="4">
        <f>Forward!R106*(1+SUM($B106:$B$228))+(-'Swap - Encargos'!I23-'Swap - Encargos'!$M23)*(1+SUM($B106:$B$228))</f>
        <v>161.9332</v>
      </c>
      <c r="S106" s="4">
        <f>Forward!S106*(1+SUM($B106:$B$228))+(-'Swap - Encargos'!J23-'Swap - Encargos'!$M23)*(1+SUM($B106:$B$228))</f>
        <v>159.66840000000002</v>
      </c>
      <c r="T106" s="4">
        <f>Forward!T106*(1+SUM($B106:$B$228))+(-'Swap - Encargos'!K23-'Swap - Encargos'!$M23)*(1+SUM($B106:$B$228))</f>
        <v>157.40359999999998</v>
      </c>
      <c r="U106" s="4">
        <f>Forward!U106*(1+SUM($B106:$B$228))</f>
        <v>0</v>
      </c>
      <c r="V106" s="6"/>
      <c r="W106" s="20">
        <f t="shared" si="0"/>
        <v>120.53768888888891</v>
      </c>
      <c r="X106" s="20">
        <f t="shared" si="1"/>
        <v>200.7726299603174</v>
      </c>
      <c r="Y106" s="23">
        <f t="shared" si="2"/>
        <v>133.32122666666666</v>
      </c>
      <c r="Z106" s="23">
        <f t="shared" si="3"/>
        <v>197.46021416666673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248.37591111111112</v>
      </c>
      <c r="AJ106" s="9">
        <f t="shared" si="8"/>
        <v>0.67326309225550673</v>
      </c>
      <c r="AK106" s="9">
        <f t="shared" si="9"/>
        <v>0.67326309225550673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Encargos'!$M24)*(1+SUM($B107:$B$228))</f>
        <v>120.8886</v>
      </c>
      <c r="M107" s="4">
        <f>Forward!M107*(1+SUM($B107:$B$228))+(-'Swap - Encargos'!D24-'Swap - Encargos'!$M24)*(1+SUM($B107:$B$228))</f>
        <v>110.72039999999998</v>
      </c>
      <c r="N107" s="4">
        <f>Forward!N107*(1+SUM($B107:$B$228))+(-'Swap - Encargos'!E24-'Swap - Encargos'!$M24)*(1+SUM($B107:$B$228))</f>
        <v>131.05679999999998</v>
      </c>
      <c r="O107" s="4">
        <f>Forward!O107*(1+SUM($B107:$B$228))+(-'Swap - Encargos'!F24-'Swap - Encargos'!$M24)*(1+SUM($B107:$B$228))</f>
        <v>140.09520000000001</v>
      </c>
      <c r="P107" s="4">
        <f>Forward!P107*(1+SUM($B107:$B$228))+(-'Swap - Encargos'!G24-'Swap - Encargos'!$M24)*(1+SUM($B107:$B$228))</f>
        <v>145.74420000000001</v>
      </c>
      <c r="Q107" s="4">
        <f>Forward!Q107*(1+SUM($B107:$B$228))+(-'Swap - Encargos'!H24-'Swap - Encargos'!$M24)*(1+SUM($B107:$B$228))</f>
        <v>160.4316</v>
      </c>
      <c r="R107" s="4">
        <f>Forward!R107*(1+SUM($B107:$B$228))+(-'Swap - Encargos'!I24-'Swap - Encargos'!$M24)*(1+SUM($B107:$B$228))</f>
        <v>159.30179999999999</v>
      </c>
      <c r="S107" s="4">
        <f>Forward!S107*(1+SUM($B107:$B$228))+(-'Swap - Encargos'!J24-'Swap - Encargos'!$M24)*(1+SUM($B107:$B$228))</f>
        <v>157.04219999999998</v>
      </c>
      <c r="T107" s="4">
        <f>Forward!T107*(1+SUM($B107:$B$228))+(-'Swap - Encargos'!K24-'Swap - Encargos'!$M24)*(1+SUM($B107:$B$228))</f>
        <v>154.78259999999997</v>
      </c>
      <c r="U107" s="4">
        <f>Forward!U107*(1+SUM($B107:$B$228))</f>
        <v>0</v>
      </c>
      <c r="V107" s="6"/>
      <c r="W107" s="20">
        <f t="shared" si="0"/>
        <v>125.69025000000001</v>
      </c>
      <c r="X107" s="20">
        <f t="shared" si="1"/>
        <v>200.7726299603174</v>
      </c>
      <c r="Y107" s="23">
        <f t="shared" si="2"/>
        <v>135.63248999999999</v>
      </c>
      <c r="Z107" s="23">
        <f t="shared" si="3"/>
        <v>197.46021416666673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243.22335000000004</v>
      </c>
      <c r="AJ107" s="9">
        <f t="shared" si="8"/>
        <v>0.65929624172163892</v>
      </c>
      <c r="AK107" s="9">
        <f t="shared" si="9"/>
        <v>0.65929624172163892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Encargos'!$M25)*(1+SUM($B108:$B$228))</f>
        <v>121.75919999999999</v>
      </c>
      <c r="M108" s="4">
        <f>Forward!M108*(1+SUM($B108:$B$228))+(-'Swap - Encargos'!D25-'Swap - Encargos'!$M25)*(1+SUM($B108:$B$228))</f>
        <v>125.1414</v>
      </c>
      <c r="N108" s="4">
        <f>Forward!N108*(1+SUM($B108:$B$228))+(-'Swap - Encargos'!E25-'Swap - Encargos'!$M25)*(1+SUM($B108:$B$228))</f>
        <v>140.92499999999998</v>
      </c>
      <c r="O108" s="4">
        <f>Forward!O108*(1+SUM($B108:$B$228))+(-'Swap - Encargos'!F25-'Swap - Encargos'!$M25)*(1+SUM($B108:$B$228))</f>
        <v>148.8168</v>
      </c>
      <c r="P108" s="4">
        <f>Forward!P108*(1+SUM($B108:$B$228))+(-'Swap - Encargos'!G25-'Swap - Encargos'!$M25)*(1+SUM($B108:$B$228))</f>
        <v>147.68940000000001</v>
      </c>
      <c r="Q108" s="4">
        <f>Forward!Q108*(1+SUM($B108:$B$228))+(-'Swap - Encargos'!H25-'Swap - Encargos'!$M25)*(1+SUM($B108:$B$228))</f>
        <v>163.47299999999998</v>
      </c>
      <c r="R108" s="4">
        <f>Forward!R108*(1+SUM($B108:$B$228))+(-'Swap - Encargos'!I25-'Swap - Encargos'!$M25)*(1+SUM($B108:$B$228))</f>
        <v>161.2182</v>
      </c>
      <c r="S108" s="4">
        <f>Forward!S108*(1+SUM($B108:$B$228))+(-'Swap - Encargos'!J25-'Swap - Encargos'!$M25)*(1+SUM($B108:$B$228))</f>
        <v>158.96340000000001</v>
      </c>
      <c r="T108" s="4">
        <f>Forward!T108*(1+SUM($B108:$B$228))+(-'Swap - Encargos'!K25-'Swap - Encargos'!$M25)*(1+SUM($B108:$B$228))</f>
        <v>156.70859999999999</v>
      </c>
      <c r="U108" s="4">
        <f>Forward!U108*(1+SUM($B108:$B$228))</f>
        <v>0</v>
      </c>
      <c r="V108" s="6"/>
      <c r="W108" s="20">
        <f t="shared" si="0"/>
        <v>136.7912</v>
      </c>
      <c r="X108" s="20">
        <f t="shared" si="1"/>
        <v>200.7726299603174</v>
      </c>
      <c r="Y108" s="23">
        <f t="shared" si="2"/>
        <v>143.81865999999999</v>
      </c>
      <c r="Z108" s="23">
        <f t="shared" si="3"/>
        <v>197.46021416666673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232.12240000000003</v>
      </c>
      <c r="AJ108" s="9">
        <f t="shared" si="8"/>
        <v>0.62920532070381796</v>
      </c>
      <c r="AK108" s="9">
        <f t="shared" si="9"/>
        <v>0.62920532070381796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Encargos'!$M26)*(1+SUM($B109:$B$228))</f>
        <v>123.706</v>
      </c>
      <c r="M109" s="4">
        <f>Forward!M109*(1+SUM($B109:$B$228))+(-'Swap - Encargos'!D26-'Swap - Encargos'!$M26)*(1+SUM($B109:$B$228))</f>
        <v>125.95519999999999</v>
      </c>
      <c r="N109" s="4">
        <f>Forward!N109*(1+SUM($B109:$B$228))+(-'Swap - Encargos'!E26-'Swap - Encargos'!$M26)*(1+SUM($B109:$B$228))</f>
        <v>155.19480000000001</v>
      </c>
      <c r="O109" s="4">
        <f>Forward!O109*(1+SUM($B109:$B$228))+(-'Swap - Encargos'!F26-'Swap - Encargos'!$M26)*(1+SUM($B109:$B$228))</f>
        <v>165.31620000000001</v>
      </c>
      <c r="P109" s="4">
        <f>Forward!P109*(1+SUM($B109:$B$228))+(-'Swap - Encargos'!G26-'Swap - Encargos'!$M26)*(1+SUM($B109:$B$228))</f>
        <v>166.44080000000002</v>
      </c>
      <c r="Q109" s="4">
        <f>Forward!Q109*(1+SUM($B109:$B$228))+(-'Swap - Encargos'!H26-'Swap - Encargos'!$M26)*(1+SUM($B109:$B$228))</f>
        <v>170.9392</v>
      </c>
      <c r="R109" s="4">
        <f>Forward!R109*(1+SUM($B109:$B$228))+(-'Swap - Encargos'!I26-'Swap - Encargos'!$M26)*(1+SUM($B109:$B$228))</f>
        <v>173.18840000000003</v>
      </c>
      <c r="S109" s="4">
        <f>Forward!S109*(1+SUM($B109:$B$228))+(-'Swap - Encargos'!J26-'Swap - Encargos'!$M26)*(1+SUM($B109:$B$228))</f>
        <v>170.93920000000003</v>
      </c>
      <c r="T109" s="4">
        <f>Forward!T109*(1+SUM($B109:$B$228))+(-'Swap - Encargos'!K26-'Swap - Encargos'!$M26)*(1+SUM($B109:$B$228))</f>
        <v>168.69000000000003</v>
      </c>
      <c r="U109" s="4">
        <f>Forward!U109*(1+SUM($B109:$B$228))</f>
        <v>0</v>
      </c>
      <c r="V109" s="6"/>
      <c r="W109" s="20">
        <f t="shared" si="0"/>
        <v>147.66622777777781</v>
      </c>
      <c r="X109" s="20">
        <f t="shared" si="1"/>
        <v>200.7726299603174</v>
      </c>
      <c r="Y109" s="23">
        <f t="shared" si="2"/>
        <v>155.98202000000001</v>
      </c>
      <c r="Z109" s="23">
        <f t="shared" si="3"/>
        <v>197.46021416666673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221.24737222222222</v>
      </c>
      <c r="AJ109" s="9">
        <f t="shared" si="8"/>
        <v>0.59972679842169607</v>
      </c>
      <c r="AK109" s="9">
        <f t="shared" si="9"/>
        <v>0.59972679842169607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Encargos'!$M27)*(1+SUM($B110:$B$228))</f>
        <v>125.64159999999998</v>
      </c>
      <c r="N110" s="4">
        <f>Forward!N110*(1+SUM($B110:$B$228))+(-'Swap - Encargos'!E27-'Swap - Encargos'!$M27)*(1+SUM($B110:$B$228))</f>
        <v>139.10319999999999</v>
      </c>
      <c r="O110" s="4">
        <f>Forward!O110*(1+SUM($B110:$B$228))+(-'Swap - Encargos'!F27-'Swap - Encargos'!$M27)*(1+SUM($B110:$B$228))</f>
        <v>153.6866</v>
      </c>
      <c r="P110" s="4">
        <f>Forward!P110*(1+SUM($B110:$B$228))+(-'Swap - Encargos'!G27-'Swap - Encargos'!$M27)*(1+SUM($B110:$B$228))</f>
        <v>180.60979999999998</v>
      </c>
      <c r="Q110" s="4">
        <f>Forward!Q110*(1+SUM($B110:$B$228))+(-'Swap - Encargos'!H27-'Swap - Encargos'!$M27)*(1+SUM($B110:$B$228))</f>
        <v>179.488</v>
      </c>
      <c r="R110" s="4">
        <f>Forward!R110*(1+SUM($B110:$B$228))+(-'Swap - Encargos'!I27-'Swap - Encargos'!$M27)*(1+SUM($B110:$B$228))</f>
        <v>179.48799999999997</v>
      </c>
      <c r="S110" s="4">
        <f>Forward!S110*(1+SUM($B110:$B$228))+(-'Swap - Encargos'!J27-'Swap - Encargos'!$M27)*(1+SUM($B110:$B$228))</f>
        <v>177.24439999999998</v>
      </c>
      <c r="T110" s="4">
        <f>Forward!T110*(1+SUM($B110:$B$228))+(-'Swap - Encargos'!K27-'Swap - Encargos'!$M27)*(1+SUM($B110:$B$228))</f>
        <v>175.00079999999997</v>
      </c>
      <c r="U110" s="4">
        <f>Forward!U110*(1+SUM($B110:$B$228))</f>
        <v>0</v>
      </c>
      <c r="V110" s="6"/>
      <c r="W110" s="20">
        <f t="shared" si="0"/>
        <v>139.47713333333331</v>
      </c>
      <c r="X110" s="20">
        <f t="shared" si="1"/>
        <v>200.7726299603174</v>
      </c>
      <c r="Y110" s="23">
        <f t="shared" si="2"/>
        <v>155.70583999999999</v>
      </c>
      <c r="Z110" s="23">
        <f t="shared" si="3"/>
        <v>197.46021416666673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249.22656666666666</v>
      </c>
      <c r="AJ110" s="9">
        <f t="shared" si="8"/>
        <v>0.64117364117364117</v>
      </c>
      <c r="AK110" s="9">
        <f t="shared" si="9"/>
        <v>0.64117364117364117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Encargos'!$M28)*(1+SUM($B111:$B$228))</f>
        <v>167.64</v>
      </c>
      <c r="N111" s="4">
        <f>Forward!N111*(1+SUM($B111:$B$228))+(-'Swap - Encargos'!E28-'Swap - Encargos'!$M28)*(1+SUM($B111:$B$228))</f>
        <v>231.34319999999997</v>
      </c>
      <c r="O111" s="4">
        <f>Forward!O111*(1+SUM($B111:$B$228))+(-'Swap - Encargos'!F28-'Swap - Encargos'!$M28)*(1+SUM($B111:$B$228))</f>
        <v>226.87279999999998</v>
      </c>
      <c r="P111" s="4">
        <f>Forward!P111*(1+SUM($B111:$B$228))+(-'Swap - Encargos'!G28-'Swap - Encargos'!$M28)*(1+SUM($B111:$B$228))</f>
        <v>216.81439999999998</v>
      </c>
      <c r="Q111" s="4">
        <f>Forward!Q111*(1+SUM($B111:$B$228))+(-'Swap - Encargos'!H28-'Swap - Encargos'!$M28)*(1+SUM($B111:$B$228))</f>
        <v>207.87359999999998</v>
      </c>
      <c r="R111" s="4">
        <f>Forward!R111*(1+SUM($B111:$B$228))+(-'Swap - Encargos'!I28-'Swap - Encargos'!$M28)*(1+SUM($B111:$B$228))</f>
        <v>201.16800000000001</v>
      </c>
      <c r="S111" s="4">
        <f>Forward!S111*(1+SUM($B111:$B$228))+(-'Swap - Encargos'!J28-'Swap - Encargos'!$M28)*(1+SUM($B111:$B$228))</f>
        <v>195.57999999999998</v>
      </c>
      <c r="T111" s="4">
        <f>Forward!T111*(1+SUM($B111:$B$228))+(-'Swap - Encargos'!K28-'Swap - Encargos'!$M28)*(1+SUM($B111:$B$228))</f>
        <v>189.99199999999999</v>
      </c>
      <c r="U111" s="4">
        <f>Forward!U111*(1+SUM($B111:$B$228))</f>
        <v>0</v>
      </c>
      <c r="V111" s="6"/>
      <c r="W111" s="20">
        <f t="shared" si="0"/>
        <v>209.98462222222221</v>
      </c>
      <c r="X111" s="20">
        <f t="shared" si="1"/>
        <v>200.7726299603174</v>
      </c>
      <c r="Y111" s="23">
        <f t="shared" si="2"/>
        <v>210.66759999999996</v>
      </c>
      <c r="Z111" s="23">
        <f t="shared" si="3"/>
        <v>197.46021416666673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178.71907777777776</v>
      </c>
      <c r="AJ111" s="9">
        <f t="shared" si="8"/>
        <v>0.45978229118420477</v>
      </c>
      <c r="AK111" s="9">
        <f t="shared" si="9"/>
        <v>0.45978229118420477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Encargos'!$M29)*(1+SUM($B112:$B$228))</f>
        <v>171.94149999999999</v>
      </c>
      <c r="N112" s="4">
        <f>Forward!N112*(1+SUM($B112:$B$228))+(-'Swap - Encargos'!E29-'Swap - Encargos'!$M29)*(1+SUM($B112:$B$228))</f>
        <v>208.54840000000002</v>
      </c>
      <c r="O112" s="4">
        <f>Forward!O112*(1+SUM($B112:$B$228))+(-'Swap - Encargos'!F29-'Swap - Encargos'!$M29)*(1+SUM($B112:$B$228))</f>
        <v>205.22050000000002</v>
      </c>
      <c r="P112" s="4">
        <f>Forward!P112*(1+SUM($B112:$B$228))+(-'Swap - Encargos'!G29-'Swap - Encargos'!$M29)*(1+SUM($B112:$B$228))</f>
        <v>196.34609999999998</v>
      </c>
      <c r="Q112" s="4">
        <f>Forward!Q112*(1+SUM($B112:$B$228))+(-'Swap - Encargos'!H29-'Swap - Encargos'!$M29)*(1+SUM($B112:$B$228))</f>
        <v>203.00190000000001</v>
      </c>
      <c r="R112" s="4">
        <f>Forward!R112*(1+SUM($B112:$B$228))+(-'Swap - Encargos'!I29-'Swap - Encargos'!$M29)*(1+SUM($B112:$B$228))</f>
        <v>200.78329999999997</v>
      </c>
      <c r="S112" s="4">
        <f>Forward!S112*(1+SUM($B112:$B$228))+(-'Swap - Encargos'!J29-'Swap - Encargos'!$M29)*(1+SUM($B112:$B$228))</f>
        <v>195.23679999999999</v>
      </c>
      <c r="T112" s="4">
        <f>Forward!T112*(1+SUM($B112:$B$228))+(-'Swap - Encargos'!K29-'Swap - Encargos'!$M29)*(1+SUM($B112:$B$228))</f>
        <v>189.69029999999998</v>
      </c>
      <c r="U112" s="4">
        <f>Forward!U112*(1+SUM($B112:$B$228))</f>
        <v>0</v>
      </c>
      <c r="V112" s="6"/>
      <c r="W112" s="20">
        <f t="shared" si="0"/>
        <v>196.59261111111113</v>
      </c>
      <c r="X112" s="20">
        <f t="shared" si="1"/>
        <v>200.7726299603174</v>
      </c>
      <c r="Y112" s="23">
        <f t="shared" si="2"/>
        <v>197.97307333333339</v>
      </c>
      <c r="Z112" s="23">
        <f t="shared" si="3"/>
        <v>197.46021416666673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192.11108888888884</v>
      </c>
      <c r="AJ112" s="9">
        <f t="shared" si="8"/>
        <v>0.49423529770591035</v>
      </c>
      <c r="AK112" s="9">
        <f t="shared" si="9"/>
        <v>0.49423529770591035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Encargos'!$M30)*(1+SUM($B113:$B$228))</f>
        <v>152.86259999999999</v>
      </c>
      <c r="N113" s="4">
        <f>Forward!N113*(1+SUM($B113:$B$228))+(-'Swap - Encargos'!E30-'Swap - Encargos'!$M30)*(1+SUM($B113:$B$228))</f>
        <v>186.09359999999998</v>
      </c>
      <c r="O113" s="4">
        <f>Forward!O113*(1+SUM($B113:$B$228))+(-'Swap - Encargos'!F30-'Swap - Encargos'!$M30)*(1+SUM($B113:$B$228))</f>
        <v>193.8475</v>
      </c>
      <c r="P113" s="4">
        <f>Forward!P113*(1+SUM($B113:$B$228))+(-'Swap - Encargos'!G30-'Swap - Encargos'!$M30)*(1+SUM($B113:$B$228))</f>
        <v>193.8475</v>
      </c>
      <c r="Q113" s="4">
        <f>Forward!Q113*(1+SUM($B113:$B$228))+(-'Swap - Encargos'!H30-'Swap - Encargos'!$M30)*(1+SUM($B113:$B$228))</f>
        <v>186.09359999999998</v>
      </c>
      <c r="R113" s="4">
        <f>Forward!R113*(1+SUM($B113:$B$228))+(-'Swap - Encargos'!I30-'Swap - Encargos'!$M30)*(1+SUM($B113:$B$228))</f>
        <v>184.98589999999999</v>
      </c>
      <c r="S113" s="4">
        <f>Forward!S113*(1+SUM($B113:$B$228))+(-'Swap - Encargos'!J30-'Swap - Encargos'!$M30)*(1+SUM($B113:$B$228))</f>
        <v>179.44739999999999</v>
      </c>
      <c r="T113" s="4">
        <f>Forward!T113*(1+SUM($B113:$B$228))+(-'Swap - Encargos'!K30-'Swap - Encargos'!$M30)*(1+SUM($B113:$B$228))</f>
        <v>173.90889999999999</v>
      </c>
      <c r="U113" s="4">
        <f>Forward!U113*(1+SUM($B113:$B$228))</f>
        <v>0</v>
      </c>
      <c r="V113" s="6"/>
      <c r="W113" s="20">
        <f t="shared" si="0"/>
        <v>181.01664166666666</v>
      </c>
      <c r="X113" s="20">
        <f t="shared" si="1"/>
        <v>200.7726299603174</v>
      </c>
      <c r="Y113" s="23">
        <f t="shared" si="2"/>
        <v>184.15512499999997</v>
      </c>
      <c r="Z113" s="23">
        <f t="shared" si="3"/>
        <v>197.46021416666673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207.68705833333331</v>
      </c>
      <c r="AJ113" s="9">
        <f t="shared" si="8"/>
        <v>0.53430687264704024</v>
      </c>
      <c r="AK113" s="9">
        <f t="shared" si="9"/>
        <v>0.53430687264704024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Encargos'!$M31)*(1+SUM($B114:$B$228))</f>
        <v>121.42899999999999</v>
      </c>
      <c r="N114" s="4">
        <f>Forward!N114*(1+SUM($B114:$B$228))+(-'Swap - Encargos'!E31-'Swap - Encargos'!$M31)*(1+SUM($B114:$B$228))</f>
        <v>164.48109999999997</v>
      </c>
      <c r="O114" s="4">
        <f>Forward!O114*(1+SUM($B114:$B$228))+(-'Swap - Encargos'!F31-'Swap - Encargos'!$M31)*(1+SUM($B114:$B$228))</f>
        <v>181.03959999999998</v>
      </c>
      <c r="P114" s="4">
        <f>Forward!P114*(1+SUM($B114:$B$228))+(-'Swap - Encargos'!G31-'Swap - Encargos'!$M31)*(1+SUM($B114:$B$228))</f>
        <v>181.03959999999998</v>
      </c>
      <c r="Q114" s="4">
        <f>Forward!Q114*(1+SUM($B114:$B$228))+(-'Swap - Encargos'!H31-'Swap - Encargos'!$M31)*(1+SUM($B114:$B$228))</f>
        <v>177.72789999999998</v>
      </c>
      <c r="R114" s="4">
        <f>Forward!R114*(1+SUM($B114:$B$228))+(-'Swap - Encargos'!I31-'Swap - Encargos'!$M31)*(1+SUM($B114:$B$228))</f>
        <v>173.31229999999999</v>
      </c>
      <c r="S114" s="4">
        <f>Forward!S114*(1+SUM($B114:$B$228))+(-'Swap - Encargos'!J31-'Swap - Encargos'!$M31)*(1+SUM($B114:$B$228))</f>
        <v>167.7928</v>
      </c>
      <c r="T114" s="4">
        <f>Forward!T114*(1+SUM($B114:$B$228))+(-'Swap - Encargos'!K31-'Swap - Encargos'!$M31)*(1+SUM($B114:$B$228))</f>
        <v>162.27329999999998</v>
      </c>
      <c r="U114" s="4">
        <f>Forward!U114*(1+SUM($B114:$B$228))</f>
        <v>0</v>
      </c>
      <c r="V114" s="6"/>
      <c r="W114" s="20">
        <f t="shared" si="0"/>
        <v>162.27329999999998</v>
      </c>
      <c r="X114" s="20">
        <f t="shared" si="1"/>
        <v>200.7726299603174</v>
      </c>
      <c r="Y114" s="23">
        <f t="shared" si="2"/>
        <v>168.60232666666664</v>
      </c>
      <c r="Z114" s="23">
        <f t="shared" si="3"/>
        <v>197.46021416666673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226.43039999999999</v>
      </c>
      <c r="AJ114" s="9">
        <f t="shared" si="8"/>
        <v>0.58252699935709384</v>
      </c>
      <c r="AK114" s="9">
        <f t="shared" si="9"/>
        <v>0.58252699935709384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Encargos'!$M32)*(1+SUM($B115:$B$228))</f>
        <v>183.5831</v>
      </c>
      <c r="N115" s="4">
        <f>Forward!N115*(1+SUM($B115:$B$228))+(-'Swap - Encargos'!E32-'Swap - Encargos'!$M32)*(1+SUM($B115:$B$228))</f>
        <v>200.07259999999999</v>
      </c>
      <c r="O115" s="4">
        <f>Forward!O115*(1+SUM($B115:$B$228))+(-'Swap - Encargos'!F32-'Swap - Encargos'!$M32)*(1+SUM($B115:$B$228))</f>
        <v>198.97329999999999</v>
      </c>
      <c r="P115" s="4">
        <f>Forward!P115*(1+SUM($B115:$B$228))+(-'Swap - Encargos'!G32-'Swap - Encargos'!$M32)*(1+SUM($B115:$B$228))</f>
        <v>190.1789</v>
      </c>
      <c r="Q115" s="4">
        <f>Forward!Q115*(1+SUM($B115:$B$228))+(-'Swap - Encargos'!H32-'Swap - Encargos'!$M32)*(1+SUM($B115:$B$228))</f>
        <v>185.7817</v>
      </c>
      <c r="R115" s="4">
        <f>Forward!R115*(1+SUM($B115:$B$228))+(-'Swap - Encargos'!I32-'Swap - Encargos'!$M32)*(1+SUM($B115:$B$228))</f>
        <v>181.3845</v>
      </c>
      <c r="S115" s="4">
        <f>Forward!S115*(1+SUM($B115:$B$228))+(-'Swap - Encargos'!J32-'Swap - Encargos'!$M32)*(1+SUM($B115:$B$228))</f>
        <v>175.88800000000001</v>
      </c>
      <c r="T115" s="4">
        <f>Forward!T115*(1+SUM($B115:$B$228))+(-'Swap - Encargos'!K32-'Swap - Encargos'!$M32)*(1+SUM($B115:$B$228))</f>
        <v>170.39149999999998</v>
      </c>
      <c r="U115" s="4">
        <f>Forward!U115*(1+SUM($B115:$B$228))</f>
        <v>0</v>
      </c>
      <c r="V115" s="6"/>
      <c r="W115" s="20">
        <f t="shared" si="0"/>
        <v>195.12575000000001</v>
      </c>
      <c r="X115" s="20">
        <f t="shared" si="1"/>
        <v>200.7726299603174</v>
      </c>
      <c r="Y115" s="23">
        <f t="shared" si="2"/>
        <v>191.53470333333334</v>
      </c>
      <c r="Z115" s="23">
        <f t="shared" si="3"/>
        <v>197.46021416666673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193.57794999999996</v>
      </c>
      <c r="AJ115" s="9">
        <f t="shared" si="8"/>
        <v>0.49800902332547897</v>
      </c>
      <c r="AK115" s="9">
        <f t="shared" si="9"/>
        <v>0.49800902332547897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Encargos'!$M33)*(1+SUM($B116:$B$228))</f>
        <v>246.87</v>
      </c>
      <c r="N116" s="4">
        <f>Forward!N116*(1+SUM($B116:$B$228))+(-'Swap - Encargos'!E33-'Swap - Encargos'!$M33)*(1+SUM($B116:$B$228))</f>
        <v>224.92599999999999</v>
      </c>
      <c r="O116" s="4">
        <f>Forward!O116*(1+SUM($B116:$B$228))+(-'Swap - Encargos'!F33-'Swap - Encargos'!$M33)*(1+SUM($B116:$B$228))</f>
        <v>208.46799999999999</v>
      </c>
      <c r="P116" s="4">
        <f>Forward!P116*(1+SUM($B116:$B$228))+(-'Swap - Encargos'!G33-'Swap - Encargos'!$M33)*(1+SUM($B116:$B$228))</f>
        <v>190.9128</v>
      </c>
      <c r="Q116" s="4">
        <f>Forward!Q116*(1+SUM($B116:$B$228))+(-'Swap - Encargos'!H33-'Swap - Encargos'!$M33)*(1+SUM($B116:$B$228))</f>
        <v>188.71839999999997</v>
      </c>
      <c r="R116" s="4">
        <f>Forward!R116*(1+SUM($B116:$B$228))+(-'Swap - Encargos'!I33-'Swap - Encargos'!$M33)*(1+SUM($B116:$B$228))</f>
        <v>182.1352</v>
      </c>
      <c r="S116" s="4">
        <f>Forward!S116*(1+SUM($B116:$B$228))+(-'Swap - Encargos'!J33-'Swap - Encargos'!$M33)*(1+SUM($B116:$B$228))</f>
        <v>176.64920000000001</v>
      </c>
      <c r="T116" s="4">
        <f>Forward!T116*(1+SUM($B116:$B$228))+(-'Swap - Encargos'!K33-'Swap - Encargos'!$M33)*(1+SUM($B116:$B$228))</f>
        <v>171.16319999999999</v>
      </c>
      <c r="U116" s="4">
        <f>Forward!U116*(1+SUM($B116:$B$228))</f>
        <v>0</v>
      </c>
      <c r="V116" s="6"/>
      <c r="W116" s="20">
        <f t="shared" si="0"/>
        <v>217.42846666666668</v>
      </c>
      <c r="X116" s="20">
        <f t="shared" si="1"/>
        <v>200.7726299603174</v>
      </c>
      <c r="Y116" s="23">
        <f t="shared" si="2"/>
        <v>205.50556000000003</v>
      </c>
      <c r="Z116" s="23">
        <f t="shared" si="3"/>
        <v>197.46021416666673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171.27523333333329</v>
      </c>
      <c r="AJ116" s="9">
        <f t="shared" si="8"/>
        <v>0.44063185746195188</v>
      </c>
      <c r="AK116" s="9">
        <f t="shared" si="9"/>
        <v>0.44063185746195188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Encargos'!$M34)*(1+SUM($B117:$B$228))</f>
        <v>193.5318</v>
      </c>
      <c r="N117" s="4">
        <f>Forward!N117*(1+SUM($B117:$B$228))+(-'Swap - Encargos'!E34-'Swap - Encargos'!$M34)*(1+SUM($B117:$B$228))</f>
        <v>209.93279999999999</v>
      </c>
      <c r="O117" s="4">
        <f>Forward!O117*(1+SUM($B117:$B$228))+(-'Swap - Encargos'!F34-'Swap - Encargos'!$M34)*(1+SUM($B117:$B$228))</f>
        <v>202.279</v>
      </c>
      <c r="P117" s="4">
        <f>Forward!P117*(1+SUM($B117:$B$228))+(-'Swap - Encargos'!G34-'Swap - Encargos'!$M34)*(1+SUM($B117:$B$228))</f>
        <v>189.15819999999999</v>
      </c>
      <c r="Q117" s="4">
        <f>Forward!Q117*(1+SUM($B117:$B$228))+(-'Swap - Encargos'!H34-'Swap - Encargos'!$M34)*(1+SUM($B117:$B$228))</f>
        <v>180.411</v>
      </c>
      <c r="R117" s="4">
        <f>Forward!R117*(1+SUM($B117:$B$228))+(-'Swap - Encargos'!I34-'Swap - Encargos'!$M34)*(1+SUM($B117:$B$228))</f>
        <v>177.13079999999999</v>
      </c>
      <c r="S117" s="4">
        <f>Forward!S117*(1+SUM($B117:$B$228))+(-'Swap - Encargos'!J34-'Swap - Encargos'!$M34)*(1+SUM($B117:$B$228))</f>
        <v>173.85060000000001</v>
      </c>
      <c r="T117" s="4">
        <f>Forward!T117*(1+SUM($B117:$B$228))+(-'Swap - Encargos'!K34-'Swap - Encargos'!$M34)*(1+SUM($B117:$B$228))</f>
        <v>169.47699999999998</v>
      </c>
      <c r="U117" s="4">
        <f>Forward!U117*(1+SUM($B117:$B$228))</f>
        <v>0</v>
      </c>
      <c r="V117" s="6"/>
      <c r="W117" s="20">
        <f t="shared" si="0"/>
        <v>201.06411111111112</v>
      </c>
      <c r="X117" s="20">
        <f t="shared" si="1"/>
        <v>200.7726299603174</v>
      </c>
      <c r="Y117" s="23">
        <f t="shared" si="2"/>
        <v>193.14910999999998</v>
      </c>
      <c r="Z117" s="23">
        <f t="shared" si="3"/>
        <v>197.46021416666673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187.63958888888885</v>
      </c>
      <c r="AJ117" s="9">
        <f t="shared" si="8"/>
        <v>0.4827316768245038</v>
      </c>
      <c r="AK117" s="9">
        <f t="shared" si="9"/>
        <v>0.4827316768245038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Encargos'!$M35)*(1+SUM($B118:$B$228))</f>
        <v>241.22149999999996</v>
      </c>
      <c r="N118" s="4">
        <f>Forward!N118*(1+SUM($B118:$B$228))+(-'Swap - Encargos'!E35-'Swap - Encargos'!$M35)*(1+SUM($B118:$B$228))</f>
        <v>216.11699999999999</v>
      </c>
      <c r="O118" s="4">
        <f>Forward!O118*(1+SUM($B118:$B$228))+(-'Swap - Encargos'!F35-'Swap - Encargos'!$M35)*(1+SUM($B118:$B$228))</f>
        <v>210.65949999999998</v>
      </c>
      <c r="P118" s="4">
        <f>Forward!P118*(1+SUM($B118:$B$228))+(-'Swap - Encargos'!G35-'Swap - Encargos'!$M35)*(1+SUM($B118:$B$228))</f>
        <v>195.37849999999997</v>
      </c>
      <c r="Q118" s="4">
        <f>Forward!Q118*(1+SUM($B118:$B$228))+(-'Swap - Encargos'!H35-'Swap - Encargos'!$M35)*(1+SUM($B118:$B$228))</f>
        <v>183.37199999999999</v>
      </c>
      <c r="R118" s="4">
        <f>Forward!R118*(1+SUM($B118:$B$228))+(-'Swap - Encargos'!I35-'Swap - Encargos'!$M35)*(1+SUM($B118:$B$228))</f>
        <v>180.0975</v>
      </c>
      <c r="S118" s="4">
        <f>Forward!S118*(1+SUM($B118:$B$228))+(-'Swap - Encargos'!J35-'Swap - Encargos'!$M35)*(1+SUM($B118:$B$228))</f>
        <v>176.82299999999998</v>
      </c>
      <c r="T118" s="4">
        <f>Forward!T118*(1+SUM($B118:$B$228))+(-'Swap - Encargos'!K35-'Swap - Encargos'!$M35)*(1+SUM($B118:$B$228))</f>
        <v>172.45699999999997</v>
      </c>
      <c r="U118" s="4">
        <f>Forward!U118*(1+SUM($B118:$B$228))</f>
        <v>0</v>
      </c>
      <c r="V118" s="6"/>
      <c r="W118" s="20">
        <f t="shared" si="0"/>
        <v>212.47866666666667</v>
      </c>
      <c r="X118" s="20">
        <f t="shared" ref="X118:X141" si="14">AVERAGE($W$2:$W$198)</f>
        <v>200.7726299603174</v>
      </c>
      <c r="Y118" s="23">
        <f t="shared" si="2"/>
        <v>201.19983333333332</v>
      </c>
      <c r="Z118" s="23">
        <f t="shared" ref="Z118:Z141" si="15">AVERAGE($Y$2:$Y$198)</f>
        <v>197.46021416666673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176.2250333333333</v>
      </c>
      <c r="AJ118" s="9">
        <f t="shared" si="8"/>
        <v>0.45336597859329181</v>
      </c>
      <c r="AK118" s="9">
        <f t="shared" si="9"/>
        <v>0.45336597859329181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Encargos'!$M36)*(1+SUM($B119:$B$228))</f>
        <v>300.03959999999995</v>
      </c>
      <c r="N119" s="4">
        <f>Forward!N119*(1+SUM($B119:$B$228))+(-'Swap - Encargos'!E36-'Swap - Encargos'!$M36)*(1+SUM($B119:$B$228))</f>
        <v>227.2039</v>
      </c>
      <c r="O119" s="4">
        <f>Forward!O119*(1+SUM($B119:$B$228))+(-'Swap - Encargos'!F36-'Swap - Encargos'!$M36)*(1+SUM($B119:$B$228))</f>
        <v>203.28769999999997</v>
      </c>
      <c r="P119" s="4">
        <f>Forward!P119*(1+SUM($B119:$B$228))+(-'Swap - Encargos'!G36-'Swap - Encargos'!$M36)*(1+SUM($B119:$B$228))</f>
        <v>185.89409999999998</v>
      </c>
      <c r="Q119" s="4">
        <f>Forward!Q119*(1+SUM($B119:$B$228))+(-'Swap - Encargos'!H36-'Swap - Encargos'!$M36)*(1+SUM($B119:$B$228))</f>
        <v>184.80699999999999</v>
      </c>
      <c r="R119" s="4">
        <f>Forward!R119*(1+SUM($B119:$B$228))+(-'Swap - Encargos'!I36-'Swap - Encargos'!$M36)*(1+SUM($B119:$B$228))</f>
        <v>177.19729999999998</v>
      </c>
      <c r="S119" s="4">
        <f>Forward!S119*(1+SUM($B119:$B$228))+(-'Swap - Encargos'!J36-'Swap - Encargos'!$M36)*(1+SUM($B119:$B$228))</f>
        <v>173.93599999999998</v>
      </c>
      <c r="T119" s="4">
        <f>Forward!T119*(1+SUM($B119:$B$228))+(-'Swap - Encargos'!K36-'Swap - Encargos'!$M36)*(1+SUM($B119:$B$228))</f>
        <v>169.58760000000001</v>
      </c>
      <c r="U119" s="4">
        <f>Forward!U119*(1+SUM($B119:$B$228))</f>
        <v>0</v>
      </c>
      <c r="V119" s="6"/>
      <c r="W119" s="20">
        <f t="shared" si="0"/>
        <v>214.97402499999998</v>
      </c>
      <c r="X119" s="20">
        <f t="shared" si="14"/>
        <v>200.7726299603174</v>
      </c>
      <c r="Y119" s="23">
        <f t="shared" si="2"/>
        <v>201.82011499999999</v>
      </c>
      <c r="Z119" s="23">
        <f t="shared" si="15"/>
        <v>197.46021416666673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173.72967499999999</v>
      </c>
      <c r="AJ119" s="9">
        <f t="shared" si="8"/>
        <v>0.44694628582130813</v>
      </c>
      <c r="AK119" s="9">
        <f t="shared" si="9"/>
        <v>0.44694628582130813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Encargos'!$M37)*(1+SUM($B120:$B$228))</f>
        <v>259.60800000000006</v>
      </c>
      <c r="N120" s="4">
        <f>Forward!N120*(1+SUM($B120:$B$228))+(-'Swap - Encargos'!E37-'Swap - Encargos'!$M37)*(1+SUM($B120:$B$228))</f>
        <v>153.60140000000001</v>
      </c>
      <c r="O120" s="4">
        <f>Forward!O120*(1+SUM($B120:$B$228))+(-'Swap - Encargos'!F37-'Swap - Encargos'!$M37)*(1+SUM($B120:$B$228))</f>
        <v>188.2158</v>
      </c>
      <c r="P120" s="4">
        <f>Forward!P120*(1+SUM($B120:$B$228))+(-'Swap - Encargos'!G37-'Swap - Encargos'!$M37)*(1+SUM($B120:$B$228))</f>
        <v>184.97070000000002</v>
      </c>
      <c r="Q120" s="4">
        <f>Forward!Q120*(1+SUM($B120:$B$228))+(-'Swap - Encargos'!H37-'Swap - Encargos'!$M37)*(1+SUM($B120:$B$228))</f>
        <v>178.48050000000001</v>
      </c>
      <c r="R120" s="4">
        <f>Forward!R120*(1+SUM($B120:$B$228))+(-'Swap - Encargos'!I37-'Swap - Encargos'!$M37)*(1+SUM($B120:$B$228))</f>
        <v>173.072</v>
      </c>
      <c r="S120" s="4">
        <f>Forward!S120*(1+SUM($B120:$B$228))+(-'Swap - Encargos'!J37-'Swap - Encargos'!$M37)*(1+SUM($B120:$B$228))</f>
        <v>169.82690000000002</v>
      </c>
      <c r="T120" s="4">
        <f>Forward!T120*(1+SUM($B120:$B$228))+(-'Swap - Encargos'!K37-'Swap - Encargos'!$M37)*(1+SUM($B120:$B$228))</f>
        <v>165.5001</v>
      </c>
      <c r="U120" s="4">
        <f>Forward!U120*(1+SUM($B120:$B$228))</f>
        <v>0</v>
      </c>
      <c r="V120" s="6"/>
      <c r="W120" s="20">
        <f t="shared" si="0"/>
        <v>179.74248333333335</v>
      </c>
      <c r="X120" s="20">
        <f t="shared" si="14"/>
        <v>200.7726299603174</v>
      </c>
      <c r="Y120" s="23">
        <f t="shared" si="2"/>
        <v>178.55261333333334</v>
      </c>
      <c r="Z120" s="23">
        <f t="shared" si="15"/>
        <v>197.46021416666673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208.96121666666662</v>
      </c>
      <c r="AJ120" s="9">
        <f t="shared" si="8"/>
        <v>0.53758484075831192</v>
      </c>
      <c r="AK120" s="9">
        <f t="shared" si="9"/>
        <v>0.53758484075831192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Encargos'!$M38)*(1+SUM($B121:$B$228))</f>
        <v>120.71360000000001</v>
      </c>
      <c r="N121" s="4">
        <f>Forward!N121*(1+SUM($B121:$B$228))+(-'Swap - Encargos'!E38-'Swap - Encargos'!$M38)*(1+SUM($B121:$B$228))</f>
        <v>167.05900000000003</v>
      </c>
      <c r="O121" s="4">
        <f>Forward!O121*(1+SUM($B121:$B$228))+(-'Swap - Encargos'!F38-'Swap - Encargos'!$M38)*(1+SUM($B121:$B$228))</f>
        <v>189.69280000000001</v>
      </c>
      <c r="P121" s="4">
        <f>Forward!P121*(1+SUM($B121:$B$228))+(-'Swap - Encargos'!G38-'Swap - Encargos'!$M38)*(1+SUM($B121:$B$228))</f>
        <v>194.00400000000002</v>
      </c>
      <c r="Q121" s="4">
        <f>Forward!Q121*(1+SUM($B121:$B$228))+(-'Swap - Encargos'!H38-'Swap - Encargos'!$M38)*(1+SUM($B121:$B$228))</f>
        <v>184.30380000000002</v>
      </c>
      <c r="R121" s="4">
        <f>Forward!R121*(1+SUM($B121:$B$228))+(-'Swap - Encargos'!I38-'Swap - Encargos'!$M38)*(1+SUM($B121:$B$228))</f>
        <v>181.07040000000001</v>
      </c>
      <c r="S121" s="4">
        <f>Forward!S121*(1+SUM($B121:$B$228))+(-'Swap - Encargos'!J38-'Swap - Encargos'!$M38)*(1+SUM($B121:$B$228))</f>
        <v>177.83700000000002</v>
      </c>
      <c r="T121" s="4">
        <f>Forward!T121*(1+SUM($B121:$B$228))+(-'Swap - Encargos'!K38-'Swap - Encargos'!$M38)*(1+SUM($B121:$B$228))</f>
        <v>173.5258</v>
      </c>
      <c r="U121" s="4">
        <f>Forward!U121*(1+SUM($B121:$B$228))</f>
        <v>0</v>
      </c>
      <c r="V121" s="6"/>
      <c r="W121" s="20">
        <f t="shared" si="0"/>
        <v>181.54942222222223</v>
      </c>
      <c r="X121" s="20">
        <f t="shared" si="14"/>
        <v>200.7726299603174</v>
      </c>
      <c r="Y121" s="23">
        <f t="shared" si="2"/>
        <v>182.22005333333334</v>
      </c>
      <c r="Z121" s="23">
        <f t="shared" si="15"/>
        <v>197.46021416666673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207.15427777777774</v>
      </c>
      <c r="AJ121" s="9">
        <f t="shared" si="8"/>
        <v>0.53293621279596193</v>
      </c>
      <c r="AK121" s="9">
        <f t="shared" si="9"/>
        <v>0.53293621279596193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Encargos'!$M39)*(1+SUM($B122:$B$228))</f>
        <v>164.1078</v>
      </c>
      <c r="O122" s="4">
        <f>Forward!O122*(1+SUM($B122:$B$228))+(-'Swap - Encargos'!F39-'Swap - Encargos'!$M39)*(1+SUM($B122:$B$228))</f>
        <v>200.5762</v>
      </c>
      <c r="P122" s="4">
        <f>Forward!P122*(1+SUM($B122:$B$228))+(-'Swap - Encargos'!G39-'Swap - Encargos'!$M39)*(1+SUM($B122:$B$228))</f>
        <v>185.55980000000002</v>
      </c>
      <c r="Q122" s="4">
        <f>Forward!Q122*(1+SUM($B122:$B$228))+(-'Swap - Encargos'!H39-'Swap - Encargos'!$M39)*(1+SUM($B122:$B$228))</f>
        <v>176.97900000000001</v>
      </c>
      <c r="R122" s="4">
        <f>Forward!R122*(1+SUM($B122:$B$228))+(-'Swap - Encargos'!I39-'Swap - Encargos'!$M39)*(1+SUM($B122:$B$228))</f>
        <v>173.7612</v>
      </c>
      <c r="S122" s="4">
        <f>Forward!S122*(1+SUM($B122:$B$228))+(-'Swap - Encargos'!J39-'Swap - Encargos'!$M39)*(1+SUM($B122:$B$228))</f>
        <v>170.54340000000002</v>
      </c>
      <c r="T122" s="4">
        <f>Forward!T122*(1+SUM($B122:$B$228))+(-'Swap - Encargos'!K39-'Swap - Encargos'!$M39)*(1+SUM($B122:$B$228))</f>
        <v>166.25299999999999</v>
      </c>
      <c r="U122" s="4">
        <f>Forward!U122*(1+SUM($B122:$B$228))</f>
        <v>0</v>
      </c>
      <c r="V122" s="6"/>
      <c r="W122" s="20">
        <f t="shared" si="0"/>
        <v>183.41460000000001</v>
      </c>
      <c r="X122" s="20">
        <f t="shared" si="14"/>
        <v>200.7726299603174</v>
      </c>
      <c r="Y122" s="23">
        <f t="shared" si="2"/>
        <v>180.19680000000002</v>
      </c>
      <c r="Z122" s="23">
        <f t="shared" si="15"/>
        <v>197.46021416666673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222.34998000000002</v>
      </c>
      <c r="AJ122" s="9">
        <f t="shared" si="8"/>
        <v>0.54797779540047586</v>
      </c>
      <c r="AK122" s="9">
        <f t="shared" si="9"/>
        <v>0.54797779540047586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Encargos'!$M40)*(1+SUM($B123:$B$228))</f>
        <v>223.839</v>
      </c>
      <c r="O123" s="4">
        <f>Forward!O123*(1+SUM($B123:$B$228))+(-'Swap - Encargos'!F40-'Swap - Encargos'!$M40)*(1+SUM($B123:$B$228))</f>
        <v>214.2</v>
      </c>
      <c r="P123" s="4">
        <f>Forward!P123*(1+SUM($B123:$B$228))+(-'Swap - Encargos'!G40-'Swap - Encargos'!$M40)*(1+SUM($B123:$B$228))</f>
        <v>201.34799999999998</v>
      </c>
      <c r="Q123" s="4">
        <f>Forward!Q123*(1+SUM($B123:$B$228))+(-'Swap - Encargos'!H40-'Swap - Encargos'!$M40)*(1+SUM($B123:$B$228))</f>
        <v>186.35399999999998</v>
      </c>
      <c r="R123" s="4">
        <f>Forward!R123*(1+SUM($B123:$B$228))+(-'Swap - Encargos'!I40-'Swap - Encargos'!$M40)*(1+SUM($B123:$B$228))</f>
        <v>182.07</v>
      </c>
      <c r="S123" s="4">
        <f>Forward!S123*(1+SUM($B123:$B$228))+(-'Swap - Encargos'!J40-'Swap - Encargos'!$M40)*(1+SUM($B123:$B$228))</f>
        <v>178.857</v>
      </c>
      <c r="T123" s="4">
        <f>Forward!T123*(1+SUM($B123:$B$228))+(-'Swap - Encargos'!K40-'Swap - Encargos'!$M40)*(1+SUM($B123:$B$228))</f>
        <v>169.21799999999999</v>
      </c>
      <c r="U123" s="4">
        <f>Forward!U123*(1+SUM($B123:$B$228))</f>
        <v>0</v>
      </c>
      <c r="V123" s="6"/>
      <c r="W123" s="20">
        <f t="shared" si="0"/>
        <v>212.08774999999997</v>
      </c>
      <c r="X123" s="20">
        <f t="shared" si="14"/>
        <v>200.7726299603174</v>
      </c>
      <c r="Y123" s="23">
        <f t="shared" si="2"/>
        <v>200.81249999999997</v>
      </c>
      <c r="Z123" s="23">
        <f t="shared" si="15"/>
        <v>197.46021416666673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6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193.67683000000005</v>
      </c>
      <c r="AJ123" s="9">
        <f t="shared" si="8"/>
        <v>0.47731329826768032</v>
      </c>
      <c r="AK123" s="9">
        <f t="shared" si="9"/>
        <v>0.47731329826768032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Encargos'!$M41)*(1+SUM($B124:$B$228))</f>
        <v>294.09620000000001</v>
      </c>
      <c r="O124" s="4">
        <f>Forward!O124*(1+SUM($B124:$B$228))+(-'Swap - Encargos'!F41-'Swap - Encargos'!$M41)*(1+SUM($B124:$B$228))</f>
        <v>240.14329999999998</v>
      </c>
      <c r="P124" s="4">
        <f>Forward!P124*(1+SUM($B124:$B$228))+(-'Swap - Encargos'!G41-'Swap - Encargos'!$M41)*(1+SUM($B124:$B$228))</f>
        <v>197.82730000000001</v>
      </c>
      <c r="Q124" s="4">
        <f>Forward!Q124*(1+SUM($B124:$B$228))+(-'Swap - Encargos'!H41-'Swap - Encargos'!$M41)*(1+SUM($B124:$B$228))</f>
        <v>190.42200000000003</v>
      </c>
      <c r="R124" s="4">
        <f>Forward!R124*(1+SUM($B124:$B$228))+(-'Swap - Encargos'!I41-'Swap - Encargos'!$M41)*(1+SUM($B124:$B$228))</f>
        <v>190.42200000000003</v>
      </c>
      <c r="S124" s="4">
        <f>Forward!S124*(1+SUM($B124:$B$228))+(-'Swap - Encargos'!J41-'Swap - Encargos'!$M41)*(1+SUM($B124:$B$228))</f>
        <v>186.19040000000001</v>
      </c>
      <c r="T124" s="4">
        <f>Forward!T124*(1+SUM($B124:$B$228))+(-'Swap - Encargos'!K41-'Swap - Encargos'!$M41)*(1+SUM($B124:$B$228))</f>
        <v>175.6114</v>
      </c>
      <c r="U124" s="4">
        <f>Forward!U124*(1+SUM($B124:$B$228))</f>
        <v>0</v>
      </c>
      <c r="V124" s="6"/>
      <c r="W124" s="20">
        <f t="shared" si="0"/>
        <v>238.2625888888889</v>
      </c>
      <c r="X124" s="20">
        <f t="shared" si="14"/>
        <v>200.7726299603174</v>
      </c>
      <c r="Y124" s="23">
        <f t="shared" si="2"/>
        <v>218.9853</v>
      </c>
      <c r="Z124" s="23">
        <f t="shared" si="15"/>
        <v>197.46021416666673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6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167.50199111111112</v>
      </c>
      <c r="AJ124" s="9">
        <f t="shared" si="8"/>
        <v>0.4128058469546827</v>
      </c>
      <c r="AK124" s="9">
        <f t="shared" si="9"/>
        <v>0.4128058469546827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Encargos'!$M42)*(1+SUM($B125:$B$228))</f>
        <v>297.57449999999994</v>
      </c>
      <c r="O125" s="4">
        <f>Forward!O125*(1+SUM($B125:$B$228))+(-'Swap - Encargos'!F42-'Swap - Encargos'!$M42)*(1+SUM($B125:$B$228))</f>
        <v>241.84499999999997</v>
      </c>
      <c r="P125" s="4">
        <f>Forward!P125*(1+SUM($B125:$B$228))+(-'Swap - Encargos'!G42-'Swap - Encargos'!$M42)*(1+SUM($B125:$B$228))</f>
        <v>191.37299999999999</v>
      </c>
      <c r="Q125" s="4">
        <f>Forward!Q125*(1+SUM($B125:$B$228))+(-'Swap - Encargos'!H42-'Swap - Encargos'!$M42)*(1+SUM($B125:$B$228))</f>
        <v>177.70349999999999</v>
      </c>
      <c r="R125" s="4">
        <f>Forward!R125*(1+SUM($B125:$B$228))+(-'Swap - Encargos'!I42-'Swap - Encargos'!$M42)*(1+SUM($B125:$B$228))</f>
        <v>188.21849999999998</v>
      </c>
      <c r="S125" s="4">
        <f>Forward!S125*(1+SUM($B125:$B$228))+(-'Swap - Encargos'!J42-'Swap - Encargos'!$M42)*(1+SUM($B125:$B$228))</f>
        <v>188.21849999999998</v>
      </c>
      <c r="T125" s="4">
        <f>Forward!T125*(1+SUM($B125:$B$228))+(-'Swap - Encargos'!K42-'Swap - Encargos'!$M42)*(1+SUM($B125:$B$228))</f>
        <v>180.85799999999998</v>
      </c>
      <c r="U125" s="4">
        <f>Forward!U125*(1+SUM($B125:$B$228))</f>
        <v>0</v>
      </c>
      <c r="V125" s="6"/>
      <c r="W125" s="20">
        <f t="shared" si="0"/>
        <v>233.60824999999997</v>
      </c>
      <c r="X125" s="20">
        <f t="shared" si="14"/>
        <v>200.7726299603174</v>
      </c>
      <c r="Y125" s="23">
        <f t="shared" si="2"/>
        <v>213.87509999999995</v>
      </c>
      <c r="Z125" s="23">
        <f t="shared" si="15"/>
        <v>197.46021416666673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6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172.15633000000005</v>
      </c>
      <c r="AJ125" s="9">
        <f t="shared" si="8"/>
        <v>0.42427638706168008</v>
      </c>
      <c r="AK125" s="9">
        <f t="shared" si="9"/>
        <v>0.42427638706168008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Encargos'!$M43)*(1+SUM($B126:$B$228))</f>
        <v>312.06559999999996</v>
      </c>
      <c r="O126" s="4">
        <f>Forward!O126*(1+SUM($B126:$B$228))+(-'Swap - Encargos'!F43-'Swap - Encargos'!$M43)*(1+SUM($B126:$B$228))</f>
        <v>245.04480000000001</v>
      </c>
      <c r="P126" s="4">
        <f>Forward!P126*(1+SUM($B126:$B$228))+(-'Swap - Encargos'!G43-'Swap - Encargos'!$M43)*(1+SUM($B126:$B$228))</f>
        <v>192.6848</v>
      </c>
      <c r="Q126" s="4">
        <f>Forward!Q126*(1+SUM($B126:$B$228))+(-'Swap - Encargos'!H43-'Swap - Encargos'!$M43)*(1+SUM($B126:$B$228))</f>
        <v>180.11839999999998</v>
      </c>
      <c r="R126" s="4">
        <f>Forward!R126*(1+SUM($B126:$B$228))+(-'Swap - Encargos'!I43-'Swap - Encargos'!$M43)*(1+SUM($B126:$B$228))</f>
        <v>186.40159999999997</v>
      </c>
      <c r="S126" s="4">
        <f>Forward!S126*(1+SUM($B126:$B$228))+(-'Swap - Encargos'!J43-'Swap - Encargos'!$M43)*(1+SUM($B126:$B$228))</f>
        <v>191.63759999999999</v>
      </c>
      <c r="T126" s="4">
        <f>Forward!T126*(1+SUM($B126:$B$228))+(-'Swap - Encargos'!K43-'Swap - Encargos'!$M43)*(1+SUM($B126:$B$228))</f>
        <v>180.11839999999998</v>
      </c>
      <c r="U126" s="4">
        <f>Forward!U126*(1+SUM($B126:$B$228))</f>
        <v>0</v>
      </c>
      <c r="V126" s="6"/>
      <c r="W126" s="20">
        <f t="shared" si="0"/>
        <v>235.27093333333335</v>
      </c>
      <c r="X126" s="20">
        <f t="shared" si="14"/>
        <v>200.7726299603174</v>
      </c>
      <c r="Y126" s="23">
        <f t="shared" si="2"/>
        <v>215.23450666666665</v>
      </c>
      <c r="Z126" s="23">
        <f t="shared" si="15"/>
        <v>197.46021416666673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6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170.49364666666668</v>
      </c>
      <c r="AJ126" s="9">
        <f t="shared" si="8"/>
        <v>0.42017873188109883</v>
      </c>
      <c r="AK126" s="9">
        <f t="shared" si="9"/>
        <v>0.42017873188109883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Encargos'!$M44)*(1+SUM($B127:$B$228))</f>
        <v>329.04899999999998</v>
      </c>
      <c r="O127" s="4">
        <f>Forward!O127*(1+SUM($B127:$B$228))+(-'Swap - Encargos'!F44-'Swap - Encargos'!$M44)*(1+SUM($B127:$B$228))</f>
        <v>258.01620000000003</v>
      </c>
      <c r="P127" s="4">
        <f>Forward!P127*(1+SUM($B127:$B$228))+(-'Swap - Encargos'!G44-'Swap - Encargos'!$M44)*(1+SUM($B127:$B$228))</f>
        <v>197.42939999999999</v>
      </c>
      <c r="Q127" s="4">
        <f>Forward!Q127*(1+SUM($B127:$B$228))+(-'Swap - Encargos'!H44-'Swap - Encargos'!$M44)*(1+SUM($B127:$B$228))</f>
        <v>185.93879999999999</v>
      </c>
      <c r="R127" s="4">
        <f>Forward!R127*(1+SUM($B127:$B$228))+(-'Swap - Encargos'!I44-'Swap - Encargos'!$M44)*(1+SUM($B127:$B$228))</f>
        <v>193.251</v>
      </c>
      <c r="S127" s="4">
        <f>Forward!S127*(1+SUM($B127:$B$228))+(-'Swap - Encargos'!J44-'Swap - Encargos'!$M44)*(1+SUM($B127:$B$228))</f>
        <v>192.2064</v>
      </c>
      <c r="T127" s="4">
        <f>Forward!T127*(1+SUM($B127:$B$228))+(-'Swap - Encargos'!K44-'Swap - Encargos'!$M44)*(1+SUM($B127:$B$228))</f>
        <v>179.6712</v>
      </c>
      <c r="U127" s="4">
        <f>Forward!U127*(1+SUM($B127:$B$228))</f>
        <v>0</v>
      </c>
      <c r="V127" s="6"/>
      <c r="W127" s="20">
        <f t="shared" si="0"/>
        <v>241.62178333333335</v>
      </c>
      <c r="X127" s="20">
        <f t="shared" si="14"/>
        <v>200.7726299603174</v>
      </c>
      <c r="Y127" s="23">
        <f t="shared" si="2"/>
        <v>221.33332999999999</v>
      </c>
      <c r="Z127" s="23">
        <f t="shared" si="15"/>
        <v>197.46021416666673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6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164.14279666666667</v>
      </c>
      <c r="AJ127" s="9">
        <f t="shared" si="8"/>
        <v>0.40452716860270715</v>
      </c>
      <c r="AK127" s="9">
        <f t="shared" si="9"/>
        <v>0.40452716860270715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Encargos'!$M45)*(1+SUM($B128:$B$228))</f>
        <v>292.85820000000001</v>
      </c>
      <c r="O128" s="4">
        <f>Forward!O128*(1+SUM($B128:$B$228))+(-'Swap - Encargos'!F45-'Swap - Encargos'!$M45)*(1+SUM($B128:$B$228))</f>
        <v>249.08580000000001</v>
      </c>
      <c r="P128" s="4">
        <f>Forward!P128*(1+SUM($B128:$B$228))+(-'Swap - Encargos'!G45-'Swap - Encargos'!$M45)*(1+SUM($B128:$B$228))</f>
        <v>208.44</v>
      </c>
      <c r="Q128" s="4">
        <f>Forward!Q128*(1+SUM($B128:$B$228))+(-'Swap - Encargos'!H45-'Swap - Encargos'!$M45)*(1+SUM($B128:$B$228))</f>
        <v>188.63820000000001</v>
      </c>
      <c r="R128" s="4">
        <f>Forward!R128*(1+SUM($B128:$B$228))+(-'Swap - Encargos'!I45-'Swap - Encargos'!$M45)*(1+SUM($B128:$B$228))</f>
        <v>194.89139999999998</v>
      </c>
      <c r="S128" s="4">
        <f>Forward!S128*(1+SUM($B128:$B$228))+(-'Swap - Encargos'!J45-'Swap - Encargos'!$M45)*(1+SUM($B128:$B$228))</f>
        <v>190.7226</v>
      </c>
      <c r="T128" s="4">
        <f>Forward!T128*(1+SUM($B128:$B$228))+(-'Swap - Encargos'!K45-'Swap - Encargos'!$M45)*(1+SUM($B128:$B$228))</f>
        <v>178.21620000000001</v>
      </c>
      <c r="U128" s="4">
        <f>Forward!U128*(1+SUM($B128:$B$228))</f>
        <v>0</v>
      </c>
      <c r="V128" s="6"/>
      <c r="W128" s="20">
        <f t="shared" si="0"/>
        <v>232.75800000000001</v>
      </c>
      <c r="X128" s="20">
        <f t="shared" si="14"/>
        <v>200.7726299603174</v>
      </c>
      <c r="Y128" s="23">
        <f t="shared" si="2"/>
        <v>216.56916000000001</v>
      </c>
      <c r="Z128" s="23">
        <f t="shared" si="15"/>
        <v>197.46021416666673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6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173.00658000000001</v>
      </c>
      <c r="AJ128" s="9">
        <f t="shared" si="8"/>
        <v>0.42637181392225021</v>
      </c>
      <c r="AK128" s="9">
        <f t="shared" si="9"/>
        <v>0.42637181392225021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Encargos'!$M46)*(1+SUM($B129:$B$228))</f>
        <v>266.13760000000002</v>
      </c>
      <c r="O129" s="4">
        <f>Forward!O129*(1+SUM($B129:$B$228))+(-'Swap - Encargos'!F46-'Swap - Encargos'!$M46)*(1+SUM($B129:$B$228))</f>
        <v>229.7516</v>
      </c>
      <c r="P129" s="4">
        <f>Forward!P129*(1+SUM($B129:$B$228))+(-'Swap - Encargos'!G46-'Swap - Encargos'!$M46)*(1+SUM($B129:$B$228))</f>
        <v>204.80120000000002</v>
      </c>
      <c r="Q129" s="4">
        <f>Forward!Q129*(1+SUM($B129:$B$228))+(-'Swap - Encargos'!H46-'Swap - Encargos'!$M46)*(1+SUM($B129:$B$228))</f>
        <v>186.08840000000004</v>
      </c>
      <c r="R129" s="4">
        <f>Forward!R129*(1+SUM($B129:$B$228))+(-'Swap - Encargos'!I46-'Swap - Encargos'!$M46)*(1+SUM($B129:$B$228))</f>
        <v>197.524</v>
      </c>
      <c r="S129" s="4">
        <f>Forward!S129*(1+SUM($B129:$B$228))+(-'Swap - Encargos'!J46-'Swap - Encargos'!$M46)*(1+SUM($B129:$B$228))</f>
        <v>190.24680000000001</v>
      </c>
      <c r="T129" s="4">
        <f>Forward!T129*(1+SUM($B129:$B$228))+(-'Swap - Encargos'!K46-'Swap - Encargos'!$M46)*(1+SUM($B129:$B$228))</f>
        <v>181.93</v>
      </c>
      <c r="U129" s="4">
        <f>Forward!U129*(1+SUM($B129:$B$228))</f>
        <v>0</v>
      </c>
      <c r="V129" s="6"/>
      <c r="W129" s="20">
        <f t="shared" si="0"/>
        <v>217.99834444444446</v>
      </c>
      <c r="X129" s="20">
        <f t="shared" si="14"/>
        <v>200.7726299603174</v>
      </c>
      <c r="Y129" s="23">
        <f t="shared" si="2"/>
        <v>208.00663333333335</v>
      </c>
      <c r="Z129" s="23">
        <f t="shared" si="15"/>
        <v>197.46021416666673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6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187.76623555555557</v>
      </c>
      <c r="AJ129" s="9">
        <f t="shared" si="8"/>
        <v>0.46274673741989891</v>
      </c>
      <c r="AK129" s="9">
        <f t="shared" si="9"/>
        <v>0.46274673741989891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Encargos'!$M47)*(1+SUM($B130:$B$228))</f>
        <v>321.57629999999995</v>
      </c>
      <c r="O130" s="4">
        <f>Forward!O130*(1+SUM($B130:$B$228))+(-'Swap - Encargos'!F47-'Swap - Encargos'!$M47)*(1+SUM($B130:$B$228))</f>
        <v>247.6866</v>
      </c>
      <c r="P130" s="4">
        <f>Forward!P130*(1+SUM($B130:$B$228))+(-'Swap - Encargos'!G47-'Swap - Encargos'!$M47)*(1+SUM($B130:$B$228))</f>
        <v>206.05859999999998</v>
      </c>
      <c r="Q130" s="4">
        <f>Forward!Q130*(1+SUM($B130:$B$228))+(-'Swap - Encargos'!H47-'Swap - Encargos'!$M47)*(1+SUM($B130:$B$228))</f>
        <v>194.61089999999999</v>
      </c>
      <c r="R130" s="4">
        <f>Forward!R130*(1+SUM($B130:$B$228))+(-'Swap - Encargos'!I47-'Swap - Encargos'!$M47)*(1+SUM($B130:$B$228))</f>
        <v>205.0179</v>
      </c>
      <c r="S130" s="4">
        <f>Forward!S130*(1+SUM($B130:$B$228))+(-'Swap - Encargos'!J47-'Swap - Encargos'!$M47)*(1+SUM($B130:$B$228))</f>
        <v>206.05860000000001</v>
      </c>
      <c r="T130" s="4">
        <f>Forward!T130*(1+SUM($B130:$B$228))+(-'Swap - Encargos'!K47-'Swap - Encargos'!$M47)*(1+SUM($B130:$B$228))</f>
        <v>197.73299999999998</v>
      </c>
      <c r="U130" s="4">
        <f>Forward!U130*(1+SUM($B130:$B$228))</f>
        <v>0</v>
      </c>
      <c r="V130" s="6"/>
      <c r="W130" s="20">
        <f t="shared" si="0"/>
        <v>230.22596666666666</v>
      </c>
      <c r="X130" s="20">
        <f t="shared" si="14"/>
        <v>200.7726299603174</v>
      </c>
      <c r="Y130" s="23">
        <f t="shared" si="2"/>
        <v>219.58769999999998</v>
      </c>
      <c r="Z130" s="23">
        <f t="shared" si="15"/>
        <v>197.46021416666673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6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175.53861333333336</v>
      </c>
      <c r="AJ130" s="9">
        <f t="shared" si="8"/>
        <v>0.43261196759296572</v>
      </c>
      <c r="AK130" s="9">
        <f t="shared" si="9"/>
        <v>0.43261196759296572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Encargos'!$M48)*(1+SUM($B131:$B$228))</f>
        <v>313.8777</v>
      </c>
      <c r="O131" s="4">
        <f>Forward!O131*(1+SUM($B131:$B$228))+(-'Swap - Encargos'!F48-'Swap - Encargos'!$M48)*(1+SUM($B131:$B$228))</f>
        <v>227.898</v>
      </c>
      <c r="P131" s="4">
        <f>Forward!P131*(1+SUM($B131:$B$228))+(-'Swap - Encargos'!G48-'Swap - Encargos'!$M48)*(1+SUM($B131:$B$228))</f>
        <v>205.10820000000001</v>
      </c>
      <c r="Q131" s="4">
        <f>Forward!Q131*(1+SUM($B131:$B$228))+(-'Swap - Encargos'!H48-'Swap - Encargos'!$M48)*(1+SUM($B131:$B$228))</f>
        <v>208.2159</v>
      </c>
      <c r="R131" s="4">
        <f>Forward!R131*(1+SUM($B131:$B$228))+(-'Swap - Encargos'!I48-'Swap - Encargos'!$M48)*(1+SUM($B131:$B$228))</f>
        <v>215.46720000000002</v>
      </c>
      <c r="S131" s="4">
        <f>Forward!S131*(1+SUM($B131:$B$228))+(-'Swap - Encargos'!J48-'Swap - Encargos'!$M48)*(1+SUM($B131:$B$228))</f>
        <v>217.53899999999999</v>
      </c>
      <c r="T131" s="4">
        <f>Forward!T131*(1+SUM($B131:$B$228))+(-'Swap - Encargos'!K48-'Swap - Encargos'!$M48)*(1+SUM($B131:$B$228))</f>
        <v>204.07230000000001</v>
      </c>
      <c r="U131" s="4">
        <f>Forward!U131*(1+SUM($B131:$B$228))</f>
        <v>0</v>
      </c>
      <c r="V131" s="6"/>
      <c r="W131" s="20">
        <f t="shared" si="0"/>
        <v>222.54585000000003</v>
      </c>
      <c r="X131" s="20">
        <f t="shared" si="14"/>
        <v>200.7726299603174</v>
      </c>
      <c r="Y131" s="23">
        <f t="shared" si="2"/>
        <v>219.66259500000004</v>
      </c>
      <c r="Z131" s="23">
        <f t="shared" si="15"/>
        <v>197.46021416666673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6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183.21872999999999</v>
      </c>
      <c r="AJ131" s="9">
        <f t="shared" si="8"/>
        <v>0.45153948627058571</v>
      </c>
      <c r="AK131" s="9">
        <f>IF(AJ131&gt;0,AJ131,0)</f>
        <v>0.45153948627058571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Encargos'!$M49)*(1+SUM($B132:$B$228))</f>
        <v>282.55500000000001</v>
      </c>
      <c r="O132" s="4">
        <f>Forward!O132*(1+SUM($B132:$B$228))+(-'Swap - Encargos'!F49-'Swap - Encargos'!$M49)*(1+SUM($B132:$B$228))</f>
        <v>222.52499999999998</v>
      </c>
      <c r="P132" s="4">
        <f>Forward!P132*(1+SUM($B132:$B$228))+(-'Swap - Encargos'!G49-'Swap - Encargos'!$M49)*(1+SUM($B132:$B$228))</f>
        <v>200.78999999999996</v>
      </c>
      <c r="Q132" s="4">
        <f>Forward!Q132*(1+SUM($B132:$B$228))+(-'Swap - Encargos'!H49-'Swap - Encargos'!$M49)*(1+SUM($B132:$B$228))</f>
        <v>205.96499999999997</v>
      </c>
      <c r="R132" s="4">
        <f>Forward!R132*(1+SUM($B132:$B$228))+(-'Swap - Encargos'!I49-'Swap - Encargos'!$M49)*(1+SUM($B132:$B$228))</f>
        <v>203.89499999999998</v>
      </c>
      <c r="S132" s="4">
        <f>Forward!S132*(1+SUM($B132:$B$228))+(-'Swap - Encargos'!J49-'Swap - Encargos'!$M49)*(1+SUM($B132:$B$228))</f>
        <v>211.14</v>
      </c>
      <c r="T132" s="4">
        <f>Forward!T132*(1+SUM($B132:$B$228))+(-'Swap - Encargos'!K49-'Swap - Encargos'!$M49)*(1+SUM($B132:$B$228))</f>
        <v>202.85999999999999</v>
      </c>
      <c r="U132" s="4">
        <f>Forward!U132*(1+SUM($B132:$B$228))</f>
        <v>0</v>
      </c>
      <c r="V132" s="6"/>
      <c r="W132" s="20">
        <f t="shared" si="0"/>
        <v>214.01499999999999</v>
      </c>
      <c r="X132" s="20">
        <f t="shared" si="14"/>
        <v>200.7726299603174</v>
      </c>
      <c r="Y132" s="23">
        <f t="shared" si="2"/>
        <v>211.24349999999998</v>
      </c>
      <c r="Z132" s="23">
        <f t="shared" si="15"/>
        <v>197.46021416666673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6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191.74958000000004</v>
      </c>
      <c r="AJ132" s="9">
        <f t="shared" si="8"/>
        <v>0.4725636229756674</v>
      </c>
      <c r="AK132" s="9">
        <f>IF(AJ132&gt;0,AJ132,0)</f>
        <v>0.4725636229756674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Encargos'!$M50)*(1+SUM($B133:$B$228))</f>
        <v>307.89359999999994</v>
      </c>
      <c r="O133" s="4">
        <f>Forward!O133*(1+SUM($B133:$B$228))+(-'Swap - Encargos'!F50-'Swap - Encargos'!$M50)*(1+SUM($B133:$B$228))</f>
        <v>263.46600000000001</v>
      </c>
      <c r="P133" s="4">
        <f>Forward!P133*(1+SUM($B133:$B$228))+(-'Swap - Encargos'!G50-'Swap - Encargos'!$M50)*(1+SUM($B133:$B$228))</f>
        <v>236.60279999999995</v>
      </c>
      <c r="Q133" s="4">
        <f>Forward!Q133*(1+SUM($B133:$B$228))+(-'Swap - Encargos'!H50-'Swap - Encargos'!$M50)*(1+SUM($B133:$B$228))</f>
        <v>238.66919999999996</v>
      </c>
      <c r="R133" s="4">
        <f>Forward!R133*(1+SUM($B133:$B$228))+(-'Swap - Encargos'!I50-'Swap - Encargos'!$M50)*(1+SUM($B133:$B$228))</f>
        <v>215.93879999999999</v>
      </c>
      <c r="S133" s="4">
        <f>Forward!S133*(1+SUM($B133:$B$228))+(-'Swap - Encargos'!J50-'Swap - Encargos'!$M50)*(1+SUM($B133:$B$228))</f>
        <v>199.40759999999997</v>
      </c>
      <c r="T133" s="4">
        <f>Forward!T133*(1+SUM($B133:$B$228))+(-'Swap - Encargos'!K50-'Swap - Encargos'!$M50)*(1+SUM($B133:$B$228))</f>
        <v>187.00919999999999</v>
      </c>
      <c r="U133" s="4">
        <f>Forward!U133*(1+SUM($B133:$B$228))</f>
        <v>0</v>
      </c>
      <c r="V133" s="6"/>
      <c r="W133" s="20">
        <f t="shared" si="0"/>
        <v>248.16889999999998</v>
      </c>
      <c r="X133" s="20">
        <f t="shared" si="14"/>
        <v>200.7726299603174</v>
      </c>
      <c r="Y133" s="23">
        <f t="shared" si="2"/>
        <v>232.62497999999997</v>
      </c>
      <c r="Z133" s="23">
        <f t="shared" si="15"/>
        <v>197.46021416666673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6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157.59568000000004</v>
      </c>
      <c r="AJ133" s="9">
        <f t="shared" si="8"/>
        <v>0.388391909417032</v>
      </c>
      <c r="AK133" s="9">
        <f>IF(AJ133&gt;0,AJ133,0)</f>
        <v>0.388391909417032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Encargos'!$M51)*(1+SUM($B134:$B$228))</f>
        <v>330.59789999999998</v>
      </c>
      <c r="P134" s="4">
        <f>Forward!P134*(1+SUM($B134:$B$228))+(-'Swap - Encargos'!G51-'Swap - Encargos'!$M51)*(1+SUM($B134:$B$228))</f>
        <v>261.59460000000001</v>
      </c>
      <c r="Q134" s="4">
        <f>Forward!Q134*(1+SUM($B134:$B$228))+(-'Swap - Encargos'!H51-'Swap - Encargos'!$M51)*(1+SUM($B134:$B$228))</f>
        <v>255.41520000000003</v>
      </c>
      <c r="R134" s="4">
        <f>Forward!R134*(1+SUM($B134:$B$228))+(-'Swap - Encargos'!I51-'Swap - Encargos'!$M51)*(1+SUM($B134:$B$228))</f>
        <v>237.90690000000001</v>
      </c>
      <c r="S134" s="4">
        <f>Forward!S134*(1+SUM($B134:$B$228))+(-'Swap - Encargos'!J51-'Swap - Encargos'!$M51)*(1+SUM($B134:$B$228))</f>
        <v>208.03980000000001</v>
      </c>
      <c r="T134" s="4">
        <f>Forward!T134*(1+SUM($B134:$B$228))+(-'Swap - Encargos'!K51-'Swap - Encargos'!$M51)*(1+SUM($B134:$B$228))</f>
        <v>197.74080000000001</v>
      </c>
      <c r="U134" s="4">
        <f>Forward!U134*(1+SUM($B134:$B$228))</f>
        <v>0</v>
      </c>
      <c r="V134" s="6"/>
      <c r="W134" s="20">
        <f t="shared" si="0"/>
        <v>282.53590000000003</v>
      </c>
      <c r="X134" s="20">
        <f t="shared" si="14"/>
        <v>200.7726299603174</v>
      </c>
      <c r="Y134" s="23">
        <f t="shared" si="2"/>
        <v>258.71088000000003</v>
      </c>
      <c r="Z134" s="23">
        <f t="shared" si="15"/>
        <v>197.46021416666673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119.12509999999997</v>
      </c>
      <c r="AJ134" s="9">
        <f t="shared" si="8"/>
        <v>0.29658119658119653</v>
      </c>
      <c r="AK134" s="9">
        <f>IF(AJ134&gt;0,AJ134,0)</f>
        <v>0.29658119658119653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Encargos'!$M52)*(1+SUM($B135:$B$228))</f>
        <v>378.76900000000001</v>
      </c>
      <c r="P135" s="4">
        <f>Forward!P135*(1+SUM($B135:$B$228))+(-'Swap - Encargos'!G52-'Swap - Encargos'!$M52)*(1+SUM($B135:$B$228))</f>
        <v>264.1146</v>
      </c>
      <c r="Q135" s="4">
        <f>Forward!Q135*(1+SUM($B135:$B$228))+(-'Swap - Encargos'!H52-'Swap - Encargos'!$M52)*(1+SUM($B135:$B$228))</f>
        <v>271.28050000000002</v>
      </c>
      <c r="R135" s="4">
        <f>Forward!R135*(1+SUM($B135:$B$228))+(-'Swap - Encargos'!I52-'Swap - Encargos'!$M52)*(1+SUM($B135:$B$228))</f>
        <v>243.64060000000001</v>
      </c>
      <c r="S135" s="4">
        <f>Forward!S135*(1+SUM($B135:$B$228))+(-'Swap - Encargos'!J52-'Swap - Encargos'!$M52)*(1+SUM($B135:$B$228))</f>
        <v>226.23770000000002</v>
      </c>
      <c r="T135" s="4">
        <f>Forward!T135*(1+SUM($B135:$B$228))+(-'Swap - Encargos'!K52-'Swap - Encargos'!$M52)*(1+SUM($B135:$B$228))</f>
        <v>199.62150000000003</v>
      </c>
      <c r="U135" s="4">
        <f>Forward!U135*(1+SUM($B135:$B$228))</f>
        <v>0</v>
      </c>
      <c r="V135" s="6"/>
      <c r="W135" s="20">
        <f t="shared" si="0"/>
        <v>300.96780000000001</v>
      </c>
      <c r="X135" s="20">
        <f t="shared" si="14"/>
        <v>200.7726299603174</v>
      </c>
      <c r="Y135" s="23">
        <f t="shared" si="2"/>
        <v>273.82268833333336</v>
      </c>
      <c r="Z135" s="23">
        <f t="shared" si="15"/>
        <v>197.46021416666673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100.69319999999999</v>
      </c>
      <c r="AJ135" s="9">
        <f>(AE135-W135)/AE135</f>
        <v>0.25069200146392107</v>
      </c>
      <c r="AK135" s="9">
        <f>IF(AJ135&gt;0,AJ135,0)</f>
        <v>0.25069200146392107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Encargos'!$M53)*(1+SUM($B136:$B$228))</f>
        <v>335.02069999999998</v>
      </c>
      <c r="P136" s="4">
        <f>Forward!P136*(1+SUM($B136:$B$228))+(-'Swap - Encargos'!G53-'Swap - Encargos'!$M53)*(1+SUM($B136:$B$228))</f>
        <v>250.5018</v>
      </c>
      <c r="Q136" s="4">
        <f>Forward!Q136*(1+SUM($B136:$B$228))+(-'Swap - Encargos'!H53-'Swap - Encargos'!$M53)*(1+SUM($B136:$B$228))</f>
        <v>250.5018</v>
      </c>
      <c r="R136" s="4">
        <f>Forward!R136*(1+SUM($B136:$B$228))+(-'Swap - Encargos'!I53-'Swap - Encargos'!$M53)*(1+SUM($B136:$B$228))</f>
        <v>235.22729999999999</v>
      </c>
      <c r="S136" s="4">
        <f>Forward!S136*(1+SUM($B136:$B$228))+(-'Swap - Encargos'!J53-'Swap - Encargos'!$M53)*(1+SUM($B136:$B$228))</f>
        <v>224.02600000000001</v>
      </c>
      <c r="T136" s="4">
        <f>Forward!T136*(1+SUM($B136:$B$228))+(-'Swap - Encargos'!K53-'Swap - Encargos'!$M53)*(1+SUM($B136:$B$228))</f>
        <v>210.78809999999999</v>
      </c>
      <c r="U136" s="4">
        <f>Forward!U136*(1+SUM($B136:$B$228))</f>
        <v>0</v>
      </c>
      <c r="V136" s="6"/>
      <c r="W136" s="20">
        <f t="shared" si="0"/>
        <v>273.13068888888887</v>
      </c>
      <c r="X136" s="20">
        <f t="shared" si="14"/>
        <v>200.7726299603174</v>
      </c>
      <c r="Y136" s="23">
        <f t="shared" si="2"/>
        <v>254.91443333333333</v>
      </c>
      <c r="Z136" s="23">
        <f t="shared" si="15"/>
        <v>197.46021416666673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7">AD136*(1-0%)</f>
        <v>401.661</v>
      </c>
      <c r="AF136" s="8">
        <f t="shared" si="4"/>
        <v>421.07461499999999</v>
      </c>
      <c r="AG136" s="14">
        <f t="shared" ref="AG136:AG141" si="18">$AE136+$AB136</f>
        <v>447.62543700000003</v>
      </c>
      <c r="AH136" s="8">
        <f t="shared" si="6"/>
        <v>482.78622300000001</v>
      </c>
      <c r="AI136" s="25">
        <f t="shared" ref="AI136:AI139" si="19">(AE136-W136)</f>
        <v>128.53031111111113</v>
      </c>
      <c r="AJ136" s="9">
        <f t="shared" ref="AJ136:AJ139" si="20">(AE136-W136)/AE136</f>
        <v>0.31999699027565814</v>
      </c>
      <c r="AK136" s="9">
        <f t="shared" ref="AK136:AK139" si="21">IF(AJ136&gt;0,AJ136,0)</f>
        <v>0.31999699027565814</v>
      </c>
      <c r="AL136" s="9">
        <f t="shared" ref="AL136:AL139" si="22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Encargos'!$M54)*(1+SUM($B137:$B$228))</f>
        <v>264.02760000000001</v>
      </c>
      <c r="P137" s="4">
        <f>Forward!P137*(1+SUM($B137:$B$228))+(-'Swap - Encargos'!G54-'Swap - Encargos'!$M54)*(1+SUM($B137:$B$228))</f>
        <v>245.81880000000001</v>
      </c>
      <c r="Q137" s="4">
        <f>Forward!Q137*(1+SUM($B137:$B$228))+(-'Swap - Encargos'!H54-'Swap - Encargos'!$M54)*(1+SUM($B137:$B$228))</f>
        <v>248.85359999999997</v>
      </c>
      <c r="R137" s="4">
        <f>Forward!R137*(1+SUM($B137:$B$228))+(-'Swap - Encargos'!I54-'Swap - Encargos'!$M54)*(1+SUM($B137:$B$228))</f>
        <v>229.63320000000002</v>
      </c>
      <c r="S137" s="4">
        <f>Forward!S137*(1+SUM($B137:$B$228))+(-'Swap - Encargos'!J54-'Swap - Encargos'!$M54)*(1+SUM($B137:$B$228))</f>
        <v>209.40120000000002</v>
      </c>
      <c r="T137" s="4">
        <f>Forward!T137*(1+SUM($B137:$B$228))+(-'Swap - Encargos'!K54-'Swap - Encargos'!$M54)*(1+SUM($B137:$B$228))</f>
        <v>203.33160000000001</v>
      </c>
      <c r="U137" s="4">
        <f>Forward!U137*(1+SUM($B137:$B$228))</f>
        <v>0</v>
      </c>
      <c r="V137" s="4"/>
      <c r="W137" s="20">
        <f t="shared" si="0"/>
        <v>250.03380000000004</v>
      </c>
      <c r="X137" s="20">
        <f t="shared" si="14"/>
        <v>200.7726299603174</v>
      </c>
      <c r="Y137" s="23">
        <f t="shared" si="2"/>
        <v>236.51208000000005</v>
      </c>
      <c r="Z137" s="23">
        <f t="shared" si="15"/>
        <v>197.46021416666673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7"/>
        <v>401.661</v>
      </c>
      <c r="AF137" s="8">
        <f t="shared" si="4"/>
        <v>421.07461499999999</v>
      </c>
      <c r="AG137" s="14">
        <f t="shared" si="18"/>
        <v>447.62543700000003</v>
      </c>
      <c r="AH137" s="8">
        <f t="shared" si="6"/>
        <v>482.78622300000001</v>
      </c>
      <c r="AI137" s="25">
        <f t="shared" si="19"/>
        <v>151.62719999999996</v>
      </c>
      <c r="AJ137" s="9">
        <f t="shared" si="20"/>
        <v>0.3775004294666397</v>
      </c>
      <c r="AK137" s="9">
        <f t="shared" si="21"/>
        <v>0.3775004294666397</v>
      </c>
      <c r="AL137" s="9">
        <f t="shared" si="22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Encargos'!$M55)*(1+SUM($B138:$B$228))</f>
        <v>304.48469999999998</v>
      </c>
      <c r="P138" s="4">
        <f>Forward!P138*(1+SUM($B138:$B$228))+(-'Swap - Encargos'!G55-'Swap - Encargos'!$M55)*(1+SUM($B138:$B$228))</f>
        <v>259.26419999999996</v>
      </c>
      <c r="Q138" s="4">
        <f>Forward!Q138*(1+SUM($B138:$B$228))+(-'Swap - Encargos'!H55-'Swap - Encargos'!$M55)*(1+SUM($B138:$B$228))</f>
        <v>250.2201</v>
      </c>
      <c r="R138" s="4">
        <f>Forward!R138*(1+SUM($B138:$B$228))+(-'Swap - Encargos'!I55-'Swap - Encargos'!$M55)*(1+SUM($B138:$B$228))</f>
        <v>232.13189999999997</v>
      </c>
      <c r="S138" s="4">
        <f>Forward!S138*(1+SUM($B138:$B$228))+(-'Swap - Encargos'!J55-'Swap - Encargos'!$M55)*(1+SUM($B138:$B$228))</f>
        <v>227.10739999999998</v>
      </c>
      <c r="T138" s="4">
        <f>Forward!T138*(1+SUM($B138:$B$228))+(-'Swap - Encargos'!K55-'Swap - Encargos'!$M55)*(1+SUM($B138:$B$228))</f>
        <v>204.99959999999999</v>
      </c>
      <c r="U138" s="4">
        <f>Forward!U138*(1+SUM($B138:$B$228))</f>
        <v>0</v>
      </c>
      <c r="V138" s="4"/>
      <c r="W138" s="20">
        <f t="shared" si="0"/>
        <v>263.28379999999993</v>
      </c>
      <c r="X138" s="20">
        <f t="shared" si="14"/>
        <v>200.7726299603174</v>
      </c>
      <c r="Y138" s="23">
        <f t="shared" si="2"/>
        <v>248.00932</v>
      </c>
      <c r="Z138" s="23">
        <f t="shared" si="15"/>
        <v>197.46021416666673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7"/>
        <v>401.661</v>
      </c>
      <c r="AF138" s="8">
        <f t="shared" si="4"/>
        <v>421.07461499999999</v>
      </c>
      <c r="AG138" s="14">
        <f t="shared" si="18"/>
        <v>447.62543700000003</v>
      </c>
      <c r="AH138" s="8">
        <f t="shared" si="6"/>
        <v>482.78622300000001</v>
      </c>
      <c r="AI138" s="25">
        <f t="shared" si="19"/>
        <v>138.37720000000007</v>
      </c>
      <c r="AJ138" s="9">
        <f t="shared" si="20"/>
        <v>0.3445124122083052</v>
      </c>
      <c r="AK138" s="9">
        <f t="shared" si="21"/>
        <v>0.3445124122083052</v>
      </c>
      <c r="AL138" s="9">
        <f t="shared" si="22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Encargos'!$M56)*(1+SUM($B139:$B$228))</f>
        <v>289.73899999999998</v>
      </c>
      <c r="P139" s="4">
        <f>Forward!P139*(1+SUM($B139:$B$228))+(-'Swap - Encargos'!G56-'Swap - Encargos'!$M56)*(1+SUM($B139:$B$228))</f>
        <v>266.75970000000001</v>
      </c>
      <c r="Q139" s="4">
        <f>Forward!Q139*(1+SUM($B139:$B$228))+(-'Swap - Encargos'!H56-'Swap - Encargos'!$M56)*(1+SUM($B139:$B$228))</f>
        <v>251.77319999999997</v>
      </c>
      <c r="R139" s="4">
        <f>Forward!R139*(1+SUM($B139:$B$228))+(-'Swap - Encargos'!I56-'Swap - Encargos'!$M56)*(1+SUM($B139:$B$228))</f>
        <v>235.7876</v>
      </c>
      <c r="S139" s="4">
        <f>Forward!S139*(1+SUM($B139:$B$228))+(-'Swap - Encargos'!J56-'Swap - Encargos'!$M56)*(1+SUM($B139:$B$228))</f>
        <v>217.8038</v>
      </c>
      <c r="T139" s="4">
        <f>Forward!T139*(1+SUM($B139:$B$228))+(-'Swap - Encargos'!K56-'Swap - Encargos'!$M56)*(1+SUM($B139:$B$228))</f>
        <v>207.81279999999998</v>
      </c>
      <c r="U139" s="4">
        <f>Forward!U139*(1+SUM($B139:$B$228))</f>
        <v>0</v>
      </c>
      <c r="V139" s="4"/>
      <c r="W139" s="20">
        <f t="shared" si="0"/>
        <v>261.93071666666663</v>
      </c>
      <c r="X139" s="20">
        <f t="shared" si="14"/>
        <v>200.7726299603174</v>
      </c>
      <c r="Y139" s="23">
        <f t="shared" si="2"/>
        <v>245.54547666666664</v>
      </c>
      <c r="Z139" s="23">
        <f t="shared" si="15"/>
        <v>197.46021416666673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7"/>
        <v>401.661</v>
      </c>
      <c r="AF139" s="8">
        <f t="shared" si="4"/>
        <v>421.07461499999999</v>
      </c>
      <c r="AG139" s="14">
        <f t="shared" si="18"/>
        <v>447.62543700000003</v>
      </c>
      <c r="AH139" s="8">
        <f t="shared" si="6"/>
        <v>482.78622300000001</v>
      </c>
      <c r="AI139" s="25">
        <f t="shared" si="19"/>
        <v>139.73028333333338</v>
      </c>
      <c r="AJ139" s="9">
        <f t="shared" si="20"/>
        <v>0.34788113193298176</v>
      </c>
      <c r="AK139" s="9">
        <f t="shared" si="21"/>
        <v>0.34788113193298176</v>
      </c>
      <c r="AL139" s="9">
        <f t="shared" si="22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Encargos'!$M57)*(1+SUM($B140:$B$228))</f>
        <v>252.36749999999998</v>
      </c>
      <c r="P140" s="4">
        <f>Forward!P140*(1+SUM($B140:$B$228))+(-'Swap - Encargos'!G57-'Swap - Encargos'!$M57)*(1+SUM($B140:$B$228))</f>
        <v>267.33000000000004</v>
      </c>
      <c r="Q140" s="4">
        <f>Forward!Q140*(1+SUM($B140:$B$228))+(-'Swap - Encargos'!H57-'Swap - Encargos'!$M57)*(1+SUM($B140:$B$228))</f>
        <v>253.36500000000004</v>
      </c>
      <c r="R140" s="4">
        <f>Forward!R140*(1+SUM($B140:$B$228))+(-'Swap - Encargos'!I57-'Swap - Encargos'!$M57)*(1+SUM($B140:$B$228))</f>
        <v>235.41000000000003</v>
      </c>
      <c r="S140" s="4">
        <f>Forward!S140*(1+SUM($B140:$B$228))+(-'Swap - Encargos'!J57-'Swap - Encargos'!$M57)*(1+SUM($B140:$B$228))</f>
        <v>212.46750000000003</v>
      </c>
      <c r="T140" s="4">
        <f>Forward!T140*(1+SUM($B140:$B$228))+(-'Swap - Encargos'!K57-'Swap - Encargos'!$M57)*(1+SUM($B140:$B$228))</f>
        <v>205.48500000000001</v>
      </c>
      <c r="U140" s="4">
        <f>Forward!U140*(1+SUM($B140:$B$228))</f>
        <v>0</v>
      </c>
      <c r="V140" s="4"/>
      <c r="W140" s="20">
        <f t="shared" si="0"/>
        <v>254.86125000000004</v>
      </c>
      <c r="X140" s="20">
        <f t="shared" si="14"/>
        <v>200.7726299603174</v>
      </c>
      <c r="Y140" s="23">
        <f t="shared" si="2"/>
        <v>239.49975000000003</v>
      </c>
      <c r="Z140" s="23">
        <f t="shared" si="15"/>
        <v>197.46021416666673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3">AD140*(1-0%)</f>
        <v>401.661</v>
      </c>
      <c r="AF140" s="8">
        <f t="shared" si="4"/>
        <v>421.07461499999999</v>
      </c>
      <c r="AG140" s="14">
        <f t="shared" si="18"/>
        <v>447.62543700000003</v>
      </c>
      <c r="AH140" s="8">
        <f t="shared" si="6"/>
        <v>482.78622300000001</v>
      </c>
      <c r="AI140" s="25">
        <f t="shared" ref="AI140" si="24">(AE140-W140)</f>
        <v>146.79974999999996</v>
      </c>
      <c r="AJ140" s="9">
        <f t="shared" ref="AJ140" si="25">(AE140-W140)/AE140</f>
        <v>0.36548171219013037</v>
      </c>
      <c r="AK140" s="9">
        <f t="shared" ref="AK140" si="26">IF(AJ140&gt;0,AJ140,0)</f>
        <v>0.36548171219013037</v>
      </c>
      <c r="AL140" s="9">
        <f t="shared" ref="AL140" si="27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Encargos'!$M58)*(1+SUM($B141:$B$228))</f>
        <v>257.17439999999999</v>
      </c>
      <c r="P141" s="4">
        <f>Forward!P141*(1+SUM($B141:$B$228))+(-'Swap - Encargos'!G58-'Swap - Encargos'!$M58)*(1+SUM($B141:$B$228))</f>
        <v>282.09440000000001</v>
      </c>
      <c r="Q141" s="4">
        <f>Forward!Q141*(1+SUM($B141:$B$228))+(-'Swap - Encargos'!H58-'Swap - Encargos'!$M58)*(1+SUM($B141:$B$228))</f>
        <v>268.13919999999996</v>
      </c>
      <c r="R141" s="4">
        <f>Forward!R141*(1+SUM($B141:$B$228))+(-'Swap - Encargos'!I58-'Swap - Encargos'!$M58)*(1+SUM($B141:$B$228))</f>
        <v>242.22240000000002</v>
      </c>
      <c r="S141" s="4">
        <f>Forward!S141*(1+SUM($B141:$B$228))+(-'Swap - Encargos'!J58-'Swap - Encargos'!$M58)*(1+SUM($B141:$B$228))</f>
        <v>224.28</v>
      </c>
      <c r="T141" s="4">
        <f>Forward!T141*(1+SUM($B141:$B$228))+(-'Swap - Encargos'!K58-'Swap - Encargos'!$M58)*(1+SUM($B141:$B$228))</f>
        <v>202.35040000000001</v>
      </c>
      <c r="U141" s="4">
        <f>Forward!U141*(1+SUM($B141:$B$228))</f>
        <v>0</v>
      </c>
      <c r="V141" s="4"/>
      <c r="W141" s="20">
        <f t="shared" si="0"/>
        <v>266.22866666666664</v>
      </c>
      <c r="X141" s="20">
        <f t="shared" si="14"/>
        <v>200.7726299603174</v>
      </c>
      <c r="Y141" s="23">
        <f t="shared" si="2"/>
        <v>248.38594666666668</v>
      </c>
      <c r="Z141" s="23">
        <f t="shared" si="15"/>
        <v>197.46021416666673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8">AD141*(1-0%)</f>
        <v>401.661</v>
      </c>
      <c r="AF141" s="8">
        <f t="shared" si="4"/>
        <v>421.07461499999999</v>
      </c>
      <c r="AG141" s="14">
        <f t="shared" si="18"/>
        <v>447.62543700000003</v>
      </c>
      <c r="AH141" s="8">
        <f t="shared" si="6"/>
        <v>482.78622300000001</v>
      </c>
      <c r="AI141" s="25">
        <f t="shared" ref="AI141" si="29">(AE141-W141)</f>
        <v>135.43233333333336</v>
      </c>
      <c r="AJ141" s="9">
        <f t="shared" ref="AJ141" si="30">(AE141-W141)/AE141</f>
        <v>0.33718069051596583</v>
      </c>
      <c r="AK141" s="9">
        <f t="shared" ref="AK141" si="31">IF(AJ141&gt;0,AJ141,0)</f>
        <v>0.33718069051596583</v>
      </c>
      <c r="AL141" s="9">
        <f t="shared" ref="AL141" si="32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D0DE-2A35-491A-847E-7F00895DA988}">
  <dimension ref="A1:AG58"/>
  <sheetViews>
    <sheetView topLeftCell="A43" zoomScale="85" zoomScaleNormal="85" workbookViewId="0">
      <selection activeCell="AA57" sqref="A57:AA58"/>
    </sheetView>
  </sheetViews>
  <sheetFormatPr defaultRowHeight="14.4" x14ac:dyDescent="0.3"/>
  <cols>
    <col min="1" max="1" width="11.44140625" style="39" customWidth="1"/>
    <col min="2" max="5" width="10.5546875" style="39" customWidth="1"/>
    <col min="6" max="11" width="8.88671875" style="39"/>
    <col min="12" max="12" width="14.5546875" style="39" customWidth="1"/>
    <col min="13" max="17" width="15.44140625" style="39" customWidth="1"/>
    <col min="18" max="23" width="8.88671875" style="39"/>
    <col min="24" max="27" width="15.44140625" customWidth="1"/>
  </cols>
  <sheetData>
    <row r="1" spans="1:33" x14ac:dyDescent="0.3">
      <c r="B1" s="58" t="s">
        <v>29</v>
      </c>
      <c r="C1" s="59"/>
      <c r="D1" s="59"/>
      <c r="E1" s="59"/>
      <c r="F1" s="59"/>
      <c r="G1" s="59"/>
      <c r="H1" s="59"/>
      <c r="I1" s="59"/>
      <c r="J1" s="59"/>
      <c r="K1" s="60"/>
      <c r="L1" s="6" t="s">
        <v>30</v>
      </c>
      <c r="M1" s="6" t="s">
        <v>27</v>
      </c>
      <c r="N1" s="58" t="s">
        <v>31</v>
      </c>
      <c r="O1" s="59"/>
      <c r="P1" s="59"/>
      <c r="Q1" s="59"/>
      <c r="R1" s="59"/>
      <c r="S1" s="59"/>
      <c r="T1" s="59"/>
      <c r="U1" s="59"/>
      <c r="V1" s="59"/>
      <c r="W1" s="60"/>
      <c r="X1" s="58" t="s">
        <v>33</v>
      </c>
      <c r="Y1" s="59"/>
      <c r="Z1" s="59"/>
      <c r="AA1" s="59"/>
      <c r="AB1" s="59"/>
      <c r="AC1" s="59"/>
      <c r="AD1" s="59"/>
      <c r="AE1" s="59"/>
      <c r="AF1" s="59"/>
      <c r="AG1" s="60"/>
    </row>
    <row r="2" spans="1:33" x14ac:dyDescent="0.3">
      <c r="A2" s="5" t="s">
        <v>32</v>
      </c>
      <c r="B2" s="5">
        <v>2022</v>
      </c>
      <c r="C2" s="5">
        <v>2023</v>
      </c>
      <c r="D2" s="5">
        <v>2024</v>
      </c>
      <c r="E2" s="5">
        <v>2025</v>
      </c>
      <c r="F2" s="5">
        <v>2026</v>
      </c>
      <c r="G2" s="5">
        <v>2027</v>
      </c>
      <c r="H2" s="5">
        <v>2028</v>
      </c>
      <c r="I2" s="5">
        <v>2029</v>
      </c>
      <c r="J2" s="5">
        <v>2030</v>
      </c>
      <c r="K2" s="5">
        <v>2031</v>
      </c>
      <c r="L2" s="38" t="s">
        <v>28</v>
      </c>
      <c r="M2" s="38" t="s">
        <v>28</v>
      </c>
      <c r="N2" s="38">
        <v>2022</v>
      </c>
      <c r="O2" s="38">
        <v>2023</v>
      </c>
      <c r="P2" s="38">
        <v>2024</v>
      </c>
      <c r="Q2" s="38">
        <v>2025</v>
      </c>
      <c r="R2" s="5">
        <v>2026</v>
      </c>
      <c r="S2" s="5">
        <v>2027</v>
      </c>
      <c r="T2" s="5">
        <v>2028</v>
      </c>
      <c r="U2" s="5">
        <v>2029</v>
      </c>
      <c r="V2" s="5">
        <v>2030</v>
      </c>
      <c r="W2" s="5">
        <v>2031</v>
      </c>
      <c r="X2" s="38">
        <v>2022</v>
      </c>
      <c r="Y2" s="38">
        <v>2023</v>
      </c>
      <c r="Z2" s="38">
        <v>2024</v>
      </c>
      <c r="AA2" s="38">
        <v>2025</v>
      </c>
      <c r="AB2" s="5">
        <v>2026</v>
      </c>
      <c r="AC2" s="5">
        <v>2027</v>
      </c>
      <c r="AD2" s="5">
        <v>2028</v>
      </c>
      <c r="AE2" s="5">
        <v>2029</v>
      </c>
      <c r="AF2" s="5">
        <v>2030</v>
      </c>
      <c r="AG2" s="5">
        <v>2031</v>
      </c>
    </row>
    <row r="3" spans="1:33" x14ac:dyDescent="0.3">
      <c r="A3" s="37">
        <v>44562</v>
      </c>
      <c r="B3" s="5">
        <v>19</v>
      </c>
      <c r="C3" s="5">
        <v>16</v>
      </c>
      <c r="D3" s="5">
        <v>10</v>
      </c>
      <c r="E3" s="5">
        <v>9</v>
      </c>
      <c r="F3" s="5">
        <v>6</v>
      </c>
      <c r="G3" s="5">
        <v>3</v>
      </c>
      <c r="H3" s="5">
        <v>1</v>
      </c>
      <c r="I3" s="5">
        <v>0</v>
      </c>
      <c r="J3" s="5">
        <v>0</v>
      </c>
      <c r="K3" s="5">
        <v>0</v>
      </c>
      <c r="L3" s="6">
        <v>30</v>
      </c>
      <c r="M3" s="5">
        <v>5</v>
      </c>
      <c r="N3" s="5">
        <v>38</v>
      </c>
      <c r="O3" s="5">
        <v>38</v>
      </c>
      <c r="P3" s="5">
        <v>41</v>
      </c>
      <c r="Q3" s="5">
        <v>40</v>
      </c>
      <c r="R3" s="5">
        <v>37</v>
      </c>
      <c r="S3" s="5">
        <v>40</v>
      </c>
      <c r="T3" s="5">
        <v>40</v>
      </c>
      <c r="U3" s="5">
        <v>40</v>
      </c>
      <c r="V3" s="5">
        <v>40</v>
      </c>
      <c r="W3" s="5">
        <v>40</v>
      </c>
      <c r="X3" s="5">
        <v>23</v>
      </c>
      <c r="Y3" s="5">
        <v>23</v>
      </c>
      <c r="Z3" s="5">
        <v>21</v>
      </c>
      <c r="AA3" s="5">
        <v>23</v>
      </c>
      <c r="AB3" s="5">
        <v>20</v>
      </c>
      <c r="AC3" s="5">
        <v>23</v>
      </c>
      <c r="AD3" s="5">
        <v>21</v>
      </c>
      <c r="AE3" s="5">
        <v>20</v>
      </c>
      <c r="AF3" s="5">
        <v>21</v>
      </c>
      <c r="AG3" s="5">
        <v>21</v>
      </c>
    </row>
    <row r="4" spans="1:33" x14ac:dyDescent="0.3">
      <c r="A4" s="37">
        <v>44593</v>
      </c>
      <c r="B4" s="5">
        <v>28</v>
      </c>
      <c r="C4" s="5">
        <v>22</v>
      </c>
      <c r="D4" s="5">
        <v>11</v>
      </c>
      <c r="E4" s="5">
        <v>8</v>
      </c>
      <c r="F4" s="5">
        <v>6</v>
      </c>
      <c r="G4" s="5">
        <v>3</v>
      </c>
      <c r="H4" s="5">
        <v>1</v>
      </c>
      <c r="I4" s="5">
        <v>0</v>
      </c>
      <c r="J4" s="5">
        <v>0</v>
      </c>
      <c r="K4" s="5">
        <v>0</v>
      </c>
      <c r="L4" s="6">
        <v>30</v>
      </c>
      <c r="M4" s="5">
        <v>5</v>
      </c>
      <c r="N4" s="5">
        <v>40</v>
      </c>
      <c r="O4" s="5">
        <v>40</v>
      </c>
      <c r="P4" s="5">
        <v>40</v>
      </c>
      <c r="Q4" s="5">
        <v>37</v>
      </c>
      <c r="R4" s="5">
        <v>41</v>
      </c>
      <c r="S4" s="5">
        <v>38</v>
      </c>
      <c r="T4" s="5">
        <v>38</v>
      </c>
      <c r="U4" s="5">
        <v>38</v>
      </c>
      <c r="V4" s="5">
        <v>38</v>
      </c>
      <c r="W4" s="5">
        <v>38</v>
      </c>
      <c r="X4" s="5">
        <v>23</v>
      </c>
      <c r="Y4" s="5">
        <v>21</v>
      </c>
      <c r="Z4" s="5">
        <v>22</v>
      </c>
      <c r="AA4" s="5">
        <v>20</v>
      </c>
      <c r="AB4" s="5">
        <v>21</v>
      </c>
      <c r="AC4" s="5">
        <v>22</v>
      </c>
      <c r="AD4" s="5">
        <v>22</v>
      </c>
      <c r="AE4" s="5">
        <v>20</v>
      </c>
      <c r="AF4" s="5">
        <v>20</v>
      </c>
      <c r="AG4" s="5">
        <v>21</v>
      </c>
    </row>
    <row r="5" spans="1:33" x14ac:dyDescent="0.3">
      <c r="A5" s="37">
        <v>44621</v>
      </c>
      <c r="B5" s="5">
        <v>5</v>
      </c>
      <c r="C5" s="5">
        <v>15</v>
      </c>
      <c r="D5" s="5">
        <v>11</v>
      </c>
      <c r="E5" s="5">
        <v>12</v>
      </c>
      <c r="F5" s="5">
        <v>6</v>
      </c>
      <c r="G5" s="5">
        <v>3</v>
      </c>
      <c r="H5" s="5">
        <v>1</v>
      </c>
      <c r="I5" s="5">
        <v>0</v>
      </c>
      <c r="J5" s="5">
        <v>0</v>
      </c>
      <c r="K5" s="5">
        <v>0</v>
      </c>
      <c r="L5" s="6">
        <v>30</v>
      </c>
      <c r="M5" s="5">
        <v>5</v>
      </c>
      <c r="N5" s="5">
        <v>40</v>
      </c>
      <c r="O5" s="5">
        <v>40</v>
      </c>
      <c r="P5" s="5">
        <v>40</v>
      </c>
      <c r="Q5" s="5">
        <v>37</v>
      </c>
      <c r="R5" s="5">
        <v>37</v>
      </c>
      <c r="S5" s="5">
        <v>38</v>
      </c>
      <c r="T5" s="5">
        <v>38</v>
      </c>
      <c r="U5" s="5">
        <v>38</v>
      </c>
      <c r="V5" s="5">
        <v>38</v>
      </c>
      <c r="W5" s="5">
        <v>38</v>
      </c>
      <c r="X5" s="5">
        <v>20</v>
      </c>
      <c r="Y5" s="5">
        <v>21</v>
      </c>
      <c r="Z5" s="5">
        <v>21</v>
      </c>
      <c r="AA5" s="5">
        <v>22</v>
      </c>
      <c r="AB5" s="5">
        <v>23</v>
      </c>
      <c r="AC5" s="5">
        <v>21</v>
      </c>
      <c r="AD5" s="5">
        <v>20</v>
      </c>
      <c r="AE5" s="5">
        <v>22</v>
      </c>
      <c r="AF5" s="5">
        <v>23</v>
      </c>
      <c r="AG5" s="5">
        <v>22</v>
      </c>
    </row>
    <row r="6" spans="1:33" x14ac:dyDescent="0.3">
      <c r="A6" s="37">
        <v>44652</v>
      </c>
      <c r="B6" s="5">
        <v>6</v>
      </c>
      <c r="C6" s="5">
        <v>22</v>
      </c>
      <c r="D6" s="5">
        <v>14</v>
      </c>
      <c r="E6" s="5">
        <v>7</v>
      </c>
      <c r="F6" s="5">
        <v>8</v>
      </c>
      <c r="G6" s="5">
        <v>5</v>
      </c>
      <c r="H6" s="5">
        <v>3</v>
      </c>
      <c r="I6" s="5">
        <v>0</v>
      </c>
      <c r="J6" s="5">
        <v>0</v>
      </c>
      <c r="K6" s="5">
        <v>0</v>
      </c>
      <c r="L6" s="6">
        <v>30</v>
      </c>
      <c r="M6" s="5">
        <v>5</v>
      </c>
      <c r="N6" s="5">
        <v>42</v>
      </c>
      <c r="O6" s="5">
        <v>42</v>
      </c>
      <c r="P6" s="5">
        <v>39</v>
      </c>
      <c r="Q6" s="5">
        <v>41</v>
      </c>
      <c r="R6" s="5">
        <v>40</v>
      </c>
      <c r="S6" s="5">
        <v>40</v>
      </c>
      <c r="T6" s="5">
        <v>40</v>
      </c>
      <c r="U6" s="5">
        <v>40</v>
      </c>
      <c r="V6" s="5">
        <v>40</v>
      </c>
      <c r="W6" s="5">
        <v>40</v>
      </c>
      <c r="X6" s="5">
        <v>21</v>
      </c>
      <c r="Y6" s="5">
        <v>20</v>
      </c>
      <c r="Z6" s="5">
        <v>22</v>
      </c>
      <c r="AA6" s="5">
        <v>20</v>
      </c>
      <c r="AB6" s="5">
        <v>20</v>
      </c>
      <c r="AC6" s="5">
        <v>22</v>
      </c>
      <c r="AD6" s="5">
        <v>22</v>
      </c>
      <c r="AE6" s="5">
        <v>20</v>
      </c>
      <c r="AF6" s="5">
        <v>22</v>
      </c>
      <c r="AG6" s="5">
        <v>23</v>
      </c>
    </row>
    <row r="7" spans="1:33" x14ac:dyDescent="0.3">
      <c r="A7" s="37">
        <v>44682</v>
      </c>
      <c r="B7" s="5">
        <v>6</v>
      </c>
      <c r="C7" s="5">
        <v>21</v>
      </c>
      <c r="D7" s="5">
        <v>10</v>
      </c>
      <c r="E7" s="5">
        <v>3</v>
      </c>
      <c r="F7" s="5">
        <v>11</v>
      </c>
      <c r="G7" s="5">
        <v>5</v>
      </c>
      <c r="H7" s="5">
        <v>3</v>
      </c>
      <c r="I7" s="5">
        <v>0</v>
      </c>
      <c r="J7" s="5">
        <v>0</v>
      </c>
      <c r="K7" s="5">
        <v>0</v>
      </c>
      <c r="L7" s="6">
        <v>30</v>
      </c>
      <c r="M7" s="5">
        <v>5</v>
      </c>
      <c r="N7" s="5">
        <v>40</v>
      </c>
      <c r="O7" s="5">
        <v>40</v>
      </c>
      <c r="P7" s="5">
        <v>43</v>
      </c>
      <c r="Q7" s="5">
        <v>41</v>
      </c>
      <c r="R7" s="5">
        <v>41</v>
      </c>
      <c r="S7" s="5">
        <v>40</v>
      </c>
      <c r="T7" s="5">
        <v>40</v>
      </c>
      <c r="U7" s="5">
        <v>40</v>
      </c>
      <c r="V7" s="5">
        <v>40</v>
      </c>
      <c r="W7" s="5">
        <v>40</v>
      </c>
      <c r="X7" s="5">
        <v>21</v>
      </c>
      <c r="Y7" s="5">
        <v>20</v>
      </c>
      <c r="Z7" s="5">
        <v>21</v>
      </c>
      <c r="AA7" s="5">
        <v>23</v>
      </c>
      <c r="AB7" s="5">
        <v>22</v>
      </c>
      <c r="AC7" s="5">
        <v>22</v>
      </c>
      <c r="AD7" s="5">
        <v>23</v>
      </c>
      <c r="AE7" s="5">
        <v>21</v>
      </c>
      <c r="AF7" s="5">
        <v>20</v>
      </c>
      <c r="AG7" s="5">
        <v>23</v>
      </c>
    </row>
    <row r="8" spans="1:33" x14ac:dyDescent="0.3">
      <c r="A8" s="37">
        <v>44713</v>
      </c>
      <c r="B8" s="5">
        <v>5</v>
      </c>
      <c r="C8" s="5">
        <v>15</v>
      </c>
      <c r="D8" s="5">
        <v>9</v>
      </c>
      <c r="E8" s="5">
        <v>13</v>
      </c>
      <c r="F8" s="5">
        <v>12</v>
      </c>
      <c r="G8" s="5">
        <v>5</v>
      </c>
      <c r="H8" s="5">
        <v>3</v>
      </c>
      <c r="I8" s="5">
        <v>0</v>
      </c>
      <c r="J8" s="5">
        <v>0</v>
      </c>
      <c r="K8" s="5">
        <v>0</v>
      </c>
      <c r="L8" s="6">
        <v>30</v>
      </c>
      <c r="M8" s="5">
        <v>5</v>
      </c>
      <c r="N8" s="5">
        <v>43</v>
      </c>
      <c r="O8" s="5">
        <v>43</v>
      </c>
      <c r="P8" s="5">
        <v>42</v>
      </c>
      <c r="Q8" s="5">
        <v>40</v>
      </c>
      <c r="R8" s="5">
        <v>42</v>
      </c>
      <c r="S8" s="5">
        <v>39</v>
      </c>
      <c r="T8" s="5">
        <v>39</v>
      </c>
      <c r="U8" s="5">
        <v>39</v>
      </c>
      <c r="V8" s="5">
        <v>39</v>
      </c>
      <c r="W8" s="5">
        <v>39</v>
      </c>
      <c r="X8" s="5">
        <v>20</v>
      </c>
      <c r="Y8" s="5">
        <v>20</v>
      </c>
      <c r="Z8" s="5">
        <v>21</v>
      </c>
      <c r="AA8" s="5">
        <v>21</v>
      </c>
      <c r="AB8" s="5">
        <v>21</v>
      </c>
      <c r="AC8" s="5">
        <v>23</v>
      </c>
      <c r="AD8" s="5">
        <v>21</v>
      </c>
      <c r="AE8" s="5">
        <v>22</v>
      </c>
      <c r="AF8" s="5">
        <v>23</v>
      </c>
      <c r="AG8" s="5">
        <v>22</v>
      </c>
    </row>
    <row r="9" spans="1:33" x14ac:dyDescent="0.3">
      <c r="A9" s="37">
        <v>44743</v>
      </c>
      <c r="B9" s="5">
        <v>6</v>
      </c>
      <c r="C9" s="5">
        <v>15</v>
      </c>
      <c r="D9" s="5">
        <v>12</v>
      </c>
      <c r="E9" s="5">
        <v>8</v>
      </c>
      <c r="F9" s="5">
        <v>11</v>
      </c>
      <c r="G9" s="5">
        <v>5</v>
      </c>
      <c r="H9" s="5">
        <v>3</v>
      </c>
      <c r="I9" s="5">
        <v>0</v>
      </c>
      <c r="J9" s="5">
        <v>0</v>
      </c>
      <c r="K9" s="5">
        <v>0</v>
      </c>
      <c r="L9" s="6">
        <v>30</v>
      </c>
      <c r="M9" s="5">
        <v>5</v>
      </c>
      <c r="N9" s="5">
        <v>37</v>
      </c>
      <c r="O9" s="5">
        <v>37</v>
      </c>
      <c r="P9" s="5">
        <v>38</v>
      </c>
      <c r="Q9" s="5">
        <v>39</v>
      </c>
      <c r="R9" s="5">
        <v>42</v>
      </c>
      <c r="S9" s="5">
        <v>38</v>
      </c>
      <c r="T9" s="5">
        <v>38</v>
      </c>
      <c r="U9" s="5">
        <v>38</v>
      </c>
      <c r="V9" s="5">
        <v>38</v>
      </c>
      <c r="W9" s="5">
        <v>38</v>
      </c>
      <c r="X9" s="5">
        <v>20</v>
      </c>
      <c r="Y9" s="5">
        <v>23</v>
      </c>
      <c r="Z9" s="5">
        <v>22</v>
      </c>
      <c r="AA9" s="5">
        <v>21</v>
      </c>
      <c r="AB9" s="5">
        <v>20</v>
      </c>
      <c r="AC9" s="5">
        <v>23</v>
      </c>
      <c r="AD9" s="5">
        <v>22</v>
      </c>
      <c r="AE9" s="5">
        <v>20</v>
      </c>
      <c r="AF9" s="5">
        <v>21</v>
      </c>
      <c r="AG9" s="5">
        <v>23</v>
      </c>
    </row>
    <row r="10" spans="1:33" x14ac:dyDescent="0.3">
      <c r="A10" s="37">
        <v>44774</v>
      </c>
      <c r="B10" s="5">
        <v>-3</v>
      </c>
      <c r="C10" s="5">
        <v>10</v>
      </c>
      <c r="D10" s="5">
        <v>12</v>
      </c>
      <c r="E10" s="5">
        <v>12</v>
      </c>
      <c r="F10" s="5">
        <v>9</v>
      </c>
      <c r="G10" s="5">
        <v>3</v>
      </c>
      <c r="H10" s="5">
        <v>-2</v>
      </c>
      <c r="I10" s="5">
        <v>0</v>
      </c>
      <c r="J10" s="5">
        <v>0</v>
      </c>
      <c r="K10" s="5">
        <v>0</v>
      </c>
      <c r="L10" s="6">
        <v>30</v>
      </c>
      <c r="M10" s="5">
        <v>5</v>
      </c>
      <c r="N10" s="5">
        <v>42</v>
      </c>
      <c r="O10" s="5">
        <v>42</v>
      </c>
      <c r="P10" s="5">
        <v>42</v>
      </c>
      <c r="Q10" s="5">
        <v>43</v>
      </c>
      <c r="R10" s="5">
        <v>41</v>
      </c>
      <c r="S10" s="5">
        <v>42</v>
      </c>
      <c r="T10" s="5">
        <v>42</v>
      </c>
      <c r="U10" s="5">
        <v>42</v>
      </c>
      <c r="V10" s="5">
        <v>42</v>
      </c>
      <c r="W10" s="5">
        <v>42</v>
      </c>
      <c r="X10" s="5">
        <v>22</v>
      </c>
      <c r="Y10" s="5">
        <v>23</v>
      </c>
      <c r="Z10" s="5">
        <v>21</v>
      </c>
      <c r="AA10" s="5">
        <v>21</v>
      </c>
      <c r="AB10" s="5">
        <v>23</v>
      </c>
      <c r="AC10" s="5">
        <v>20</v>
      </c>
      <c r="AD10" s="5">
        <v>22</v>
      </c>
      <c r="AE10" s="5">
        <v>23</v>
      </c>
      <c r="AF10" s="5">
        <v>20</v>
      </c>
      <c r="AG10" s="5">
        <v>22</v>
      </c>
    </row>
    <row r="11" spans="1:33" x14ac:dyDescent="0.3">
      <c r="A11" s="37">
        <v>44805</v>
      </c>
      <c r="B11" s="5">
        <v>-2</v>
      </c>
      <c r="C11" s="5">
        <v>18</v>
      </c>
      <c r="D11" s="5">
        <v>9</v>
      </c>
      <c r="E11" s="5">
        <v>6</v>
      </c>
      <c r="F11" s="5">
        <v>9</v>
      </c>
      <c r="G11" s="5">
        <v>3</v>
      </c>
      <c r="H11" s="5">
        <v>4</v>
      </c>
      <c r="I11" s="5">
        <v>5</v>
      </c>
      <c r="J11" s="5">
        <v>3</v>
      </c>
      <c r="K11" s="5">
        <v>1</v>
      </c>
      <c r="L11" s="6">
        <v>30</v>
      </c>
      <c r="M11" s="5">
        <v>5</v>
      </c>
      <c r="N11" s="5">
        <v>37</v>
      </c>
      <c r="O11" s="5">
        <v>37</v>
      </c>
      <c r="P11" s="5">
        <v>42</v>
      </c>
      <c r="Q11" s="5">
        <v>39</v>
      </c>
      <c r="R11" s="5">
        <v>43</v>
      </c>
      <c r="S11" s="5">
        <v>43</v>
      </c>
      <c r="T11" s="5">
        <v>43</v>
      </c>
      <c r="U11" s="5">
        <v>43</v>
      </c>
      <c r="V11" s="5">
        <v>43</v>
      </c>
      <c r="W11" s="5">
        <v>43</v>
      </c>
      <c r="X11" s="5">
        <v>22</v>
      </c>
      <c r="Y11" s="5">
        <v>21</v>
      </c>
      <c r="Z11" s="5">
        <v>22</v>
      </c>
      <c r="AA11" s="5">
        <v>20</v>
      </c>
      <c r="AB11" s="5">
        <v>21</v>
      </c>
      <c r="AC11" s="5">
        <v>20</v>
      </c>
      <c r="AD11" s="5">
        <v>22</v>
      </c>
      <c r="AE11" s="5">
        <v>21</v>
      </c>
      <c r="AF11" s="5">
        <v>21</v>
      </c>
      <c r="AG11" s="5">
        <v>20</v>
      </c>
    </row>
    <row r="12" spans="1:33" x14ac:dyDescent="0.3">
      <c r="A12" s="37">
        <v>44835</v>
      </c>
      <c r="B12" s="5">
        <v>-5</v>
      </c>
      <c r="C12" s="5">
        <v>12</v>
      </c>
      <c r="D12" s="5">
        <v>11</v>
      </c>
      <c r="E12" s="5">
        <v>7</v>
      </c>
      <c r="F12" s="5">
        <v>6</v>
      </c>
      <c r="G12" s="5">
        <v>6</v>
      </c>
      <c r="H12" s="5">
        <v>7</v>
      </c>
      <c r="I12" s="5">
        <v>5</v>
      </c>
      <c r="J12" s="5">
        <v>3</v>
      </c>
      <c r="K12" s="5">
        <v>1</v>
      </c>
      <c r="L12" s="6">
        <v>30</v>
      </c>
      <c r="M12" s="5">
        <v>5</v>
      </c>
      <c r="N12" s="5">
        <v>39</v>
      </c>
      <c r="O12" s="5">
        <v>39</v>
      </c>
      <c r="P12" s="5">
        <v>40</v>
      </c>
      <c r="Q12" s="5">
        <v>43</v>
      </c>
      <c r="R12" s="5">
        <v>38</v>
      </c>
      <c r="S12" s="5">
        <v>42</v>
      </c>
      <c r="T12" s="5">
        <v>42</v>
      </c>
      <c r="U12" s="5">
        <v>42</v>
      </c>
      <c r="V12" s="5">
        <v>42</v>
      </c>
      <c r="W12" s="5">
        <v>42</v>
      </c>
      <c r="X12" s="5">
        <v>23</v>
      </c>
      <c r="Y12" s="5">
        <v>22</v>
      </c>
      <c r="Z12" s="5">
        <v>20</v>
      </c>
      <c r="AA12" s="5">
        <v>20</v>
      </c>
      <c r="AB12" s="5">
        <v>22</v>
      </c>
      <c r="AC12" s="5">
        <v>20</v>
      </c>
      <c r="AD12" s="5">
        <v>23</v>
      </c>
      <c r="AE12" s="5">
        <v>23</v>
      </c>
      <c r="AF12" s="5">
        <v>23</v>
      </c>
      <c r="AG12" s="5">
        <v>22</v>
      </c>
    </row>
    <row r="13" spans="1:33" x14ac:dyDescent="0.3">
      <c r="A13" s="37">
        <v>44866</v>
      </c>
      <c r="B13" s="5">
        <v>-5</v>
      </c>
      <c r="C13" s="5">
        <v>10</v>
      </c>
      <c r="D13" s="5">
        <v>13</v>
      </c>
      <c r="E13" s="5">
        <v>10</v>
      </c>
      <c r="F13" s="5">
        <v>9</v>
      </c>
      <c r="G13" s="5">
        <v>8</v>
      </c>
      <c r="H13" s="5">
        <v>9</v>
      </c>
      <c r="I13" s="5">
        <v>4</v>
      </c>
      <c r="J13" s="5">
        <v>3</v>
      </c>
      <c r="K13" s="5">
        <v>4</v>
      </c>
      <c r="L13" s="6">
        <v>30</v>
      </c>
      <c r="M13" s="5">
        <v>5</v>
      </c>
      <c r="N13" s="5">
        <v>43</v>
      </c>
      <c r="O13" s="5">
        <v>43</v>
      </c>
      <c r="P13" s="5">
        <v>38</v>
      </c>
      <c r="Q13" s="5">
        <v>40</v>
      </c>
      <c r="R13" s="5">
        <v>40</v>
      </c>
      <c r="S13" s="5">
        <v>39</v>
      </c>
      <c r="T13" s="5">
        <v>39</v>
      </c>
      <c r="U13" s="5">
        <v>39</v>
      </c>
      <c r="V13" s="5">
        <v>41</v>
      </c>
      <c r="W13" s="5">
        <v>40</v>
      </c>
      <c r="X13" s="5">
        <v>22</v>
      </c>
      <c r="Y13" s="5">
        <v>23</v>
      </c>
      <c r="Z13" s="5">
        <v>23</v>
      </c>
      <c r="AA13" s="5">
        <v>20</v>
      </c>
      <c r="AB13" s="5">
        <v>22</v>
      </c>
      <c r="AC13" s="5">
        <v>20</v>
      </c>
      <c r="AD13" s="5">
        <v>23</v>
      </c>
      <c r="AE13" s="5">
        <v>23</v>
      </c>
      <c r="AF13" s="5">
        <v>22</v>
      </c>
      <c r="AG13" s="5">
        <v>23</v>
      </c>
    </row>
    <row r="14" spans="1:33" x14ac:dyDescent="0.3">
      <c r="A14" s="37">
        <v>44896</v>
      </c>
      <c r="B14" s="5">
        <v>-7</v>
      </c>
      <c r="C14" s="5">
        <v>7</v>
      </c>
      <c r="D14" s="5">
        <v>10</v>
      </c>
      <c r="E14" s="5">
        <v>12</v>
      </c>
      <c r="F14" s="5">
        <v>9</v>
      </c>
      <c r="G14" s="5">
        <v>4</v>
      </c>
      <c r="H14" s="5">
        <v>0</v>
      </c>
      <c r="I14" s="5">
        <v>4</v>
      </c>
      <c r="J14" s="5">
        <v>3</v>
      </c>
      <c r="K14" s="5">
        <v>4</v>
      </c>
      <c r="L14" s="6">
        <v>30</v>
      </c>
      <c r="M14" s="5">
        <v>5</v>
      </c>
      <c r="N14" s="5">
        <v>38</v>
      </c>
      <c r="O14" s="5">
        <v>38</v>
      </c>
      <c r="P14" s="5">
        <v>43</v>
      </c>
      <c r="Q14" s="5">
        <v>41</v>
      </c>
      <c r="R14" s="5">
        <v>43</v>
      </c>
      <c r="S14" s="5">
        <v>41</v>
      </c>
      <c r="T14" s="5">
        <v>41</v>
      </c>
      <c r="U14" s="5">
        <v>41</v>
      </c>
      <c r="V14" s="5">
        <v>41</v>
      </c>
      <c r="W14" s="5">
        <v>41</v>
      </c>
      <c r="X14" s="5">
        <v>23</v>
      </c>
      <c r="Y14" s="5">
        <v>20</v>
      </c>
      <c r="Z14" s="5">
        <v>20</v>
      </c>
      <c r="AA14" s="5">
        <v>22</v>
      </c>
      <c r="AB14" s="5">
        <v>20</v>
      </c>
      <c r="AC14" s="5">
        <v>21</v>
      </c>
      <c r="AD14" s="5">
        <v>21</v>
      </c>
      <c r="AE14" s="5">
        <v>20</v>
      </c>
      <c r="AF14" s="5">
        <v>21</v>
      </c>
      <c r="AG14" s="5">
        <v>22</v>
      </c>
    </row>
    <row r="15" spans="1:33" x14ac:dyDescent="0.3">
      <c r="A15" s="37">
        <v>44927</v>
      </c>
      <c r="B15" s="5" t="s">
        <v>26</v>
      </c>
      <c r="C15" s="5">
        <v>5</v>
      </c>
      <c r="D15" s="5">
        <v>8</v>
      </c>
      <c r="E15" s="5">
        <v>8</v>
      </c>
      <c r="F15" s="5">
        <v>10</v>
      </c>
      <c r="G15" s="5">
        <v>4</v>
      </c>
      <c r="H15" s="5">
        <v>3</v>
      </c>
      <c r="I15" s="5">
        <v>4</v>
      </c>
      <c r="J15" s="5">
        <v>3</v>
      </c>
      <c r="K15" s="5">
        <v>4</v>
      </c>
      <c r="L15" s="6">
        <v>30</v>
      </c>
      <c r="M15" s="5">
        <v>5</v>
      </c>
      <c r="N15" s="5">
        <v>40</v>
      </c>
      <c r="O15" s="5">
        <v>40</v>
      </c>
      <c r="P15" s="5">
        <v>40</v>
      </c>
      <c r="Q15" s="5">
        <v>40</v>
      </c>
      <c r="R15" s="5">
        <v>42</v>
      </c>
      <c r="S15" s="5">
        <v>40</v>
      </c>
      <c r="T15" s="5">
        <v>40</v>
      </c>
      <c r="U15" s="5">
        <v>40</v>
      </c>
      <c r="V15" s="5">
        <v>40</v>
      </c>
      <c r="W15" s="5">
        <v>40</v>
      </c>
      <c r="X15" s="5">
        <v>21</v>
      </c>
      <c r="Y15" s="5">
        <v>22</v>
      </c>
      <c r="Z15" s="5">
        <v>20</v>
      </c>
      <c r="AA15" s="5">
        <v>21</v>
      </c>
      <c r="AB15" s="5">
        <v>22</v>
      </c>
      <c r="AC15" s="5">
        <v>20</v>
      </c>
      <c r="AD15" s="5">
        <v>20</v>
      </c>
      <c r="AE15" s="5">
        <v>22</v>
      </c>
      <c r="AF15" s="5">
        <v>23</v>
      </c>
      <c r="AG15" s="5">
        <v>23</v>
      </c>
    </row>
    <row r="16" spans="1:33" x14ac:dyDescent="0.3">
      <c r="A16" s="37">
        <v>44958</v>
      </c>
      <c r="B16" s="37" t="s">
        <v>26</v>
      </c>
      <c r="C16" s="5">
        <v>2</v>
      </c>
      <c r="D16" s="5">
        <v>7</v>
      </c>
      <c r="E16" s="5">
        <v>10</v>
      </c>
      <c r="F16" s="5">
        <v>4</v>
      </c>
      <c r="G16" s="5">
        <v>1</v>
      </c>
      <c r="H16" s="5">
        <v>4</v>
      </c>
      <c r="I16" s="5">
        <v>4</v>
      </c>
      <c r="J16" s="5">
        <v>3</v>
      </c>
      <c r="K16" s="5">
        <v>4</v>
      </c>
      <c r="L16" s="6">
        <v>30</v>
      </c>
      <c r="M16" s="5">
        <v>5</v>
      </c>
      <c r="N16" s="5" t="s">
        <v>26</v>
      </c>
      <c r="O16" s="5">
        <v>42</v>
      </c>
      <c r="P16" s="5">
        <v>37</v>
      </c>
      <c r="Q16" s="5">
        <v>38</v>
      </c>
      <c r="R16" s="5">
        <v>38</v>
      </c>
      <c r="S16" s="5">
        <v>40</v>
      </c>
      <c r="T16" s="5">
        <v>40</v>
      </c>
      <c r="U16" s="5">
        <v>40</v>
      </c>
      <c r="V16" s="5">
        <v>40</v>
      </c>
      <c r="W16" s="5">
        <v>40</v>
      </c>
      <c r="X16" s="5" t="s">
        <v>26</v>
      </c>
      <c r="Y16" s="5">
        <v>23</v>
      </c>
      <c r="Z16" s="5">
        <v>21</v>
      </c>
      <c r="AA16" s="5">
        <v>23</v>
      </c>
      <c r="AB16" s="5">
        <v>21</v>
      </c>
      <c r="AC16" s="5">
        <v>23</v>
      </c>
      <c r="AD16" s="5">
        <v>23</v>
      </c>
      <c r="AE16" s="5">
        <v>21</v>
      </c>
      <c r="AF16" s="5">
        <v>23</v>
      </c>
      <c r="AG16" s="5">
        <v>23</v>
      </c>
    </row>
    <row r="17" spans="1:33" x14ac:dyDescent="0.3">
      <c r="A17" s="37">
        <v>44986</v>
      </c>
      <c r="B17" s="37" t="s">
        <v>26</v>
      </c>
      <c r="C17" s="5">
        <v>-2</v>
      </c>
      <c r="D17" s="5">
        <v>-2</v>
      </c>
      <c r="E17" s="5">
        <v>10</v>
      </c>
      <c r="F17" s="5">
        <v>7</v>
      </c>
      <c r="G17" s="5">
        <v>5</v>
      </c>
      <c r="H17" s="5">
        <v>3</v>
      </c>
      <c r="I17" s="5">
        <v>4</v>
      </c>
      <c r="J17" s="5">
        <v>3</v>
      </c>
      <c r="K17" s="5">
        <v>4</v>
      </c>
      <c r="L17" s="6">
        <v>30</v>
      </c>
      <c r="M17" s="5">
        <v>5</v>
      </c>
      <c r="N17" s="5" t="s">
        <v>26</v>
      </c>
      <c r="O17" s="5">
        <v>38</v>
      </c>
      <c r="P17" s="5">
        <v>40</v>
      </c>
      <c r="Q17" s="5">
        <v>42</v>
      </c>
      <c r="R17" s="5">
        <v>43</v>
      </c>
      <c r="S17" s="5">
        <v>41</v>
      </c>
      <c r="T17" s="5">
        <v>41</v>
      </c>
      <c r="U17" s="5">
        <v>41</v>
      </c>
      <c r="V17" s="5">
        <v>41</v>
      </c>
      <c r="W17" s="5">
        <v>41</v>
      </c>
      <c r="X17" s="5" t="s">
        <v>26</v>
      </c>
      <c r="Y17" s="5">
        <v>21</v>
      </c>
      <c r="Z17" s="5">
        <v>21</v>
      </c>
      <c r="AA17" s="5">
        <v>21</v>
      </c>
      <c r="AB17" s="5">
        <v>23</v>
      </c>
      <c r="AC17" s="5">
        <v>21</v>
      </c>
      <c r="AD17" s="5">
        <v>23</v>
      </c>
      <c r="AE17" s="5">
        <v>20</v>
      </c>
      <c r="AF17" s="5">
        <v>23</v>
      </c>
      <c r="AG17" s="5">
        <v>22</v>
      </c>
    </row>
    <row r="18" spans="1:33" x14ac:dyDescent="0.3">
      <c r="A18" s="37">
        <v>45017</v>
      </c>
      <c r="B18" s="37" t="s">
        <v>26</v>
      </c>
      <c r="C18" s="5">
        <v>3</v>
      </c>
      <c r="D18" s="5">
        <v>1</v>
      </c>
      <c r="E18" s="5">
        <v>6</v>
      </c>
      <c r="F18" s="5">
        <v>6</v>
      </c>
      <c r="G18" s="5">
        <v>2</v>
      </c>
      <c r="H18" s="5">
        <v>4</v>
      </c>
      <c r="I18" s="5">
        <v>4</v>
      </c>
      <c r="J18" s="5">
        <v>3</v>
      </c>
      <c r="K18" s="5">
        <v>4</v>
      </c>
      <c r="L18" s="6">
        <v>30</v>
      </c>
      <c r="M18" s="5">
        <v>5</v>
      </c>
      <c r="N18" s="5" t="s">
        <v>26</v>
      </c>
      <c r="O18" s="5">
        <v>42</v>
      </c>
      <c r="P18" s="5">
        <v>42</v>
      </c>
      <c r="Q18" s="5">
        <v>40</v>
      </c>
      <c r="R18" s="5">
        <v>39</v>
      </c>
      <c r="S18" s="5">
        <v>43</v>
      </c>
      <c r="T18" s="5">
        <v>43</v>
      </c>
      <c r="U18" s="5">
        <v>43</v>
      </c>
      <c r="V18" s="5">
        <v>43</v>
      </c>
      <c r="W18" s="5">
        <v>43</v>
      </c>
      <c r="X18" s="5" t="s">
        <v>26</v>
      </c>
      <c r="Y18" s="5">
        <v>21</v>
      </c>
      <c r="Z18" s="5">
        <v>23</v>
      </c>
      <c r="AA18" s="5">
        <v>20</v>
      </c>
      <c r="AB18" s="5">
        <v>21</v>
      </c>
      <c r="AC18" s="5">
        <v>21</v>
      </c>
      <c r="AD18" s="5">
        <v>20</v>
      </c>
      <c r="AE18" s="5">
        <v>23</v>
      </c>
      <c r="AF18" s="5">
        <v>22</v>
      </c>
      <c r="AG18" s="5">
        <v>21</v>
      </c>
    </row>
    <row r="19" spans="1:33" x14ac:dyDescent="0.3">
      <c r="A19" s="37">
        <v>45047</v>
      </c>
      <c r="B19" s="37" t="s">
        <v>26</v>
      </c>
      <c r="C19" s="5">
        <v>-2</v>
      </c>
      <c r="D19" s="5">
        <v>0</v>
      </c>
      <c r="E19" s="5">
        <v>0</v>
      </c>
      <c r="F19" s="5">
        <v>0</v>
      </c>
      <c r="G19" s="5">
        <v>0</v>
      </c>
      <c r="H19" s="5">
        <v>-1</v>
      </c>
      <c r="I19" s="5">
        <v>0</v>
      </c>
      <c r="J19" s="5">
        <v>0</v>
      </c>
      <c r="K19" s="5">
        <v>0</v>
      </c>
      <c r="L19" s="6">
        <v>30</v>
      </c>
      <c r="M19" s="5">
        <v>5</v>
      </c>
      <c r="N19" s="5" t="s">
        <v>26</v>
      </c>
      <c r="O19" s="5">
        <v>40</v>
      </c>
      <c r="P19" s="5">
        <v>39</v>
      </c>
      <c r="Q19" s="5">
        <v>42</v>
      </c>
      <c r="R19" s="5">
        <v>41</v>
      </c>
      <c r="S19" s="5">
        <v>40</v>
      </c>
      <c r="T19" s="5">
        <v>40</v>
      </c>
      <c r="U19" s="5">
        <v>40</v>
      </c>
      <c r="V19" s="5">
        <v>40</v>
      </c>
      <c r="W19" s="5">
        <v>40</v>
      </c>
      <c r="X19" s="5" t="s">
        <v>26</v>
      </c>
      <c r="Y19" s="5">
        <v>23</v>
      </c>
      <c r="Z19" s="5">
        <v>23</v>
      </c>
      <c r="AA19" s="5">
        <v>21</v>
      </c>
      <c r="AB19" s="5">
        <v>23</v>
      </c>
      <c r="AC19" s="5">
        <v>22</v>
      </c>
      <c r="AD19" s="5">
        <v>20</v>
      </c>
      <c r="AE19" s="5">
        <v>23</v>
      </c>
      <c r="AF19" s="5">
        <v>20</v>
      </c>
      <c r="AG19" s="5">
        <v>22</v>
      </c>
    </row>
    <row r="20" spans="1:33" x14ac:dyDescent="0.3">
      <c r="A20" s="37">
        <v>45078</v>
      </c>
      <c r="B20" s="37" t="s">
        <v>26</v>
      </c>
      <c r="C20" s="5">
        <v>1</v>
      </c>
      <c r="D20" s="5">
        <v>-2</v>
      </c>
      <c r="E20" s="5">
        <v>3</v>
      </c>
      <c r="F20" s="5">
        <v>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6">
        <v>30</v>
      </c>
      <c r="M20" s="5">
        <v>5</v>
      </c>
      <c r="N20" s="5" t="s">
        <v>26</v>
      </c>
      <c r="O20" s="5">
        <v>38</v>
      </c>
      <c r="P20" s="5">
        <v>37</v>
      </c>
      <c r="Q20" s="5">
        <v>42</v>
      </c>
      <c r="R20" s="5">
        <v>41</v>
      </c>
      <c r="S20" s="5">
        <v>39</v>
      </c>
      <c r="T20" s="5">
        <v>39</v>
      </c>
      <c r="U20" s="5">
        <v>39</v>
      </c>
      <c r="V20" s="5">
        <v>39</v>
      </c>
      <c r="W20" s="5">
        <v>39</v>
      </c>
      <c r="X20" s="5" t="s">
        <v>26</v>
      </c>
      <c r="Y20" s="5">
        <v>23</v>
      </c>
      <c r="Z20" s="5">
        <v>22</v>
      </c>
      <c r="AA20" s="5">
        <v>23</v>
      </c>
      <c r="AB20" s="5">
        <v>21</v>
      </c>
      <c r="AC20" s="5">
        <v>23</v>
      </c>
      <c r="AD20" s="5">
        <v>22</v>
      </c>
      <c r="AE20" s="5">
        <v>22</v>
      </c>
      <c r="AF20" s="5">
        <v>23</v>
      </c>
      <c r="AG20" s="5">
        <v>20</v>
      </c>
    </row>
    <row r="21" spans="1:33" x14ac:dyDescent="0.3">
      <c r="A21" s="37">
        <v>45108</v>
      </c>
      <c r="B21" s="37" t="s">
        <v>26</v>
      </c>
      <c r="C21" s="5">
        <v>1</v>
      </c>
      <c r="D21" s="5">
        <v>1</v>
      </c>
      <c r="E21" s="5">
        <v>2</v>
      </c>
      <c r="F21" s="5">
        <v>4</v>
      </c>
      <c r="G21" s="5">
        <v>4</v>
      </c>
      <c r="H21" s="5">
        <v>-1</v>
      </c>
      <c r="I21" s="5">
        <v>0</v>
      </c>
      <c r="J21" s="5">
        <v>0</v>
      </c>
      <c r="K21" s="5">
        <v>0</v>
      </c>
      <c r="L21" s="6">
        <v>30</v>
      </c>
      <c r="M21" s="5">
        <v>5</v>
      </c>
      <c r="N21" s="5" t="s">
        <v>26</v>
      </c>
      <c r="O21" s="5">
        <v>40</v>
      </c>
      <c r="P21" s="5">
        <v>40</v>
      </c>
      <c r="Q21" s="5">
        <v>38</v>
      </c>
      <c r="R21" s="5">
        <v>39</v>
      </c>
      <c r="S21" s="5">
        <v>38</v>
      </c>
      <c r="T21" s="5">
        <v>38</v>
      </c>
      <c r="U21" s="5">
        <v>38</v>
      </c>
      <c r="V21" s="5">
        <v>38</v>
      </c>
      <c r="W21" s="5">
        <v>38</v>
      </c>
      <c r="X21" s="5" t="s">
        <v>26</v>
      </c>
      <c r="Y21" s="5">
        <v>23</v>
      </c>
      <c r="Z21" s="5">
        <v>21</v>
      </c>
      <c r="AA21" s="5">
        <v>22</v>
      </c>
      <c r="AB21" s="5">
        <v>23</v>
      </c>
      <c r="AC21" s="5">
        <v>20</v>
      </c>
      <c r="AD21" s="5">
        <v>22</v>
      </c>
      <c r="AE21" s="5">
        <v>21</v>
      </c>
      <c r="AF21" s="5">
        <v>21</v>
      </c>
      <c r="AG21" s="5">
        <v>23</v>
      </c>
    </row>
    <row r="22" spans="1:33" x14ac:dyDescent="0.3">
      <c r="A22" s="37">
        <v>45139</v>
      </c>
      <c r="B22" s="37" t="s">
        <v>26</v>
      </c>
      <c r="C22" s="5">
        <v>-2</v>
      </c>
      <c r="D22" s="5">
        <v>3</v>
      </c>
      <c r="E22" s="5">
        <v>3</v>
      </c>
      <c r="F22" s="5">
        <v>3</v>
      </c>
      <c r="G22" s="5">
        <v>-1</v>
      </c>
      <c r="H22" s="5">
        <v>5</v>
      </c>
      <c r="I22" s="5">
        <v>2</v>
      </c>
      <c r="J22" s="5">
        <v>2</v>
      </c>
      <c r="K22" s="5">
        <v>2</v>
      </c>
      <c r="L22" s="6">
        <v>30</v>
      </c>
      <c r="M22" s="5">
        <v>5</v>
      </c>
      <c r="N22" s="5" t="s">
        <v>26</v>
      </c>
      <c r="O22" s="5">
        <v>40</v>
      </c>
      <c r="P22" s="5">
        <v>39</v>
      </c>
      <c r="Q22" s="5">
        <v>40</v>
      </c>
      <c r="R22" s="5">
        <v>43</v>
      </c>
      <c r="S22" s="5">
        <v>38</v>
      </c>
      <c r="T22" s="5">
        <v>38</v>
      </c>
      <c r="U22" s="5">
        <v>38</v>
      </c>
      <c r="V22" s="5">
        <v>38</v>
      </c>
      <c r="W22" s="5">
        <v>38</v>
      </c>
      <c r="X22" s="5" t="s">
        <v>26</v>
      </c>
      <c r="Y22" s="5">
        <v>20</v>
      </c>
      <c r="Z22" s="5">
        <v>21</v>
      </c>
      <c r="AA22" s="5">
        <v>21</v>
      </c>
      <c r="AB22" s="5">
        <v>21</v>
      </c>
      <c r="AC22" s="5">
        <v>23</v>
      </c>
      <c r="AD22" s="5">
        <v>22</v>
      </c>
      <c r="AE22" s="5">
        <v>22</v>
      </c>
      <c r="AF22" s="5">
        <v>23</v>
      </c>
      <c r="AG22" s="5">
        <v>20</v>
      </c>
    </row>
    <row r="23" spans="1:33" x14ac:dyDescent="0.3">
      <c r="A23" s="37">
        <v>45170</v>
      </c>
      <c r="B23" s="37" t="s">
        <v>26</v>
      </c>
      <c r="C23" s="5">
        <v>0</v>
      </c>
      <c r="D23" s="5">
        <v>-1</v>
      </c>
      <c r="E23" s="5">
        <v>3</v>
      </c>
      <c r="F23" s="5">
        <v>3</v>
      </c>
      <c r="G23" s="5">
        <v>-1</v>
      </c>
      <c r="H23" s="5">
        <v>4</v>
      </c>
      <c r="I23" s="5">
        <v>2</v>
      </c>
      <c r="J23" s="5">
        <v>2</v>
      </c>
      <c r="K23" s="5">
        <v>2</v>
      </c>
      <c r="L23" s="6">
        <v>30</v>
      </c>
      <c r="M23" s="5">
        <v>5</v>
      </c>
      <c r="N23" s="5" t="s">
        <v>26</v>
      </c>
      <c r="O23" s="5">
        <v>37</v>
      </c>
      <c r="P23" s="5">
        <v>40</v>
      </c>
      <c r="Q23" s="5">
        <v>42</v>
      </c>
      <c r="R23" s="5">
        <v>43</v>
      </c>
      <c r="S23" s="5">
        <v>40</v>
      </c>
      <c r="T23" s="5">
        <v>40</v>
      </c>
      <c r="U23" s="5">
        <v>40</v>
      </c>
      <c r="V23" s="5">
        <v>40</v>
      </c>
      <c r="W23" s="5">
        <v>40</v>
      </c>
      <c r="X23" s="5" t="s">
        <v>26</v>
      </c>
      <c r="Y23" s="5">
        <v>23</v>
      </c>
      <c r="Z23" s="5">
        <v>21</v>
      </c>
      <c r="AA23" s="5">
        <v>20</v>
      </c>
      <c r="AB23" s="5">
        <v>20</v>
      </c>
      <c r="AC23" s="5">
        <v>22</v>
      </c>
      <c r="AD23" s="5">
        <v>21</v>
      </c>
      <c r="AE23" s="5">
        <v>23</v>
      </c>
      <c r="AF23" s="5">
        <v>20</v>
      </c>
      <c r="AG23" s="5">
        <v>21</v>
      </c>
    </row>
    <row r="24" spans="1:33" x14ac:dyDescent="0.3">
      <c r="A24" s="37">
        <v>45200</v>
      </c>
      <c r="B24" s="37" t="s">
        <v>26</v>
      </c>
      <c r="C24" s="5">
        <v>-2</v>
      </c>
      <c r="D24" s="5">
        <v>1</v>
      </c>
      <c r="E24" s="5">
        <v>-1</v>
      </c>
      <c r="F24" s="5">
        <v>1</v>
      </c>
      <c r="G24" s="5">
        <v>3</v>
      </c>
      <c r="H24" s="5">
        <v>3</v>
      </c>
      <c r="I24" s="5">
        <v>2</v>
      </c>
      <c r="J24" s="5">
        <v>2</v>
      </c>
      <c r="K24" s="5">
        <v>2</v>
      </c>
      <c r="L24" s="6">
        <v>30</v>
      </c>
      <c r="M24" s="5">
        <v>5</v>
      </c>
      <c r="N24" s="5" t="s">
        <v>26</v>
      </c>
      <c r="O24" s="5">
        <v>37</v>
      </c>
      <c r="P24" s="5">
        <v>41</v>
      </c>
      <c r="Q24" s="5">
        <v>42</v>
      </c>
      <c r="R24" s="5">
        <v>37</v>
      </c>
      <c r="S24" s="5">
        <v>41</v>
      </c>
      <c r="T24" s="5">
        <v>38</v>
      </c>
      <c r="U24" s="5">
        <v>38</v>
      </c>
      <c r="V24" s="5">
        <v>38</v>
      </c>
      <c r="W24" s="5">
        <v>38</v>
      </c>
      <c r="X24" s="5" t="s">
        <v>26</v>
      </c>
      <c r="Y24" s="5">
        <v>22</v>
      </c>
      <c r="Z24" s="5">
        <v>20</v>
      </c>
      <c r="AA24" s="5">
        <v>20</v>
      </c>
      <c r="AB24" s="5">
        <v>22</v>
      </c>
      <c r="AC24" s="5">
        <v>20</v>
      </c>
      <c r="AD24" s="5">
        <v>20</v>
      </c>
      <c r="AE24" s="5">
        <v>23</v>
      </c>
      <c r="AF24" s="5">
        <v>23</v>
      </c>
      <c r="AG24" s="5">
        <v>22</v>
      </c>
    </row>
    <row r="25" spans="1:33" x14ac:dyDescent="0.3">
      <c r="A25" s="37">
        <v>45231</v>
      </c>
      <c r="B25" s="37" t="s">
        <v>26</v>
      </c>
      <c r="C25" s="5">
        <v>-3</v>
      </c>
      <c r="D25" s="5">
        <v>1</v>
      </c>
      <c r="E25" s="5">
        <v>-1</v>
      </c>
      <c r="F25" s="5">
        <v>2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6">
        <v>30</v>
      </c>
      <c r="M25" s="5">
        <v>5</v>
      </c>
      <c r="N25" s="5" t="s">
        <v>26</v>
      </c>
      <c r="O25" s="5">
        <v>37</v>
      </c>
      <c r="P25" s="5">
        <v>40</v>
      </c>
      <c r="Q25" s="5">
        <v>41</v>
      </c>
      <c r="R25" s="5">
        <v>36</v>
      </c>
      <c r="S25" s="5">
        <v>39</v>
      </c>
      <c r="T25" s="5">
        <v>43</v>
      </c>
      <c r="U25" s="5">
        <v>43</v>
      </c>
      <c r="V25" s="5">
        <v>43</v>
      </c>
      <c r="W25" s="5">
        <v>43</v>
      </c>
      <c r="X25" s="5" t="s">
        <v>26</v>
      </c>
      <c r="Y25" s="5">
        <v>21</v>
      </c>
      <c r="Z25" s="5">
        <v>22</v>
      </c>
      <c r="AA25" s="5">
        <v>23</v>
      </c>
      <c r="AB25" s="5">
        <v>20</v>
      </c>
      <c r="AC25" s="5">
        <v>21</v>
      </c>
      <c r="AD25" s="5">
        <v>20</v>
      </c>
      <c r="AE25" s="5">
        <v>21</v>
      </c>
      <c r="AF25" s="5">
        <v>22</v>
      </c>
      <c r="AG25" s="5">
        <v>22</v>
      </c>
    </row>
    <row r="26" spans="1:33" x14ac:dyDescent="0.3">
      <c r="A26" s="37">
        <v>45261</v>
      </c>
      <c r="B26" s="37" t="s">
        <v>26</v>
      </c>
      <c r="C26" s="5">
        <v>-4</v>
      </c>
      <c r="D26" s="5">
        <v>-1</v>
      </c>
      <c r="E26" s="5">
        <v>1</v>
      </c>
      <c r="F26" s="5">
        <v>2</v>
      </c>
      <c r="G26" s="5">
        <v>0</v>
      </c>
      <c r="H26" s="5">
        <v>4</v>
      </c>
      <c r="I26" s="5">
        <v>0</v>
      </c>
      <c r="J26" s="5">
        <v>0</v>
      </c>
      <c r="K26" s="5">
        <v>0</v>
      </c>
      <c r="L26" s="6">
        <v>30</v>
      </c>
      <c r="M26" s="5">
        <v>5</v>
      </c>
      <c r="N26" s="5" t="s">
        <v>26</v>
      </c>
      <c r="O26" s="5">
        <v>37</v>
      </c>
      <c r="P26" s="5">
        <v>41</v>
      </c>
      <c r="Q26" s="5">
        <v>37</v>
      </c>
      <c r="R26" s="5">
        <v>35</v>
      </c>
      <c r="S26" s="5">
        <v>39</v>
      </c>
      <c r="T26" s="5">
        <v>40</v>
      </c>
      <c r="U26" s="5">
        <v>40</v>
      </c>
      <c r="V26" s="5">
        <v>40</v>
      </c>
      <c r="W26" s="5">
        <v>40</v>
      </c>
      <c r="X26" s="5" t="s">
        <v>26</v>
      </c>
      <c r="Y26" s="5">
        <v>20</v>
      </c>
      <c r="Z26" s="5">
        <v>20</v>
      </c>
      <c r="AA26" s="5">
        <v>23</v>
      </c>
      <c r="AB26" s="5">
        <v>20</v>
      </c>
      <c r="AC26" s="5">
        <v>22</v>
      </c>
      <c r="AD26" s="5">
        <v>20</v>
      </c>
      <c r="AE26" s="5">
        <v>20</v>
      </c>
      <c r="AF26" s="5">
        <v>20</v>
      </c>
      <c r="AG26" s="5">
        <v>20</v>
      </c>
    </row>
    <row r="27" spans="1:33" x14ac:dyDescent="0.3">
      <c r="A27" s="37">
        <v>45292</v>
      </c>
      <c r="B27" s="37" t="s">
        <v>26</v>
      </c>
      <c r="C27" s="5">
        <v>-87</v>
      </c>
      <c r="D27" s="5">
        <v>3</v>
      </c>
      <c r="E27" s="5">
        <v>6</v>
      </c>
      <c r="F27" s="5">
        <v>5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6">
        <v>30</v>
      </c>
      <c r="M27" s="5">
        <v>5</v>
      </c>
      <c r="N27" s="5" t="s">
        <v>26</v>
      </c>
      <c r="O27" s="5" t="s">
        <v>26</v>
      </c>
      <c r="P27" s="5">
        <v>39</v>
      </c>
      <c r="Q27" s="5">
        <v>43</v>
      </c>
      <c r="R27" s="5">
        <v>36</v>
      </c>
      <c r="S27" s="5">
        <v>40</v>
      </c>
      <c r="T27" s="5">
        <v>37</v>
      </c>
      <c r="U27" s="5">
        <v>40</v>
      </c>
      <c r="V27" s="5">
        <v>40</v>
      </c>
      <c r="W27" s="5">
        <v>40</v>
      </c>
      <c r="X27" s="5" t="s">
        <v>26</v>
      </c>
      <c r="Y27" s="5" t="s">
        <v>26</v>
      </c>
      <c r="Z27" s="5">
        <v>23</v>
      </c>
      <c r="AA27" s="5">
        <v>22</v>
      </c>
      <c r="AB27" s="5">
        <v>21</v>
      </c>
      <c r="AC27" s="5">
        <v>22</v>
      </c>
      <c r="AD27" s="5">
        <v>21</v>
      </c>
      <c r="AE27" s="5">
        <v>23</v>
      </c>
      <c r="AF27" s="5">
        <v>22</v>
      </c>
      <c r="AG27" s="5">
        <v>22</v>
      </c>
    </row>
    <row r="28" spans="1:33" x14ac:dyDescent="0.3">
      <c r="A28" s="37">
        <v>45323</v>
      </c>
      <c r="B28" s="37" t="s">
        <v>26</v>
      </c>
      <c r="C28" s="37" t="s">
        <v>26</v>
      </c>
      <c r="D28" s="5">
        <v>4</v>
      </c>
      <c r="E28" s="5">
        <v>4</v>
      </c>
      <c r="F28" s="5">
        <v>-1</v>
      </c>
      <c r="G28" s="5">
        <v>2</v>
      </c>
      <c r="H28" s="5">
        <v>0</v>
      </c>
      <c r="I28" s="5">
        <v>0</v>
      </c>
      <c r="J28" s="5">
        <v>0</v>
      </c>
      <c r="K28" s="5">
        <v>0</v>
      </c>
      <c r="L28" s="6">
        <v>30</v>
      </c>
      <c r="M28" s="5">
        <v>5</v>
      </c>
      <c r="N28" s="5" t="s">
        <v>26</v>
      </c>
      <c r="O28" s="5" t="s">
        <v>26</v>
      </c>
      <c r="P28" s="5">
        <v>40</v>
      </c>
      <c r="Q28" s="5">
        <v>40</v>
      </c>
      <c r="R28" s="5">
        <v>33</v>
      </c>
      <c r="S28" s="5">
        <v>40</v>
      </c>
      <c r="T28" s="5">
        <v>41</v>
      </c>
      <c r="U28" s="5">
        <v>42</v>
      </c>
      <c r="V28" s="5">
        <v>42</v>
      </c>
      <c r="W28" s="5">
        <v>42</v>
      </c>
      <c r="X28" s="5" t="s">
        <v>26</v>
      </c>
      <c r="Y28" s="5" t="s">
        <v>26</v>
      </c>
      <c r="Z28" s="5">
        <v>21</v>
      </c>
      <c r="AA28" s="5">
        <v>22</v>
      </c>
      <c r="AB28" s="5">
        <v>22</v>
      </c>
      <c r="AC28" s="5">
        <v>21</v>
      </c>
      <c r="AD28" s="5">
        <v>21</v>
      </c>
      <c r="AE28" s="5">
        <v>21</v>
      </c>
      <c r="AF28" s="5">
        <v>22</v>
      </c>
      <c r="AG28" s="5">
        <v>22</v>
      </c>
    </row>
    <row r="29" spans="1:33" x14ac:dyDescent="0.3">
      <c r="A29" s="37">
        <v>45352</v>
      </c>
      <c r="B29" s="37" t="s">
        <v>26</v>
      </c>
      <c r="C29" s="37" t="s">
        <v>26</v>
      </c>
      <c r="D29" s="5">
        <v>-1</v>
      </c>
      <c r="E29" s="5">
        <v>8</v>
      </c>
      <c r="F29" s="5">
        <v>5</v>
      </c>
      <c r="G29" s="5">
        <v>7</v>
      </c>
      <c r="H29" s="5">
        <v>2</v>
      </c>
      <c r="I29" s="5">
        <v>0</v>
      </c>
      <c r="J29" s="5">
        <v>0</v>
      </c>
      <c r="K29" s="5">
        <v>0</v>
      </c>
      <c r="L29" s="6">
        <v>30</v>
      </c>
      <c r="M29" s="5">
        <v>5</v>
      </c>
      <c r="N29" s="5" t="s">
        <v>26</v>
      </c>
      <c r="O29" s="5" t="s">
        <v>26</v>
      </c>
      <c r="P29" s="5">
        <v>38</v>
      </c>
      <c r="Q29" s="5">
        <v>42</v>
      </c>
      <c r="R29" s="5">
        <v>38</v>
      </c>
      <c r="S29" s="5">
        <v>43</v>
      </c>
      <c r="T29" s="5">
        <v>39</v>
      </c>
      <c r="U29" s="5">
        <v>40</v>
      </c>
      <c r="V29" s="5">
        <v>40</v>
      </c>
      <c r="W29" s="5">
        <v>40</v>
      </c>
      <c r="X29" s="5" t="s">
        <v>26</v>
      </c>
      <c r="Y29" s="5" t="s">
        <v>26</v>
      </c>
      <c r="Z29" s="5">
        <v>23</v>
      </c>
      <c r="AA29" s="5">
        <v>22</v>
      </c>
      <c r="AB29" s="5">
        <v>22</v>
      </c>
      <c r="AC29" s="5">
        <v>21</v>
      </c>
      <c r="AD29" s="5">
        <v>20</v>
      </c>
      <c r="AE29" s="5">
        <v>21</v>
      </c>
      <c r="AF29" s="5">
        <v>23</v>
      </c>
      <c r="AG29" s="5">
        <v>21</v>
      </c>
    </row>
    <row r="30" spans="1:33" x14ac:dyDescent="0.3">
      <c r="A30" s="37">
        <v>45383</v>
      </c>
      <c r="B30" s="37" t="s">
        <v>26</v>
      </c>
      <c r="C30" s="37" t="s">
        <v>26</v>
      </c>
      <c r="D30" s="5">
        <v>7</v>
      </c>
      <c r="E30" s="5">
        <v>12</v>
      </c>
      <c r="F30" s="5">
        <v>6</v>
      </c>
      <c r="G30" s="5">
        <v>2</v>
      </c>
      <c r="H30" s="5">
        <v>4</v>
      </c>
      <c r="I30" s="5">
        <v>0</v>
      </c>
      <c r="J30" s="5">
        <v>0</v>
      </c>
      <c r="K30" s="5">
        <v>0</v>
      </c>
      <c r="L30" s="6">
        <v>30</v>
      </c>
      <c r="M30" s="5">
        <v>5</v>
      </c>
      <c r="N30" s="5" t="s">
        <v>26</v>
      </c>
      <c r="O30" s="5" t="s">
        <v>26</v>
      </c>
      <c r="P30" s="5">
        <v>37</v>
      </c>
      <c r="Q30" s="5">
        <v>36</v>
      </c>
      <c r="R30" s="5">
        <v>34</v>
      </c>
      <c r="S30" s="5">
        <v>36</v>
      </c>
      <c r="T30" s="5">
        <v>40</v>
      </c>
      <c r="U30" s="5">
        <v>34</v>
      </c>
      <c r="V30" s="5">
        <v>34</v>
      </c>
      <c r="W30" s="5">
        <v>34</v>
      </c>
      <c r="X30" s="5" t="s">
        <v>26</v>
      </c>
      <c r="Y30" s="5" t="s">
        <v>26</v>
      </c>
      <c r="Z30" s="5">
        <v>23</v>
      </c>
      <c r="AA30" s="5">
        <v>20</v>
      </c>
      <c r="AB30" s="5">
        <v>20</v>
      </c>
      <c r="AC30" s="5">
        <v>20</v>
      </c>
      <c r="AD30" s="5">
        <v>23</v>
      </c>
      <c r="AE30" s="5">
        <v>20</v>
      </c>
      <c r="AF30" s="5">
        <v>22</v>
      </c>
      <c r="AG30" s="5">
        <v>21</v>
      </c>
    </row>
    <row r="31" spans="1:33" x14ac:dyDescent="0.3">
      <c r="A31" s="37">
        <v>45413</v>
      </c>
      <c r="B31" s="37" t="s">
        <v>26</v>
      </c>
      <c r="C31" s="37" t="s">
        <v>26</v>
      </c>
      <c r="D31" s="5">
        <v>5</v>
      </c>
      <c r="E31" s="5">
        <v>6</v>
      </c>
      <c r="F31" s="5">
        <v>6</v>
      </c>
      <c r="G31" s="5">
        <v>3</v>
      </c>
      <c r="H31" s="5">
        <v>1</v>
      </c>
      <c r="I31" s="5">
        <v>0</v>
      </c>
      <c r="J31" s="5">
        <v>0</v>
      </c>
      <c r="K31" s="5">
        <v>0</v>
      </c>
      <c r="L31" s="6">
        <v>30</v>
      </c>
      <c r="M31" s="5">
        <v>5</v>
      </c>
      <c r="N31" s="5" t="s">
        <v>26</v>
      </c>
      <c r="O31" s="5" t="s">
        <v>26</v>
      </c>
      <c r="P31" s="5">
        <v>47</v>
      </c>
      <c r="Q31" s="5">
        <v>45</v>
      </c>
      <c r="R31" s="5">
        <v>40</v>
      </c>
      <c r="S31" s="5">
        <v>37</v>
      </c>
      <c r="T31" s="5">
        <v>39</v>
      </c>
      <c r="U31" s="5">
        <v>39</v>
      </c>
      <c r="V31" s="5">
        <v>39</v>
      </c>
      <c r="W31" s="5">
        <v>39</v>
      </c>
      <c r="X31" s="5" t="s">
        <v>26</v>
      </c>
      <c r="Y31" s="5" t="s">
        <v>26</v>
      </c>
      <c r="Z31" s="5">
        <v>23</v>
      </c>
      <c r="AA31" s="5">
        <v>22</v>
      </c>
      <c r="AB31" s="5">
        <v>23</v>
      </c>
      <c r="AC31" s="5">
        <v>22</v>
      </c>
      <c r="AD31" s="5">
        <v>21</v>
      </c>
      <c r="AE31" s="5">
        <v>21</v>
      </c>
      <c r="AF31" s="5">
        <v>20</v>
      </c>
      <c r="AG31" s="5">
        <v>23</v>
      </c>
    </row>
    <row r="32" spans="1:33" x14ac:dyDescent="0.3">
      <c r="A32" s="37">
        <v>45444</v>
      </c>
      <c r="B32" s="37" t="s">
        <v>26</v>
      </c>
      <c r="C32" s="37" t="s">
        <v>26</v>
      </c>
      <c r="D32" s="5">
        <v>0</v>
      </c>
      <c r="E32" s="5">
        <v>0</v>
      </c>
      <c r="F32" s="5">
        <v>2</v>
      </c>
      <c r="G32" s="5">
        <v>2</v>
      </c>
      <c r="H32" s="5">
        <v>1</v>
      </c>
      <c r="I32" s="5">
        <v>0</v>
      </c>
      <c r="J32" s="5">
        <v>0</v>
      </c>
      <c r="K32" s="5">
        <v>0</v>
      </c>
      <c r="L32" s="6">
        <v>30</v>
      </c>
      <c r="M32" s="5">
        <v>5</v>
      </c>
      <c r="N32" s="5" t="s">
        <v>26</v>
      </c>
      <c r="O32" s="5" t="s">
        <v>26</v>
      </c>
      <c r="P32" s="5">
        <v>49</v>
      </c>
      <c r="Q32" s="5">
        <v>45</v>
      </c>
      <c r="R32" s="5">
        <v>40</v>
      </c>
      <c r="S32" s="5">
        <v>37</v>
      </c>
      <c r="T32" s="5">
        <v>39</v>
      </c>
      <c r="U32" s="5">
        <v>36</v>
      </c>
      <c r="V32" s="5">
        <v>36</v>
      </c>
      <c r="W32" s="5">
        <v>36</v>
      </c>
      <c r="X32" s="5" t="s">
        <v>26</v>
      </c>
      <c r="Y32" s="5" t="s">
        <v>26</v>
      </c>
      <c r="Z32" s="5">
        <v>22</v>
      </c>
      <c r="AA32" s="5">
        <v>22</v>
      </c>
      <c r="AB32" s="5">
        <v>20</v>
      </c>
      <c r="AC32" s="5">
        <v>20</v>
      </c>
      <c r="AD32" s="5">
        <v>23</v>
      </c>
      <c r="AE32" s="5">
        <v>22</v>
      </c>
      <c r="AF32" s="5">
        <v>22</v>
      </c>
      <c r="AG32" s="5">
        <v>23</v>
      </c>
    </row>
    <row r="33" spans="1:33" x14ac:dyDescent="0.3">
      <c r="A33" s="37">
        <v>45474</v>
      </c>
      <c r="B33" s="37" t="s">
        <v>26</v>
      </c>
      <c r="C33" s="37" t="s">
        <v>26</v>
      </c>
      <c r="D33" s="5">
        <v>0</v>
      </c>
      <c r="E33" s="5">
        <v>2</v>
      </c>
      <c r="F33" s="5">
        <v>2</v>
      </c>
      <c r="G33" s="5">
        <v>2</v>
      </c>
      <c r="H33" s="5">
        <v>-1</v>
      </c>
      <c r="I33" s="5">
        <v>0</v>
      </c>
      <c r="J33" s="5">
        <v>0</v>
      </c>
      <c r="K33" s="5">
        <v>0</v>
      </c>
      <c r="L33" s="6">
        <v>30</v>
      </c>
      <c r="M33" s="5">
        <v>5</v>
      </c>
      <c r="N33" s="5" t="s">
        <v>26</v>
      </c>
      <c r="O33" s="5" t="s">
        <v>26</v>
      </c>
      <c r="P33" s="5">
        <v>46</v>
      </c>
      <c r="Q33" s="5">
        <v>42</v>
      </c>
      <c r="R33" s="5">
        <v>37</v>
      </c>
      <c r="S33" s="5">
        <v>40</v>
      </c>
      <c r="T33" s="5">
        <v>37</v>
      </c>
      <c r="U33" s="5">
        <v>36</v>
      </c>
      <c r="V33" s="5">
        <v>36</v>
      </c>
      <c r="W33" s="5">
        <v>36</v>
      </c>
      <c r="X33" s="5" t="s">
        <v>26</v>
      </c>
      <c r="Y33" s="5" t="s">
        <v>26</v>
      </c>
      <c r="Z33" s="5">
        <v>22</v>
      </c>
      <c r="AA33" s="5">
        <v>20</v>
      </c>
      <c r="AB33" s="5">
        <v>22</v>
      </c>
      <c r="AC33" s="5">
        <v>21</v>
      </c>
      <c r="AD33" s="5">
        <v>20</v>
      </c>
      <c r="AE33" s="5">
        <v>20</v>
      </c>
      <c r="AF33" s="5">
        <v>23</v>
      </c>
      <c r="AG33" s="5">
        <v>20</v>
      </c>
    </row>
    <row r="34" spans="1:33" x14ac:dyDescent="0.3">
      <c r="A34" s="37">
        <v>45505</v>
      </c>
      <c r="B34" s="37" t="s">
        <v>26</v>
      </c>
      <c r="C34" s="37" t="s">
        <v>26</v>
      </c>
      <c r="D34" s="5">
        <v>3</v>
      </c>
      <c r="E34" s="5">
        <v>5</v>
      </c>
      <c r="F34" s="5">
        <v>2</v>
      </c>
      <c r="G34" s="5">
        <v>2</v>
      </c>
      <c r="H34" s="5">
        <v>5</v>
      </c>
      <c r="I34" s="5">
        <v>3</v>
      </c>
      <c r="J34" s="5">
        <v>1</v>
      </c>
      <c r="K34" s="5">
        <v>0</v>
      </c>
      <c r="L34" s="6">
        <v>30</v>
      </c>
      <c r="M34" s="5">
        <v>5</v>
      </c>
      <c r="N34" s="5" t="s">
        <v>26</v>
      </c>
      <c r="O34" s="5" t="s">
        <v>26</v>
      </c>
      <c r="P34" s="5">
        <v>39</v>
      </c>
      <c r="Q34" s="5">
        <v>40</v>
      </c>
      <c r="R34" s="5">
        <v>31</v>
      </c>
      <c r="S34" s="5">
        <v>39</v>
      </c>
      <c r="T34" s="5">
        <v>38</v>
      </c>
      <c r="U34" s="5">
        <v>34</v>
      </c>
      <c r="V34" s="5">
        <v>34</v>
      </c>
      <c r="W34" s="5">
        <v>34</v>
      </c>
      <c r="X34" s="5" t="s">
        <v>26</v>
      </c>
      <c r="Y34" s="5" t="s">
        <v>26</v>
      </c>
      <c r="Z34" s="5">
        <v>20</v>
      </c>
      <c r="AA34" s="5">
        <v>23</v>
      </c>
      <c r="AB34" s="5">
        <v>21</v>
      </c>
      <c r="AC34" s="5">
        <v>22</v>
      </c>
      <c r="AD34" s="5">
        <v>22</v>
      </c>
      <c r="AE34" s="5">
        <v>22</v>
      </c>
      <c r="AF34" s="5">
        <v>20</v>
      </c>
      <c r="AG34" s="5">
        <v>23</v>
      </c>
    </row>
    <row r="35" spans="1:33" x14ac:dyDescent="0.3">
      <c r="A35" s="37">
        <v>45536</v>
      </c>
      <c r="B35" s="37" t="s">
        <v>26</v>
      </c>
      <c r="C35" s="37" t="s">
        <v>26</v>
      </c>
      <c r="D35" s="5">
        <v>2</v>
      </c>
      <c r="E35" s="5">
        <v>13</v>
      </c>
      <c r="F35" s="5">
        <v>2</v>
      </c>
      <c r="G35" s="5">
        <v>-1</v>
      </c>
      <c r="H35" s="5">
        <v>5</v>
      </c>
      <c r="I35" s="5">
        <v>3</v>
      </c>
      <c r="J35" s="5">
        <v>1</v>
      </c>
      <c r="K35" s="5">
        <v>0</v>
      </c>
      <c r="L35" s="6">
        <v>30</v>
      </c>
      <c r="M35" s="5">
        <v>5</v>
      </c>
      <c r="N35" s="5" t="s">
        <v>26</v>
      </c>
      <c r="O35" s="5" t="s">
        <v>26</v>
      </c>
      <c r="P35" s="5">
        <v>42</v>
      </c>
      <c r="Q35" s="5">
        <v>43</v>
      </c>
      <c r="R35" s="5">
        <v>34</v>
      </c>
      <c r="S35" s="5">
        <v>38</v>
      </c>
      <c r="T35" s="5">
        <v>39</v>
      </c>
      <c r="U35" s="5">
        <v>39</v>
      </c>
      <c r="V35" s="5">
        <v>39</v>
      </c>
      <c r="W35" s="5">
        <v>39</v>
      </c>
      <c r="X35" s="5" t="s">
        <v>26</v>
      </c>
      <c r="Y35" s="5" t="s">
        <v>26</v>
      </c>
      <c r="Z35" s="5">
        <v>20</v>
      </c>
      <c r="AA35" s="5">
        <v>22</v>
      </c>
      <c r="AB35" s="5">
        <v>20</v>
      </c>
      <c r="AC35" s="5">
        <v>20</v>
      </c>
      <c r="AD35" s="5">
        <v>23</v>
      </c>
      <c r="AE35" s="5">
        <v>21</v>
      </c>
      <c r="AF35" s="5">
        <v>21</v>
      </c>
      <c r="AG35" s="5">
        <v>22</v>
      </c>
    </row>
    <row r="36" spans="1:33" x14ac:dyDescent="0.3">
      <c r="A36" s="37">
        <v>45566</v>
      </c>
      <c r="B36" s="37" t="s">
        <v>26</v>
      </c>
      <c r="C36" s="37" t="s">
        <v>26</v>
      </c>
      <c r="D36" s="5">
        <v>39</v>
      </c>
      <c r="E36" s="5">
        <v>29</v>
      </c>
      <c r="F36" s="5">
        <v>9</v>
      </c>
      <c r="G36" s="5">
        <v>5</v>
      </c>
      <c r="H36" s="5">
        <v>1</v>
      </c>
      <c r="I36" s="5">
        <v>3</v>
      </c>
      <c r="J36" s="5">
        <v>1</v>
      </c>
      <c r="K36" s="5">
        <v>0</v>
      </c>
      <c r="L36" s="6">
        <v>30</v>
      </c>
      <c r="M36" s="5">
        <v>5</v>
      </c>
      <c r="N36" s="5" t="s">
        <v>26</v>
      </c>
      <c r="O36" s="5" t="s">
        <v>26</v>
      </c>
      <c r="P36" s="5">
        <v>42</v>
      </c>
      <c r="Q36" s="5">
        <v>37</v>
      </c>
      <c r="R36" s="5">
        <v>33</v>
      </c>
      <c r="S36" s="5">
        <v>36</v>
      </c>
      <c r="T36" s="5">
        <v>38</v>
      </c>
      <c r="U36" s="5">
        <v>38</v>
      </c>
      <c r="V36" s="5">
        <v>38</v>
      </c>
      <c r="W36" s="5">
        <v>38</v>
      </c>
      <c r="X36" s="5" t="s">
        <v>26</v>
      </c>
      <c r="Y36" s="5" t="s">
        <v>26</v>
      </c>
      <c r="Z36" s="5">
        <v>21</v>
      </c>
      <c r="AA36" s="5">
        <v>23</v>
      </c>
      <c r="AB36" s="5">
        <v>22</v>
      </c>
      <c r="AC36" s="5">
        <v>20</v>
      </c>
      <c r="AD36" s="5">
        <v>22</v>
      </c>
      <c r="AE36" s="5">
        <v>22</v>
      </c>
      <c r="AF36" s="5">
        <v>23</v>
      </c>
      <c r="AG36" s="5">
        <v>23</v>
      </c>
    </row>
    <row r="37" spans="1:33" x14ac:dyDescent="0.3">
      <c r="A37" s="37">
        <v>45597</v>
      </c>
      <c r="B37" s="37" t="s">
        <v>26</v>
      </c>
      <c r="C37" s="37" t="s">
        <v>26</v>
      </c>
      <c r="D37" s="5">
        <v>37</v>
      </c>
      <c r="E37" s="5">
        <v>29</v>
      </c>
      <c r="F37" s="5">
        <v>10</v>
      </c>
      <c r="G37" s="5">
        <v>2</v>
      </c>
      <c r="H37" s="5">
        <v>3</v>
      </c>
      <c r="I37" s="5">
        <v>3</v>
      </c>
      <c r="J37" s="5">
        <v>1</v>
      </c>
      <c r="K37" s="5">
        <v>0</v>
      </c>
      <c r="L37" s="6">
        <v>30</v>
      </c>
      <c r="M37" s="5">
        <v>5</v>
      </c>
      <c r="N37" s="5" t="s">
        <v>26</v>
      </c>
      <c r="O37" s="5" t="s">
        <v>26</v>
      </c>
      <c r="P37" s="5">
        <v>43</v>
      </c>
      <c r="Q37" s="5">
        <v>40</v>
      </c>
      <c r="R37" s="5">
        <v>35</v>
      </c>
      <c r="S37" s="5">
        <v>38</v>
      </c>
      <c r="T37" s="5">
        <v>34</v>
      </c>
      <c r="U37" s="5">
        <v>37</v>
      </c>
      <c r="V37" s="5">
        <v>37</v>
      </c>
      <c r="W37" s="5">
        <v>37</v>
      </c>
      <c r="X37" s="5" t="s">
        <v>26</v>
      </c>
      <c r="Y37" s="5" t="s">
        <v>26</v>
      </c>
      <c r="Z37" s="5">
        <v>22</v>
      </c>
      <c r="AA37" s="5">
        <v>23</v>
      </c>
      <c r="AB37" s="5">
        <v>23</v>
      </c>
      <c r="AC37" s="5">
        <v>23</v>
      </c>
      <c r="AD37" s="5">
        <v>23</v>
      </c>
      <c r="AE37" s="5">
        <v>22</v>
      </c>
      <c r="AF37" s="5">
        <v>21</v>
      </c>
      <c r="AG37" s="5">
        <v>21</v>
      </c>
    </row>
    <row r="38" spans="1:33" x14ac:dyDescent="0.3">
      <c r="A38" s="37">
        <v>45627</v>
      </c>
      <c r="B38" s="37" t="s">
        <v>26</v>
      </c>
      <c r="C38" s="37" t="s">
        <v>26</v>
      </c>
      <c r="D38" s="5">
        <v>0</v>
      </c>
      <c r="E38" s="5">
        <v>20</v>
      </c>
      <c r="F38" s="5">
        <v>10</v>
      </c>
      <c r="G38" s="5">
        <v>1</v>
      </c>
      <c r="H38" s="5">
        <v>5</v>
      </c>
      <c r="I38" s="5">
        <v>3</v>
      </c>
      <c r="J38" s="5">
        <v>1</v>
      </c>
      <c r="K38" s="5">
        <v>0</v>
      </c>
      <c r="L38" s="6">
        <v>30</v>
      </c>
      <c r="M38" s="5">
        <v>5</v>
      </c>
      <c r="N38" s="5" t="s">
        <v>26</v>
      </c>
      <c r="O38" s="5" t="s">
        <v>26</v>
      </c>
      <c r="P38" s="5">
        <v>40</v>
      </c>
      <c r="Q38" s="5">
        <v>41</v>
      </c>
      <c r="R38" s="5">
        <v>35</v>
      </c>
      <c r="S38" s="5">
        <v>41</v>
      </c>
      <c r="T38" s="5">
        <v>42</v>
      </c>
      <c r="U38" s="5">
        <v>39</v>
      </c>
      <c r="V38" s="5">
        <v>39</v>
      </c>
      <c r="W38" s="5">
        <v>39</v>
      </c>
      <c r="X38" s="5" t="s">
        <v>26</v>
      </c>
      <c r="Y38" s="5" t="s">
        <v>26</v>
      </c>
      <c r="Z38" s="5">
        <v>21</v>
      </c>
      <c r="AA38" s="5">
        <v>22</v>
      </c>
      <c r="AB38" s="5">
        <v>21</v>
      </c>
      <c r="AC38" s="5">
        <v>21</v>
      </c>
      <c r="AD38" s="5">
        <v>20</v>
      </c>
      <c r="AE38" s="5">
        <v>22</v>
      </c>
      <c r="AF38" s="5">
        <v>21</v>
      </c>
      <c r="AG38" s="5">
        <v>23</v>
      </c>
    </row>
    <row r="39" spans="1:33" x14ac:dyDescent="0.3">
      <c r="A39" s="37">
        <v>45658</v>
      </c>
      <c r="B39" s="37" t="s">
        <v>26</v>
      </c>
      <c r="C39" s="37" t="s">
        <v>26</v>
      </c>
      <c r="D39" s="5" t="s">
        <v>26</v>
      </c>
      <c r="E39" s="5">
        <v>17</v>
      </c>
      <c r="F39" s="5">
        <v>7</v>
      </c>
      <c r="G39" s="5">
        <v>2</v>
      </c>
      <c r="H39" s="5">
        <v>5</v>
      </c>
      <c r="I39" s="5">
        <v>3</v>
      </c>
      <c r="J39" s="5">
        <v>1</v>
      </c>
      <c r="K39" s="5">
        <v>0</v>
      </c>
      <c r="L39" s="6">
        <v>30</v>
      </c>
      <c r="M39" s="5">
        <v>5</v>
      </c>
      <c r="N39" s="5" t="s">
        <v>26</v>
      </c>
      <c r="O39" s="5" t="s">
        <v>26</v>
      </c>
      <c r="P39" s="5" t="s">
        <v>26</v>
      </c>
      <c r="Q39" s="5">
        <v>43</v>
      </c>
      <c r="R39" s="5">
        <v>34</v>
      </c>
      <c r="S39" s="5">
        <v>42</v>
      </c>
      <c r="T39" s="5">
        <v>41</v>
      </c>
      <c r="U39" s="5">
        <v>39</v>
      </c>
      <c r="V39" s="5">
        <v>39</v>
      </c>
      <c r="W39" s="5">
        <v>39</v>
      </c>
      <c r="X39" s="5" t="s">
        <v>26</v>
      </c>
      <c r="Y39" s="5" t="s">
        <v>26</v>
      </c>
      <c r="Z39" s="5" t="s">
        <v>26</v>
      </c>
      <c r="AA39" s="5">
        <v>20</v>
      </c>
      <c r="AB39" s="5">
        <v>23</v>
      </c>
      <c r="AC39" s="5">
        <v>20</v>
      </c>
      <c r="AD39" s="5">
        <v>20</v>
      </c>
      <c r="AE39" s="5">
        <v>22</v>
      </c>
      <c r="AF39" s="5">
        <v>23</v>
      </c>
      <c r="AG39" s="5">
        <v>23</v>
      </c>
    </row>
    <row r="40" spans="1:33" x14ac:dyDescent="0.3">
      <c r="A40" s="37">
        <v>45689</v>
      </c>
      <c r="B40" s="37" t="s">
        <v>26</v>
      </c>
      <c r="C40" s="37" t="s">
        <v>26</v>
      </c>
      <c r="D40" s="5" t="s">
        <v>26</v>
      </c>
      <c r="E40" s="5">
        <v>13</v>
      </c>
      <c r="F40" s="5">
        <v>14</v>
      </c>
      <c r="G40" s="5">
        <v>5</v>
      </c>
      <c r="H40" s="5">
        <v>4</v>
      </c>
      <c r="I40" s="5">
        <v>3</v>
      </c>
      <c r="J40" s="5">
        <v>1</v>
      </c>
      <c r="K40" s="5">
        <v>0</v>
      </c>
      <c r="L40" s="6">
        <v>30</v>
      </c>
      <c r="M40" s="5">
        <v>5</v>
      </c>
      <c r="N40" s="5" t="s">
        <v>26</v>
      </c>
      <c r="O40" s="5" t="s">
        <v>26</v>
      </c>
      <c r="P40" s="5" t="s">
        <v>26</v>
      </c>
      <c r="Q40" s="5">
        <v>40</v>
      </c>
      <c r="R40" s="5">
        <v>34</v>
      </c>
      <c r="S40" s="5">
        <v>44</v>
      </c>
      <c r="T40" s="5">
        <v>40</v>
      </c>
      <c r="U40" s="5">
        <v>40</v>
      </c>
      <c r="V40" s="5">
        <v>40</v>
      </c>
      <c r="W40" s="5">
        <v>40</v>
      </c>
      <c r="X40" s="5" t="s">
        <v>26</v>
      </c>
      <c r="Y40" s="5" t="s">
        <v>26</v>
      </c>
      <c r="Z40" s="5" t="s">
        <v>26</v>
      </c>
      <c r="AA40" s="5">
        <v>20</v>
      </c>
      <c r="AB40" s="5">
        <v>23</v>
      </c>
      <c r="AC40" s="5">
        <v>20</v>
      </c>
      <c r="AD40" s="5">
        <v>22</v>
      </c>
      <c r="AE40" s="5">
        <v>20</v>
      </c>
      <c r="AF40" s="5">
        <v>20</v>
      </c>
      <c r="AG40" s="5">
        <v>20</v>
      </c>
    </row>
    <row r="41" spans="1:33" x14ac:dyDescent="0.3">
      <c r="A41" s="37">
        <v>45717</v>
      </c>
      <c r="B41" s="37" t="s">
        <v>26</v>
      </c>
      <c r="C41" s="37" t="s">
        <v>26</v>
      </c>
      <c r="D41" s="5" t="s">
        <v>26</v>
      </c>
      <c r="E41" s="5">
        <v>39</v>
      </c>
      <c r="F41" s="5">
        <v>10</v>
      </c>
      <c r="G41" s="5">
        <v>14</v>
      </c>
      <c r="H41" s="5">
        <v>6</v>
      </c>
      <c r="I41" s="5">
        <v>1</v>
      </c>
      <c r="J41" s="5">
        <v>0</v>
      </c>
      <c r="K41" s="5">
        <v>0</v>
      </c>
      <c r="L41" s="6">
        <v>30</v>
      </c>
      <c r="M41" s="5">
        <v>5</v>
      </c>
      <c r="N41" s="5" t="s">
        <v>26</v>
      </c>
      <c r="O41" s="5" t="s">
        <v>26</v>
      </c>
      <c r="P41" s="5" t="s">
        <v>26</v>
      </c>
      <c r="Q41" s="5">
        <v>43</v>
      </c>
      <c r="R41" s="5">
        <v>36</v>
      </c>
      <c r="S41" s="5">
        <v>43</v>
      </c>
      <c r="T41" s="5">
        <v>42</v>
      </c>
      <c r="U41" s="5">
        <v>37</v>
      </c>
      <c r="V41" s="5">
        <v>41</v>
      </c>
      <c r="W41" s="5">
        <v>41</v>
      </c>
      <c r="X41" s="5" t="s">
        <v>26</v>
      </c>
      <c r="Y41" s="5" t="s">
        <v>26</v>
      </c>
      <c r="Z41" s="5" t="s">
        <v>26</v>
      </c>
      <c r="AA41" s="5">
        <v>21</v>
      </c>
      <c r="AB41" s="5">
        <v>21</v>
      </c>
      <c r="AC41" s="5">
        <v>21</v>
      </c>
      <c r="AD41" s="5">
        <v>20</v>
      </c>
      <c r="AE41" s="5">
        <v>20</v>
      </c>
      <c r="AF41" s="5">
        <v>23</v>
      </c>
      <c r="AG41" s="5">
        <v>20</v>
      </c>
    </row>
    <row r="42" spans="1:33" x14ac:dyDescent="0.3">
      <c r="A42" s="37">
        <v>45748</v>
      </c>
      <c r="B42" s="37" t="s">
        <v>26</v>
      </c>
      <c r="C42" s="37" t="s">
        <v>26</v>
      </c>
      <c r="D42" s="5" t="s">
        <v>26</v>
      </c>
      <c r="E42" s="5">
        <v>82</v>
      </c>
      <c r="F42" s="5">
        <v>38</v>
      </c>
      <c r="G42" s="5">
        <v>31</v>
      </c>
      <c r="H42" s="5">
        <v>25</v>
      </c>
      <c r="I42" s="5">
        <v>10</v>
      </c>
      <c r="J42" s="5">
        <v>5</v>
      </c>
      <c r="K42" s="5">
        <v>2</v>
      </c>
      <c r="L42" s="6">
        <v>30</v>
      </c>
      <c r="M42" s="5">
        <v>5</v>
      </c>
      <c r="N42" s="5" t="s">
        <v>26</v>
      </c>
      <c r="O42" s="5" t="s">
        <v>26</v>
      </c>
      <c r="P42" s="5" t="s">
        <v>26</v>
      </c>
      <c r="Q42" s="5">
        <v>43</v>
      </c>
      <c r="R42" s="5">
        <v>36</v>
      </c>
      <c r="S42" s="5">
        <v>43</v>
      </c>
      <c r="T42" s="5">
        <v>39</v>
      </c>
      <c r="U42" s="5">
        <v>36</v>
      </c>
      <c r="V42" s="5">
        <v>41</v>
      </c>
      <c r="W42" s="5">
        <v>41</v>
      </c>
      <c r="X42" s="5" t="s">
        <v>26</v>
      </c>
      <c r="Y42" s="5" t="s">
        <v>26</v>
      </c>
      <c r="Z42" s="5" t="s">
        <v>26</v>
      </c>
      <c r="AA42" s="5">
        <v>20</v>
      </c>
      <c r="AB42" s="5">
        <v>20</v>
      </c>
      <c r="AC42" s="5">
        <v>21</v>
      </c>
      <c r="AD42" s="5">
        <v>23</v>
      </c>
      <c r="AE42" s="5">
        <v>22</v>
      </c>
      <c r="AF42" s="5">
        <v>21</v>
      </c>
      <c r="AG42" s="5">
        <v>21</v>
      </c>
    </row>
    <row r="43" spans="1:33" x14ac:dyDescent="0.3">
      <c r="A43" s="37">
        <v>45778</v>
      </c>
      <c r="B43" s="37" t="s">
        <v>26</v>
      </c>
      <c r="C43" s="37" t="s">
        <v>26</v>
      </c>
      <c r="D43" s="5" t="s">
        <v>26</v>
      </c>
      <c r="E43" s="5">
        <v>53</v>
      </c>
      <c r="F43" s="5">
        <v>32</v>
      </c>
      <c r="G43" s="5">
        <v>32</v>
      </c>
      <c r="H43" s="5">
        <v>24</v>
      </c>
      <c r="I43" s="5">
        <v>13</v>
      </c>
      <c r="J43" s="5">
        <v>3</v>
      </c>
      <c r="K43" s="5">
        <v>4</v>
      </c>
      <c r="L43" s="6">
        <v>30</v>
      </c>
      <c r="M43" s="5">
        <v>5</v>
      </c>
      <c r="N43" s="5" t="s">
        <v>26</v>
      </c>
      <c r="O43" s="5" t="s">
        <v>26</v>
      </c>
      <c r="P43" s="5" t="s">
        <v>26</v>
      </c>
      <c r="Q43" s="5">
        <v>39</v>
      </c>
      <c r="R43" s="5">
        <v>35</v>
      </c>
      <c r="S43" s="5">
        <v>40</v>
      </c>
      <c r="T43" s="5">
        <v>37</v>
      </c>
      <c r="U43" s="5">
        <v>42</v>
      </c>
      <c r="V43" s="5">
        <v>38</v>
      </c>
      <c r="W43" s="5">
        <v>40</v>
      </c>
      <c r="X43" s="5" t="s">
        <v>26</v>
      </c>
      <c r="Y43" s="5" t="s">
        <v>26</v>
      </c>
      <c r="Z43" s="5" t="s">
        <v>26</v>
      </c>
      <c r="AA43" s="5">
        <v>22</v>
      </c>
      <c r="AB43" s="5">
        <v>22</v>
      </c>
      <c r="AC43" s="5">
        <v>21</v>
      </c>
      <c r="AD43" s="5">
        <v>22</v>
      </c>
      <c r="AE43" s="5">
        <v>22</v>
      </c>
      <c r="AF43" s="5">
        <v>21</v>
      </c>
      <c r="AG43" s="5">
        <v>21</v>
      </c>
    </row>
    <row r="44" spans="1:33" x14ac:dyDescent="0.3">
      <c r="A44" s="37">
        <v>45809</v>
      </c>
      <c r="B44" s="37" t="s">
        <v>26</v>
      </c>
      <c r="C44" s="37" t="s">
        <v>26</v>
      </c>
      <c r="D44" s="5" t="s">
        <v>26</v>
      </c>
      <c r="E44" s="5">
        <v>44</v>
      </c>
      <c r="F44" s="5">
        <v>29</v>
      </c>
      <c r="G44" s="5">
        <v>26</v>
      </c>
      <c r="H44" s="5">
        <v>19</v>
      </c>
      <c r="I44" s="5">
        <v>7</v>
      </c>
      <c r="J44" s="5">
        <v>3</v>
      </c>
      <c r="K44" s="5">
        <v>5</v>
      </c>
      <c r="L44" s="6">
        <v>30</v>
      </c>
      <c r="M44" s="5">
        <v>5</v>
      </c>
      <c r="N44" s="5" t="s">
        <v>26</v>
      </c>
      <c r="O44" s="5" t="s">
        <v>26</v>
      </c>
      <c r="P44" s="5" t="s">
        <v>26</v>
      </c>
      <c r="Q44" s="5">
        <v>38</v>
      </c>
      <c r="R44" s="5">
        <v>32</v>
      </c>
      <c r="S44" s="5">
        <v>42</v>
      </c>
      <c r="T44" s="5">
        <v>43</v>
      </c>
      <c r="U44" s="5">
        <v>40</v>
      </c>
      <c r="V44" s="5">
        <v>38</v>
      </c>
      <c r="W44" s="5">
        <v>35</v>
      </c>
      <c r="X44" s="5" t="s">
        <v>26</v>
      </c>
      <c r="Y44" s="5" t="s">
        <v>26</v>
      </c>
      <c r="Z44" s="5" t="s">
        <v>26</v>
      </c>
      <c r="AA44" s="5">
        <v>20</v>
      </c>
      <c r="AB44" s="5">
        <v>23</v>
      </c>
      <c r="AC44" s="5">
        <v>22</v>
      </c>
      <c r="AD44" s="5">
        <v>22</v>
      </c>
      <c r="AE44" s="5">
        <v>23</v>
      </c>
      <c r="AF44" s="5">
        <v>21</v>
      </c>
      <c r="AG44" s="5">
        <v>22</v>
      </c>
    </row>
    <row r="45" spans="1:33" x14ac:dyDescent="0.3">
      <c r="A45" s="37">
        <v>45839</v>
      </c>
      <c r="B45" s="37" t="s">
        <v>26</v>
      </c>
      <c r="C45" s="37" t="s">
        <v>26</v>
      </c>
      <c r="D45" s="5" t="s">
        <v>26</v>
      </c>
      <c r="E45" s="5">
        <v>30</v>
      </c>
      <c r="F45" s="5">
        <v>32</v>
      </c>
      <c r="G45" s="5">
        <v>19</v>
      </c>
      <c r="H45" s="5">
        <v>18</v>
      </c>
      <c r="I45" s="5">
        <v>7</v>
      </c>
      <c r="J45" s="5">
        <v>6</v>
      </c>
      <c r="K45" s="5">
        <v>8</v>
      </c>
      <c r="L45" s="6">
        <v>30</v>
      </c>
      <c r="M45" s="5">
        <v>5</v>
      </c>
      <c r="N45" s="5" t="s">
        <v>26</v>
      </c>
      <c r="O45" s="5" t="s">
        <v>26</v>
      </c>
      <c r="P45" s="5" t="s">
        <v>26</v>
      </c>
      <c r="Q45" s="5">
        <v>37</v>
      </c>
      <c r="R45" s="5">
        <v>33</v>
      </c>
      <c r="S45" s="5">
        <v>43</v>
      </c>
      <c r="T45" s="5">
        <v>42</v>
      </c>
      <c r="U45" s="5">
        <v>40</v>
      </c>
      <c r="V45" s="5">
        <v>40</v>
      </c>
      <c r="W45" s="5">
        <v>38</v>
      </c>
      <c r="X45" s="5" t="s">
        <v>26</v>
      </c>
      <c r="Y45" s="5" t="s">
        <v>26</v>
      </c>
      <c r="Z45" s="5" t="s">
        <v>26</v>
      </c>
      <c r="AA45" s="5">
        <v>20</v>
      </c>
      <c r="AB45" s="5">
        <v>21</v>
      </c>
      <c r="AC45" s="5">
        <v>23</v>
      </c>
      <c r="AD45" s="5">
        <v>23</v>
      </c>
      <c r="AE45" s="5">
        <v>20</v>
      </c>
      <c r="AF45" s="5">
        <v>21</v>
      </c>
      <c r="AG45" s="5">
        <v>21</v>
      </c>
    </row>
    <row r="46" spans="1:33" x14ac:dyDescent="0.3">
      <c r="A46" s="37">
        <v>45870</v>
      </c>
      <c r="B46" s="37" t="s">
        <v>26</v>
      </c>
      <c r="C46" s="37" t="s">
        <v>26</v>
      </c>
      <c r="D46" s="5" t="s">
        <v>26</v>
      </c>
      <c r="E46" s="5">
        <v>32</v>
      </c>
      <c r="F46" s="5">
        <v>42</v>
      </c>
      <c r="G46" s="5">
        <v>24</v>
      </c>
      <c r="H46" s="5">
        <v>21</v>
      </c>
      <c r="I46" s="5">
        <v>5</v>
      </c>
      <c r="J46" s="5">
        <v>7</v>
      </c>
      <c r="K46" s="5">
        <v>5</v>
      </c>
      <c r="L46" s="6">
        <v>30</v>
      </c>
      <c r="M46" s="5">
        <v>5</v>
      </c>
      <c r="N46" s="5" t="s">
        <v>26</v>
      </c>
      <c r="O46" s="5" t="s">
        <v>26</v>
      </c>
      <c r="P46" s="5" t="s">
        <v>26</v>
      </c>
      <c r="Q46" s="5">
        <v>41</v>
      </c>
      <c r="R46" s="5">
        <v>38</v>
      </c>
      <c r="S46" s="5">
        <v>38</v>
      </c>
      <c r="T46" s="5">
        <v>40</v>
      </c>
      <c r="U46" s="5">
        <v>42</v>
      </c>
      <c r="V46" s="5">
        <v>35</v>
      </c>
      <c r="W46" s="5">
        <v>53</v>
      </c>
      <c r="X46" s="5" t="s">
        <v>26</v>
      </c>
      <c r="Y46" s="5" t="s">
        <v>26</v>
      </c>
      <c r="Z46" s="5" t="s">
        <v>26</v>
      </c>
      <c r="AA46" s="5">
        <v>22</v>
      </c>
      <c r="AB46" s="5">
        <v>21</v>
      </c>
      <c r="AC46" s="5">
        <v>20</v>
      </c>
      <c r="AD46" s="5">
        <v>20</v>
      </c>
      <c r="AE46" s="5">
        <v>20</v>
      </c>
      <c r="AF46" s="5">
        <v>21</v>
      </c>
      <c r="AG46" s="5">
        <v>23</v>
      </c>
    </row>
    <row r="47" spans="1:33" x14ac:dyDescent="0.3">
      <c r="A47" s="37">
        <v>45901</v>
      </c>
      <c r="B47" s="37" t="s">
        <v>26</v>
      </c>
      <c r="C47" s="37" t="s">
        <v>26</v>
      </c>
      <c r="D47" s="5" t="s">
        <v>26</v>
      </c>
      <c r="E47" s="5">
        <v>19</v>
      </c>
      <c r="F47" s="5">
        <v>46</v>
      </c>
      <c r="G47" s="5">
        <v>38</v>
      </c>
      <c r="H47" s="5">
        <v>28</v>
      </c>
      <c r="I47" s="5">
        <v>13</v>
      </c>
      <c r="J47" s="5">
        <v>7</v>
      </c>
      <c r="K47" s="5">
        <v>5</v>
      </c>
      <c r="L47" s="6">
        <v>30</v>
      </c>
      <c r="M47" s="5">
        <v>5</v>
      </c>
      <c r="N47" s="5" t="s">
        <v>26</v>
      </c>
      <c r="O47" s="5" t="s">
        <v>26</v>
      </c>
      <c r="P47" s="5" t="s">
        <v>26</v>
      </c>
      <c r="Q47" s="5">
        <v>39</v>
      </c>
      <c r="R47" s="5">
        <v>38</v>
      </c>
      <c r="S47" s="5">
        <v>39</v>
      </c>
      <c r="T47" s="5">
        <v>42</v>
      </c>
      <c r="U47" s="5">
        <v>40</v>
      </c>
      <c r="V47" s="5">
        <v>39</v>
      </c>
      <c r="W47" s="5">
        <v>47</v>
      </c>
      <c r="X47" s="5" t="s">
        <v>26</v>
      </c>
      <c r="Y47" s="5" t="s">
        <v>26</v>
      </c>
      <c r="Z47" s="5" t="s">
        <v>26</v>
      </c>
      <c r="AA47" s="5">
        <v>20</v>
      </c>
      <c r="AB47" s="5">
        <v>22</v>
      </c>
      <c r="AC47" s="5">
        <v>21</v>
      </c>
      <c r="AD47" s="5">
        <v>21</v>
      </c>
      <c r="AE47" s="5">
        <v>21</v>
      </c>
      <c r="AF47" s="5">
        <v>21</v>
      </c>
      <c r="AG47" s="5">
        <v>21</v>
      </c>
    </row>
    <row r="48" spans="1:33" x14ac:dyDescent="0.3">
      <c r="A48" s="37">
        <v>45931</v>
      </c>
      <c r="B48" s="37" t="s">
        <v>26</v>
      </c>
      <c r="C48" s="37" t="s">
        <v>26</v>
      </c>
      <c r="D48" s="5" t="s">
        <v>26</v>
      </c>
      <c r="E48" s="5">
        <v>14</v>
      </c>
      <c r="F48" s="5">
        <v>56</v>
      </c>
      <c r="G48" s="5">
        <v>39</v>
      </c>
      <c r="H48" s="5">
        <v>24</v>
      </c>
      <c r="I48" s="5">
        <v>12</v>
      </c>
      <c r="J48" s="5">
        <v>5</v>
      </c>
      <c r="K48" s="5">
        <v>8</v>
      </c>
      <c r="L48" s="6">
        <v>30</v>
      </c>
      <c r="M48" s="5">
        <v>5</v>
      </c>
      <c r="N48" s="5" t="s">
        <v>26</v>
      </c>
      <c r="O48" s="5" t="s">
        <v>26</v>
      </c>
      <c r="P48" s="5" t="s">
        <v>26</v>
      </c>
      <c r="Q48" s="5">
        <v>40</v>
      </c>
      <c r="R48" s="5">
        <v>32</v>
      </c>
      <c r="S48" s="5">
        <v>42</v>
      </c>
      <c r="T48" s="5">
        <v>43</v>
      </c>
      <c r="U48" s="5">
        <v>39</v>
      </c>
      <c r="V48" s="5">
        <v>38</v>
      </c>
      <c r="W48" s="5">
        <v>50</v>
      </c>
      <c r="X48" s="5" t="s">
        <v>26</v>
      </c>
      <c r="Y48" s="5" t="s">
        <v>26</v>
      </c>
      <c r="Z48" s="5" t="s">
        <v>26</v>
      </c>
      <c r="AA48" s="5">
        <v>20</v>
      </c>
      <c r="AB48" s="5">
        <v>20</v>
      </c>
      <c r="AC48" s="5">
        <v>21</v>
      </c>
      <c r="AD48" s="5">
        <v>23</v>
      </c>
      <c r="AE48" s="5">
        <v>20</v>
      </c>
      <c r="AF48" s="5">
        <v>20</v>
      </c>
      <c r="AG48" s="5">
        <v>23</v>
      </c>
    </row>
    <row r="49" spans="1:33" x14ac:dyDescent="0.3">
      <c r="A49" s="37">
        <v>45962</v>
      </c>
      <c r="B49" s="37" t="s">
        <v>26</v>
      </c>
      <c r="C49" s="37" t="s">
        <v>26</v>
      </c>
      <c r="D49" s="5" t="s">
        <v>26</v>
      </c>
      <c r="E49" s="5">
        <v>17</v>
      </c>
      <c r="F49" s="5">
        <v>59</v>
      </c>
      <c r="G49" s="5">
        <v>34</v>
      </c>
      <c r="H49" s="5">
        <v>21</v>
      </c>
      <c r="I49" s="5">
        <v>18</v>
      </c>
      <c r="J49" s="5">
        <v>6</v>
      </c>
      <c r="K49" s="5">
        <v>4</v>
      </c>
      <c r="L49" s="6">
        <v>30</v>
      </c>
      <c r="M49" s="5">
        <v>5</v>
      </c>
      <c r="N49" s="5" t="s">
        <v>26</v>
      </c>
      <c r="O49" s="5" t="s">
        <v>26</v>
      </c>
      <c r="P49" s="5" t="s">
        <v>26</v>
      </c>
      <c r="Q49" s="5">
        <v>43</v>
      </c>
      <c r="R49" s="5">
        <v>35</v>
      </c>
      <c r="S49" s="5">
        <v>38</v>
      </c>
      <c r="T49" s="5">
        <v>40</v>
      </c>
      <c r="U49" s="5">
        <v>41</v>
      </c>
      <c r="V49" s="5">
        <v>38</v>
      </c>
      <c r="W49" s="5">
        <v>48</v>
      </c>
      <c r="X49" s="5" t="s">
        <v>26</v>
      </c>
      <c r="Y49" s="5" t="s">
        <v>26</v>
      </c>
      <c r="Z49" s="5" t="s">
        <v>26</v>
      </c>
      <c r="AA49" s="5">
        <v>22</v>
      </c>
      <c r="AB49" s="5">
        <v>21</v>
      </c>
      <c r="AC49" s="5">
        <v>20</v>
      </c>
      <c r="AD49" s="5">
        <v>20</v>
      </c>
      <c r="AE49" s="5">
        <v>21</v>
      </c>
      <c r="AF49" s="5">
        <v>21</v>
      </c>
      <c r="AG49" s="5">
        <v>20</v>
      </c>
    </row>
    <row r="50" spans="1:33" x14ac:dyDescent="0.3">
      <c r="A50" s="37">
        <v>45992</v>
      </c>
      <c r="B50" s="5" t="s">
        <v>26</v>
      </c>
      <c r="C50" s="5" t="s">
        <v>26</v>
      </c>
      <c r="D50" s="5" t="s">
        <v>26</v>
      </c>
      <c r="E50" s="5">
        <v>9</v>
      </c>
      <c r="F50" s="5">
        <v>56</v>
      </c>
      <c r="G50" s="5">
        <v>31</v>
      </c>
      <c r="H50" s="5">
        <v>24</v>
      </c>
      <c r="I50" s="5">
        <v>17</v>
      </c>
      <c r="J50" s="5">
        <v>7</v>
      </c>
      <c r="K50" s="5">
        <v>9</v>
      </c>
      <c r="L50" s="6">
        <v>30</v>
      </c>
      <c r="M50" s="5">
        <v>5</v>
      </c>
      <c r="N50" s="5" t="s">
        <v>26</v>
      </c>
      <c r="O50" s="5" t="s">
        <v>26</v>
      </c>
      <c r="P50" s="5" t="s">
        <v>26</v>
      </c>
      <c r="Q50" s="5">
        <v>50</v>
      </c>
      <c r="R50" s="5">
        <v>44</v>
      </c>
      <c r="S50" s="5">
        <v>51</v>
      </c>
      <c r="T50" s="5">
        <v>50</v>
      </c>
      <c r="U50" s="5">
        <v>49</v>
      </c>
      <c r="V50" s="5">
        <v>52</v>
      </c>
      <c r="W50" s="5">
        <v>55</v>
      </c>
      <c r="X50" s="5" t="s">
        <v>26</v>
      </c>
      <c r="Y50" s="5" t="s">
        <v>26</v>
      </c>
      <c r="Z50" s="5" t="s">
        <v>26</v>
      </c>
      <c r="AA50" s="5">
        <v>23</v>
      </c>
      <c r="AB50" s="5">
        <v>21</v>
      </c>
      <c r="AC50" s="5">
        <v>21</v>
      </c>
      <c r="AD50" s="5">
        <v>20</v>
      </c>
      <c r="AE50" s="5">
        <v>22</v>
      </c>
      <c r="AF50" s="5">
        <v>22</v>
      </c>
      <c r="AG50" s="5">
        <v>21</v>
      </c>
    </row>
    <row r="51" spans="1:33" x14ac:dyDescent="0.3">
      <c r="A51" s="37">
        <v>46023</v>
      </c>
      <c r="B51" s="5" t="s">
        <v>26</v>
      </c>
      <c r="C51" s="5" t="s">
        <v>26</v>
      </c>
      <c r="D51" s="5" t="s">
        <v>26</v>
      </c>
      <c r="E51" s="5" t="s">
        <v>26</v>
      </c>
      <c r="F51" s="5">
        <v>38</v>
      </c>
      <c r="G51" s="5">
        <v>35</v>
      </c>
      <c r="H51" s="5">
        <v>22</v>
      </c>
      <c r="I51" s="5">
        <v>19</v>
      </c>
      <c r="J51" s="5">
        <v>8</v>
      </c>
      <c r="K51" s="5">
        <v>6</v>
      </c>
      <c r="L51" s="6">
        <v>30</v>
      </c>
      <c r="M51" s="5">
        <v>5</v>
      </c>
      <c r="N51" s="5" t="s">
        <v>26</v>
      </c>
      <c r="O51" s="5" t="s">
        <v>26</v>
      </c>
      <c r="P51" s="5" t="s">
        <v>26</v>
      </c>
      <c r="Q51" s="5" t="s">
        <v>26</v>
      </c>
      <c r="R51" s="5">
        <v>43</v>
      </c>
      <c r="S51" s="5">
        <v>50</v>
      </c>
      <c r="T51" s="5">
        <v>55</v>
      </c>
      <c r="U51" s="5">
        <v>53</v>
      </c>
      <c r="V51" s="5">
        <v>55</v>
      </c>
      <c r="W51" s="5">
        <v>53</v>
      </c>
      <c r="X51" s="5" t="s">
        <v>26</v>
      </c>
      <c r="Y51" s="5" t="s">
        <v>26</v>
      </c>
      <c r="Z51" s="5" t="s">
        <v>26</v>
      </c>
      <c r="AA51" s="5" t="s">
        <v>26</v>
      </c>
      <c r="AB51" s="5">
        <v>21</v>
      </c>
      <c r="AC51" s="5">
        <v>23</v>
      </c>
      <c r="AD51" s="5">
        <v>21</v>
      </c>
      <c r="AE51" s="5">
        <v>23</v>
      </c>
      <c r="AF51" s="5">
        <v>23</v>
      </c>
      <c r="AG51" s="5">
        <v>23</v>
      </c>
    </row>
    <row r="52" spans="1:33" x14ac:dyDescent="0.3">
      <c r="A52" s="37">
        <v>46054</v>
      </c>
      <c r="B52" s="5" t="s">
        <v>26</v>
      </c>
      <c r="C52" s="5" t="s">
        <v>26</v>
      </c>
      <c r="D52" s="5" t="s">
        <v>26</v>
      </c>
      <c r="E52" s="5" t="s">
        <v>26</v>
      </c>
      <c r="F52" s="5">
        <v>61</v>
      </c>
      <c r="G52" s="5">
        <v>51</v>
      </c>
      <c r="H52" s="5">
        <v>28</v>
      </c>
      <c r="I52" s="5">
        <v>27</v>
      </c>
      <c r="J52" s="5">
        <v>21</v>
      </c>
      <c r="K52" s="5">
        <v>9</v>
      </c>
      <c r="L52" s="6">
        <v>30</v>
      </c>
      <c r="M52" s="5">
        <v>5</v>
      </c>
      <c r="N52" s="5" t="s">
        <v>26</v>
      </c>
      <c r="O52" s="5" t="s">
        <v>26</v>
      </c>
      <c r="P52" s="5" t="s">
        <v>26</v>
      </c>
      <c r="Q52" s="5" t="s">
        <v>26</v>
      </c>
      <c r="R52" s="5">
        <v>41</v>
      </c>
      <c r="S52" s="5">
        <v>50</v>
      </c>
      <c r="T52" s="5">
        <v>52</v>
      </c>
      <c r="U52" s="5">
        <v>52</v>
      </c>
      <c r="V52" s="5">
        <v>53</v>
      </c>
      <c r="W52" s="5">
        <v>53</v>
      </c>
      <c r="X52" s="5" t="s">
        <v>26</v>
      </c>
      <c r="Y52" s="5" t="s">
        <v>26</v>
      </c>
      <c r="Z52" s="5" t="s">
        <v>26</v>
      </c>
      <c r="AA52" s="5" t="s">
        <v>26</v>
      </c>
      <c r="AB52" s="5">
        <v>22</v>
      </c>
      <c r="AC52" s="5">
        <v>23</v>
      </c>
      <c r="AD52" s="5">
        <v>22</v>
      </c>
      <c r="AE52" s="5">
        <v>22</v>
      </c>
      <c r="AF52" s="5">
        <v>21</v>
      </c>
      <c r="AG52" s="5">
        <v>22</v>
      </c>
    </row>
    <row r="53" spans="1:33" x14ac:dyDescent="0.3">
      <c r="A53" s="37">
        <v>46082</v>
      </c>
      <c r="B53" s="5" t="s">
        <v>26</v>
      </c>
      <c r="C53" s="5" t="s">
        <v>26</v>
      </c>
      <c r="D53" s="5" t="s">
        <v>26</v>
      </c>
      <c r="E53" s="5" t="s">
        <v>26</v>
      </c>
      <c r="F53" s="5">
        <v>66</v>
      </c>
      <c r="G53" s="5">
        <v>47</v>
      </c>
      <c r="H53" s="5">
        <v>31</v>
      </c>
      <c r="I53" s="5">
        <v>25</v>
      </c>
      <c r="J53" s="5">
        <v>15</v>
      </c>
      <c r="K53" s="5">
        <v>6</v>
      </c>
      <c r="L53" s="6">
        <v>30</v>
      </c>
      <c r="M53" s="5">
        <v>5</v>
      </c>
      <c r="N53" s="5" t="s">
        <v>26</v>
      </c>
      <c r="O53" s="5" t="s">
        <v>26</v>
      </c>
      <c r="P53" s="5" t="s">
        <v>26</v>
      </c>
      <c r="Q53" s="5" t="s">
        <v>26</v>
      </c>
      <c r="R53" s="5">
        <v>44</v>
      </c>
      <c r="S53" s="5">
        <v>51</v>
      </c>
      <c r="T53" s="5">
        <v>48</v>
      </c>
      <c r="U53" s="5">
        <v>49</v>
      </c>
      <c r="V53" s="5">
        <v>49</v>
      </c>
      <c r="W53" s="5">
        <v>47</v>
      </c>
      <c r="X53" s="5" t="s">
        <v>26</v>
      </c>
      <c r="Y53" s="5" t="s">
        <v>26</v>
      </c>
      <c r="Z53" s="5" t="s">
        <v>26</v>
      </c>
      <c r="AA53" s="5" t="s">
        <v>26</v>
      </c>
      <c r="AB53" s="5">
        <v>23</v>
      </c>
      <c r="AC53" s="5">
        <v>20</v>
      </c>
      <c r="AD53" s="5">
        <v>22</v>
      </c>
      <c r="AE53" s="5">
        <v>22</v>
      </c>
      <c r="AF53" s="5">
        <v>22</v>
      </c>
      <c r="AG53" s="5">
        <v>22</v>
      </c>
    </row>
    <row r="54" spans="1:33" x14ac:dyDescent="0.3">
      <c r="A54" s="37">
        <v>46113</v>
      </c>
      <c r="B54" s="5" t="s">
        <v>26</v>
      </c>
      <c r="C54" s="5" t="s">
        <v>26</v>
      </c>
      <c r="D54" s="5" t="s">
        <v>26</v>
      </c>
      <c r="E54" s="5" t="s">
        <v>26</v>
      </c>
      <c r="F54" s="5">
        <v>59</v>
      </c>
      <c r="G54" s="5">
        <v>48</v>
      </c>
      <c r="H54" s="5">
        <v>29</v>
      </c>
      <c r="I54" s="5">
        <v>24</v>
      </c>
      <c r="J54" s="5">
        <v>19</v>
      </c>
      <c r="K54" s="5">
        <v>8</v>
      </c>
      <c r="L54" s="6">
        <v>30</v>
      </c>
      <c r="M54" s="5">
        <v>5</v>
      </c>
      <c r="N54" s="5" t="s">
        <v>26</v>
      </c>
      <c r="O54" s="5" t="s">
        <v>26</v>
      </c>
      <c r="P54" s="5" t="s">
        <v>26</v>
      </c>
      <c r="Q54" s="5" t="s">
        <v>26</v>
      </c>
      <c r="R54" s="5">
        <v>46</v>
      </c>
      <c r="S54" s="5">
        <v>51</v>
      </c>
      <c r="T54" s="5">
        <v>53</v>
      </c>
      <c r="U54" s="5">
        <v>52</v>
      </c>
      <c r="V54" s="5">
        <v>50</v>
      </c>
      <c r="W54" s="5">
        <v>53</v>
      </c>
      <c r="X54" s="5" t="s">
        <v>26</v>
      </c>
      <c r="Y54" s="5" t="s">
        <v>26</v>
      </c>
      <c r="Z54" s="5" t="s">
        <v>26</v>
      </c>
      <c r="AA54" s="5" t="s">
        <v>26</v>
      </c>
      <c r="AB54" s="5">
        <v>23</v>
      </c>
      <c r="AC54" s="5">
        <v>23</v>
      </c>
      <c r="AD54" s="5">
        <v>22</v>
      </c>
      <c r="AE54" s="5">
        <v>23</v>
      </c>
      <c r="AF54" s="5">
        <v>23</v>
      </c>
      <c r="AG54" s="5">
        <v>21</v>
      </c>
    </row>
    <row r="55" spans="1:33" x14ac:dyDescent="0.3">
      <c r="A55" s="37">
        <v>46143</v>
      </c>
      <c r="B55" s="5" t="s">
        <v>26</v>
      </c>
      <c r="C55" s="5" t="s">
        <v>26</v>
      </c>
      <c r="D55" s="5" t="s">
        <v>26</v>
      </c>
      <c r="E55" s="5" t="s">
        <v>26</v>
      </c>
      <c r="F55" s="5">
        <v>29</v>
      </c>
      <c r="G55" s="5">
        <v>54</v>
      </c>
      <c r="H55" s="5">
        <v>39</v>
      </c>
      <c r="I55" s="5">
        <v>31</v>
      </c>
      <c r="J55" s="5">
        <v>18</v>
      </c>
      <c r="K55" s="5">
        <v>11</v>
      </c>
      <c r="L55" s="6">
        <v>30</v>
      </c>
      <c r="M55" s="5">
        <v>5</v>
      </c>
      <c r="N55" s="5" t="s">
        <v>26</v>
      </c>
      <c r="O55" s="5" t="s">
        <v>26</v>
      </c>
      <c r="P55" s="5" t="s">
        <v>26</v>
      </c>
      <c r="Q55" s="5" t="s">
        <v>26</v>
      </c>
      <c r="R55" s="5">
        <v>42</v>
      </c>
      <c r="S55" s="5">
        <v>48</v>
      </c>
      <c r="T55" s="5">
        <v>51</v>
      </c>
      <c r="U55" s="5">
        <v>50</v>
      </c>
      <c r="V55" s="5">
        <v>51</v>
      </c>
      <c r="W55" s="5">
        <v>49</v>
      </c>
      <c r="X55" s="5" t="s">
        <v>26</v>
      </c>
      <c r="Y55" s="5" t="s">
        <v>26</v>
      </c>
      <c r="Z55" s="5" t="s">
        <v>26</v>
      </c>
      <c r="AA55" s="5" t="s">
        <v>26</v>
      </c>
      <c r="AB55" s="5">
        <v>20</v>
      </c>
      <c r="AC55" s="5">
        <v>23</v>
      </c>
      <c r="AD55" s="5">
        <v>20</v>
      </c>
      <c r="AE55" s="5">
        <v>20</v>
      </c>
      <c r="AF55" s="5">
        <v>21</v>
      </c>
      <c r="AG55" s="5">
        <v>20</v>
      </c>
    </row>
    <row r="56" spans="1:33" x14ac:dyDescent="0.3">
      <c r="A56" s="37">
        <v>46174</v>
      </c>
      <c r="B56" s="5" t="s">
        <v>26</v>
      </c>
      <c r="C56" s="5" t="s">
        <v>26</v>
      </c>
      <c r="D56" s="5" t="s">
        <v>26</v>
      </c>
      <c r="E56" s="5" t="s">
        <v>26</v>
      </c>
      <c r="F56" s="5">
        <v>19</v>
      </c>
      <c r="G56" s="5">
        <v>41</v>
      </c>
      <c r="H56" s="5">
        <v>38</v>
      </c>
      <c r="I56" s="5">
        <v>29</v>
      </c>
      <c r="J56" s="5">
        <v>28</v>
      </c>
      <c r="K56" s="5">
        <v>9</v>
      </c>
      <c r="L56" s="6">
        <v>30</v>
      </c>
      <c r="M56" s="5">
        <v>5</v>
      </c>
      <c r="N56" s="5" t="s">
        <v>26</v>
      </c>
      <c r="O56" s="5" t="s">
        <v>26</v>
      </c>
      <c r="P56" s="5" t="s">
        <v>26</v>
      </c>
      <c r="Q56" s="5" t="s">
        <v>26</v>
      </c>
      <c r="R56" s="5">
        <v>52</v>
      </c>
      <c r="S56" s="5">
        <v>50</v>
      </c>
      <c r="T56" s="5">
        <v>50</v>
      </c>
      <c r="U56" s="5">
        <v>49</v>
      </c>
      <c r="V56" s="5">
        <v>51</v>
      </c>
      <c r="W56" s="5">
        <v>48</v>
      </c>
      <c r="X56" s="5" t="s">
        <v>26</v>
      </c>
      <c r="Y56" s="5" t="s">
        <v>26</v>
      </c>
      <c r="Z56" s="5" t="s">
        <v>26</v>
      </c>
      <c r="AA56" s="5" t="s">
        <v>26</v>
      </c>
      <c r="AB56" s="5">
        <v>20</v>
      </c>
      <c r="AC56" s="5">
        <v>21</v>
      </c>
      <c r="AD56" s="5">
        <v>20</v>
      </c>
      <c r="AE56" s="5">
        <v>21</v>
      </c>
      <c r="AF56" s="5">
        <v>21</v>
      </c>
      <c r="AG56" s="5">
        <v>21</v>
      </c>
    </row>
    <row r="57" spans="1:33" x14ac:dyDescent="0.3">
      <c r="A57" s="37">
        <v>46204</v>
      </c>
      <c r="B57" s="5" t="s">
        <v>26</v>
      </c>
      <c r="C57" s="5" t="s">
        <v>26</v>
      </c>
      <c r="D57" s="5" t="s">
        <v>26</v>
      </c>
      <c r="E57" s="5" t="s">
        <v>26</v>
      </c>
      <c r="F57" s="5">
        <v>12</v>
      </c>
      <c r="G57" s="5">
        <v>42</v>
      </c>
      <c r="H57" s="5">
        <v>29</v>
      </c>
      <c r="I57" s="5">
        <v>19</v>
      </c>
      <c r="J57" s="5">
        <v>28</v>
      </c>
      <c r="K57" s="5">
        <v>9</v>
      </c>
      <c r="L57" s="6">
        <v>30</v>
      </c>
      <c r="M57" s="5">
        <v>5</v>
      </c>
      <c r="N57" s="5" t="s">
        <v>26</v>
      </c>
      <c r="O57" s="5" t="s">
        <v>26</v>
      </c>
      <c r="P57" s="5" t="s">
        <v>26</v>
      </c>
      <c r="Q57" s="5" t="s">
        <v>26</v>
      </c>
      <c r="R57" s="5">
        <v>46</v>
      </c>
      <c r="S57" s="5">
        <v>53</v>
      </c>
      <c r="T57" s="5">
        <v>50</v>
      </c>
      <c r="U57" s="5">
        <v>49</v>
      </c>
      <c r="V57" s="5">
        <v>52</v>
      </c>
      <c r="W57" s="5">
        <v>51</v>
      </c>
      <c r="X57" s="5" t="s">
        <v>26</v>
      </c>
      <c r="Y57" s="5" t="s">
        <v>26</v>
      </c>
      <c r="Z57" s="5" t="s">
        <v>26</v>
      </c>
      <c r="AA57" s="5" t="s">
        <v>26</v>
      </c>
      <c r="AB57" s="5">
        <v>20</v>
      </c>
      <c r="AC57" s="5">
        <v>20</v>
      </c>
      <c r="AD57" s="5">
        <v>21</v>
      </c>
      <c r="AE57" s="5">
        <v>22</v>
      </c>
      <c r="AF57" s="5">
        <v>20</v>
      </c>
      <c r="AG57" s="5">
        <v>23</v>
      </c>
    </row>
    <row r="58" spans="1:33" x14ac:dyDescent="0.3">
      <c r="A58" s="37">
        <v>46235</v>
      </c>
      <c r="B58" s="5" t="s">
        <v>26</v>
      </c>
      <c r="C58" s="5" t="s">
        <v>26</v>
      </c>
      <c r="D58" s="5" t="s">
        <v>26</v>
      </c>
      <c r="E58" s="5" t="s">
        <v>26</v>
      </c>
      <c r="F58" s="5">
        <v>18</v>
      </c>
      <c r="G58" s="5">
        <v>34</v>
      </c>
      <c r="H58" s="5">
        <v>28</v>
      </c>
      <c r="I58" s="5">
        <v>21</v>
      </c>
      <c r="J58" s="5">
        <v>23</v>
      </c>
      <c r="K58" s="5">
        <v>10</v>
      </c>
      <c r="L58" s="6">
        <v>30</v>
      </c>
      <c r="M58" s="5">
        <v>5</v>
      </c>
      <c r="N58" s="5" t="s">
        <v>26</v>
      </c>
      <c r="O58" s="5" t="s">
        <v>26</v>
      </c>
      <c r="P58" s="5" t="s">
        <v>26</v>
      </c>
      <c r="Q58" s="5" t="s">
        <v>26</v>
      </c>
      <c r="R58" s="5">
        <v>43</v>
      </c>
      <c r="S58" s="5">
        <v>53</v>
      </c>
      <c r="T58" s="5">
        <v>47</v>
      </c>
      <c r="U58" s="5">
        <v>51</v>
      </c>
      <c r="V58" s="5">
        <v>53</v>
      </c>
      <c r="W58" s="5">
        <v>48</v>
      </c>
      <c r="X58" s="5" t="s">
        <v>26</v>
      </c>
      <c r="Y58" s="5" t="s">
        <v>26</v>
      </c>
      <c r="Z58" s="5" t="s">
        <v>26</v>
      </c>
      <c r="AA58" s="5" t="s">
        <v>26</v>
      </c>
      <c r="AB58" s="5">
        <v>18</v>
      </c>
      <c r="AC58" s="5">
        <v>19</v>
      </c>
      <c r="AD58" s="5">
        <v>21</v>
      </c>
      <c r="AE58" s="5">
        <v>20</v>
      </c>
      <c r="AF58" s="5">
        <v>19</v>
      </c>
      <c r="AG58" s="5">
        <v>23</v>
      </c>
    </row>
  </sheetData>
  <mergeCells count="3">
    <mergeCell ref="B1:K1"/>
    <mergeCell ref="N1:W1"/>
    <mergeCell ref="X1:A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03A1-95CA-47BA-BD27-2A5304AB6803}">
  <dimension ref="A1:AR145"/>
  <sheetViews>
    <sheetView topLeftCell="E76" zoomScale="60" zoomScaleNormal="60" workbookViewId="0"/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Encargos'!$M3)</f>
        <v>210</v>
      </c>
      <c r="L86" s="4">
        <f>Forward!L86+(-'Swap - Encargos'!C3-'Swap - Encargos'!$M3)</f>
        <v>220</v>
      </c>
      <c r="M86" s="4">
        <f>Forward!M86+(-'Swap - Encargos'!D3-'Swap - Encargos'!$M3)</f>
        <v>199</v>
      </c>
      <c r="N86" s="4">
        <f>Forward!N86+(-'Swap - Encargos'!E3-'Swap - Encargos'!$M3)</f>
        <v>185</v>
      </c>
      <c r="O86" s="4">
        <f>Forward!O86+(-'Swap - Encargos'!F3-'Swap - Encargos'!$M3)</f>
        <v>180</v>
      </c>
      <c r="P86" s="4">
        <f>Forward!P86+(-'Swap - Encargos'!G3-'Swap - Encargos'!$M3)</f>
        <v>175</v>
      </c>
      <c r="Q86" s="4">
        <f>Forward!Q86+(-'Swap - Encargos'!H3-'Swap - Encargos'!$M3)</f>
        <v>172</v>
      </c>
      <c r="R86" s="4">
        <f>Forward!R86+(-'Swap - Encargos'!I3-'Swap - Encargos'!$M3)</f>
        <v>168</v>
      </c>
      <c r="S86" s="4">
        <f>Forward!S86+(-'Swap - Encargos'!J3-'Swap - Encargos'!$M3)</f>
        <v>163</v>
      </c>
      <c r="T86" s="4">
        <f>Forward!T86+(-'Swap - Encargos'!K3-'Swap - Encargos'!$M3)</f>
        <v>158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209.66666666666666</v>
      </c>
      <c r="X86" s="20">
        <f t="shared" ref="X86:X141" si="1">AVERAGE($W$2:$W$198)</f>
        <v>183.98313492063491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198.8</v>
      </c>
      <c r="Z86" s="23">
        <f t="shared" ref="Z86:Z141" si="3">AVERAGE($Y$2:$Y$198)</f>
        <v>180.56994047619042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96.333333333333343</v>
      </c>
      <c r="AJ86" s="9">
        <f t="shared" ref="AJ86:AJ134" si="8">(AE86-W86)/AE86</f>
        <v>0.31481481481481483</v>
      </c>
      <c r="AK86" s="9">
        <f t="shared" ref="AK86:AK130" si="9">IF(AJ86&gt;0,AJ86,0)</f>
        <v>0.31481481481481483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Encargos'!$M4)</f>
        <v>140</v>
      </c>
      <c r="L87" s="4">
        <f>Forward!L87+(-'Swap - Encargos'!C4-'Swap - Encargos'!$M4)</f>
        <v>207</v>
      </c>
      <c r="M87" s="4">
        <f>Forward!M87+(-'Swap - Encargos'!D4-'Swap - Encargos'!$M4)</f>
        <v>203</v>
      </c>
      <c r="N87" s="4">
        <f>Forward!N87+(-'Swap - Encargos'!E4-'Swap - Encargos'!$M4)</f>
        <v>188</v>
      </c>
      <c r="O87" s="4">
        <f>Forward!O87+(-'Swap - Encargos'!F4-'Swap - Encargos'!$M4)</f>
        <v>182</v>
      </c>
      <c r="P87" s="4">
        <f>Forward!P87+(-'Swap - Encargos'!G4-'Swap - Encargos'!$M4)</f>
        <v>177</v>
      </c>
      <c r="Q87" s="4">
        <f>Forward!Q87+(-'Swap - Encargos'!H4-'Swap - Encargos'!$M4)</f>
        <v>174</v>
      </c>
      <c r="R87" s="4">
        <f>Forward!R87+(-'Swap - Encargos'!I4-'Swap - Encargos'!$M4)</f>
        <v>170</v>
      </c>
      <c r="S87" s="4">
        <f>Forward!S87+(-'Swap - Encargos'!J4-'Swap - Encargos'!$M4)</f>
        <v>165</v>
      </c>
      <c r="T87" s="4">
        <f>Forward!T87+(-'Swap - Encargos'!K4-'Swap - Encargos'!$M4)</f>
        <v>160</v>
      </c>
      <c r="U87" s="4">
        <f>Forward!U87</f>
        <v>0</v>
      </c>
      <c r="V87" s="6"/>
      <c r="W87" s="20">
        <f t="shared" si="0"/>
        <v>184.66666666666666</v>
      </c>
      <c r="X87" s="20">
        <f t="shared" si="1"/>
        <v>183.98313492063491</v>
      </c>
      <c r="Y87" s="23">
        <f t="shared" si="2"/>
        <v>184.61666666666667</v>
      </c>
      <c r="Z87" s="23">
        <f t="shared" si="3"/>
        <v>180.56994047619042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121.33333333333334</v>
      </c>
      <c r="AJ87" s="9">
        <f t="shared" si="8"/>
        <v>0.39651416122004363</v>
      </c>
      <c r="AK87" s="9">
        <f t="shared" si="9"/>
        <v>0.39651416122004363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Encargos'!$M5)</f>
        <v>182</v>
      </c>
      <c r="L88" s="4">
        <f>Forward!L88+(-'Swap - Encargos'!C5-'Swap - Encargos'!$M5)</f>
        <v>238</v>
      </c>
      <c r="M88" s="4">
        <f>Forward!M88+(-'Swap - Encargos'!D5-'Swap - Encargos'!$M5)</f>
        <v>209</v>
      </c>
      <c r="N88" s="4">
        <f>Forward!N88+(-'Swap - Encargos'!E5-'Swap - Encargos'!$M5)</f>
        <v>183</v>
      </c>
      <c r="O88" s="4">
        <f>Forward!O88+(-'Swap - Encargos'!F5-'Swap - Encargos'!$M5)</f>
        <v>181</v>
      </c>
      <c r="P88" s="4">
        <f>Forward!P88+(-'Swap - Encargos'!G5-'Swap - Encargos'!$M5)</f>
        <v>176</v>
      </c>
      <c r="Q88" s="4">
        <f>Forward!Q88+(-'Swap - Encargos'!H5-'Swap - Encargos'!$M5)</f>
        <v>173</v>
      </c>
      <c r="R88" s="4">
        <f>Forward!R88+(-'Swap - Encargos'!I5-'Swap - Encargos'!$M5)</f>
        <v>169</v>
      </c>
      <c r="S88" s="4">
        <f>Forward!S88+(-'Swap - Encargos'!J5-'Swap - Encargos'!$M5)</f>
        <v>164</v>
      </c>
      <c r="T88" s="4">
        <f>Forward!T88+(-'Swap - Encargos'!K5-'Swap - Encargos'!$M5)</f>
        <v>159</v>
      </c>
      <c r="U88" s="4">
        <f>Forward!U88</f>
        <v>0</v>
      </c>
      <c r="V88" s="6"/>
      <c r="W88" s="20">
        <f t="shared" si="0"/>
        <v>209.72222222222223</v>
      </c>
      <c r="X88" s="20">
        <f t="shared" si="1"/>
        <v>183.98313492063491</v>
      </c>
      <c r="Y88" s="23">
        <f t="shared" si="2"/>
        <v>198.4</v>
      </c>
      <c r="Z88" s="23">
        <f t="shared" si="3"/>
        <v>180.56994047619042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96.277777777777771</v>
      </c>
      <c r="AJ88" s="9">
        <f t="shared" si="8"/>
        <v>0.31463326071169206</v>
      </c>
      <c r="AK88" s="9">
        <f t="shared" si="9"/>
        <v>0.31463326071169206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Encargos'!$M6)</f>
        <v>161</v>
      </c>
      <c r="L89" s="4">
        <f>Forward!L89+(-'Swap - Encargos'!C6-'Swap - Encargos'!$M6)</f>
        <v>231</v>
      </c>
      <c r="M89" s="4">
        <f>Forward!M89+(-'Swap - Encargos'!D6-'Swap - Encargos'!$M6)</f>
        <v>214</v>
      </c>
      <c r="N89" s="4">
        <f>Forward!N89+(-'Swap - Encargos'!E6-'Swap - Encargos'!$M6)</f>
        <v>190</v>
      </c>
      <c r="O89" s="4">
        <f>Forward!O89+(-'Swap - Encargos'!F6-'Swap - Encargos'!$M6)</f>
        <v>181</v>
      </c>
      <c r="P89" s="4">
        <f>Forward!P89+(-'Swap - Encargos'!G6-'Swap - Encargos'!$M6)</f>
        <v>176</v>
      </c>
      <c r="Q89" s="4">
        <f>Forward!Q89+(-'Swap - Encargos'!H6-'Swap - Encargos'!$M6)</f>
        <v>173</v>
      </c>
      <c r="R89" s="4">
        <f>Forward!R89+(-'Swap - Encargos'!I6-'Swap - Encargos'!$M6)</f>
        <v>171</v>
      </c>
      <c r="S89" s="4">
        <f>Forward!S89+(-'Swap - Encargos'!J6-'Swap - Encargos'!$M6)</f>
        <v>166</v>
      </c>
      <c r="T89" s="4">
        <f>Forward!T89+(-'Swap - Encargos'!K6-'Swap - Encargos'!$M6)</f>
        <v>161</v>
      </c>
      <c r="U89" s="4">
        <f>Forward!U89</f>
        <v>0</v>
      </c>
      <c r="V89" s="6"/>
      <c r="W89" s="20">
        <f t="shared" si="0"/>
        <v>204.41666666666666</v>
      </c>
      <c r="X89" s="20">
        <f t="shared" si="1"/>
        <v>183.98313492063491</v>
      </c>
      <c r="Y89" s="23">
        <f t="shared" si="2"/>
        <v>196.15</v>
      </c>
      <c r="Z89" s="23">
        <f t="shared" si="3"/>
        <v>180.56994047619042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101.58333333333334</v>
      </c>
      <c r="AJ89" s="9">
        <f t="shared" si="8"/>
        <v>0.33197167755991286</v>
      </c>
      <c r="AK89" s="9">
        <f t="shared" si="9"/>
        <v>0.33197167755991286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Encargos'!$M7)</f>
        <v>159</v>
      </c>
      <c r="L90" s="4">
        <f>Forward!L90+(-'Swap - Encargos'!C7-'Swap - Encargos'!$M7)</f>
        <v>209</v>
      </c>
      <c r="M90" s="4">
        <f>Forward!M90+(-'Swap - Encargos'!D7-'Swap - Encargos'!$M7)</f>
        <v>213</v>
      </c>
      <c r="N90" s="4">
        <f>Forward!N90+(-'Swap - Encargos'!E7-'Swap - Encargos'!$M7)</f>
        <v>200</v>
      </c>
      <c r="O90" s="4">
        <f>Forward!O90+(-'Swap - Encargos'!F7-'Swap - Encargos'!$M7)</f>
        <v>184</v>
      </c>
      <c r="P90" s="4">
        <f>Forward!P90+(-'Swap - Encargos'!G7-'Swap - Encargos'!$M7)</f>
        <v>182</v>
      </c>
      <c r="Q90" s="4">
        <f>Forward!Q90+(-'Swap - Encargos'!H7-'Swap - Encargos'!$M7)</f>
        <v>179</v>
      </c>
      <c r="R90" s="4">
        <f>Forward!R90+(-'Swap - Encargos'!I7-'Swap - Encargos'!$M7)</f>
        <v>177</v>
      </c>
      <c r="S90" s="4">
        <f>Forward!S90+(-'Swap - Encargos'!J7-'Swap - Encargos'!$M7)</f>
        <v>172</v>
      </c>
      <c r="T90" s="4">
        <f>Forward!T90+(-'Swap - Encargos'!K7-'Swap - Encargos'!$M7)</f>
        <v>167</v>
      </c>
      <c r="U90" s="4">
        <f>Forward!U90</f>
        <v>0</v>
      </c>
      <c r="V90" s="6"/>
      <c r="W90" s="20">
        <f t="shared" si="0"/>
        <v>198.22222222222223</v>
      </c>
      <c r="X90" s="20">
        <f t="shared" si="1"/>
        <v>183.98313492063491</v>
      </c>
      <c r="Y90" s="23">
        <f t="shared" si="2"/>
        <v>194.53333333333333</v>
      </c>
      <c r="Z90" s="23">
        <f t="shared" si="3"/>
        <v>180.56994047619042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107.77777777777777</v>
      </c>
      <c r="AJ90" s="9">
        <f t="shared" si="8"/>
        <v>0.35221496005809727</v>
      </c>
      <c r="AK90" s="9">
        <f t="shared" si="9"/>
        <v>0.35221496005809727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Encargos'!$M8)</f>
        <v>154</v>
      </c>
      <c r="L91" s="4">
        <f>Forward!L91+(-'Swap - Encargos'!C8-'Swap - Encargos'!$M8)</f>
        <v>212</v>
      </c>
      <c r="M91" s="4">
        <f>Forward!M91+(-'Swap - Encargos'!D8-'Swap - Encargos'!$M8)</f>
        <v>209</v>
      </c>
      <c r="N91" s="4">
        <f>Forward!N91+(-'Swap - Encargos'!E8-'Swap - Encargos'!$M8)</f>
        <v>184</v>
      </c>
      <c r="O91" s="4">
        <f>Forward!O91+(-'Swap - Encargos'!F8-'Swap - Encargos'!$M8)</f>
        <v>177</v>
      </c>
      <c r="P91" s="4">
        <f>Forward!P91+(-'Swap - Encargos'!G8-'Swap - Encargos'!$M8)</f>
        <v>176</v>
      </c>
      <c r="Q91" s="4">
        <f>Forward!Q91+(-'Swap - Encargos'!H8-'Swap - Encargos'!$M8)</f>
        <v>173</v>
      </c>
      <c r="R91" s="4">
        <f>Forward!R91+(-'Swap - Encargos'!I8-'Swap - Encargos'!$M8)</f>
        <v>171</v>
      </c>
      <c r="S91" s="4">
        <f>Forward!S91+(-'Swap - Encargos'!J8-'Swap - Encargos'!$M8)</f>
        <v>166</v>
      </c>
      <c r="T91" s="4">
        <f>Forward!T91+(-'Swap - Encargos'!K8-'Swap - Encargos'!$M8)</f>
        <v>161</v>
      </c>
      <c r="U91" s="4">
        <f>Forward!U91</f>
        <v>0</v>
      </c>
      <c r="V91" s="6"/>
      <c r="W91" s="20">
        <f t="shared" si="0"/>
        <v>195.83333333333334</v>
      </c>
      <c r="X91" s="20">
        <f t="shared" si="1"/>
        <v>183.98313492063491</v>
      </c>
      <c r="Y91" s="23">
        <f t="shared" si="2"/>
        <v>189.03333333333333</v>
      </c>
      <c r="Z91" s="23">
        <f t="shared" si="3"/>
        <v>180.56994047619042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110.16666666666666</v>
      </c>
      <c r="AJ91" s="9">
        <f t="shared" si="8"/>
        <v>0.36002178649237471</v>
      </c>
      <c r="AK91" s="9">
        <f t="shared" si="9"/>
        <v>0.36002178649237471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Encargos'!$M9)</f>
        <v>86</v>
      </c>
      <c r="L92" s="4">
        <f>Forward!L92+(-'Swap - Encargos'!C9-'Swap - Encargos'!$M9)</f>
        <v>197</v>
      </c>
      <c r="M92" s="4">
        <f>Forward!M92+(-'Swap - Encargos'!D9-'Swap - Encargos'!$M9)</f>
        <v>200</v>
      </c>
      <c r="N92" s="4">
        <f>Forward!N92+(-'Swap - Encargos'!E9-'Swap - Encargos'!$M9)</f>
        <v>190</v>
      </c>
      <c r="O92" s="4">
        <f>Forward!O92+(-'Swap - Encargos'!F9-'Swap - Encargos'!$M9)</f>
        <v>179</v>
      </c>
      <c r="P92" s="4">
        <f>Forward!P92+(-'Swap - Encargos'!G9-'Swap - Encargos'!$M9)</f>
        <v>177</v>
      </c>
      <c r="Q92" s="4">
        <f>Forward!Q92+(-'Swap - Encargos'!H9-'Swap - Encargos'!$M9)</f>
        <v>174</v>
      </c>
      <c r="R92" s="4">
        <f>Forward!R92+(-'Swap - Encargos'!I9-'Swap - Encargos'!$M9)</f>
        <v>172</v>
      </c>
      <c r="S92" s="4">
        <f>Forward!S92+(-'Swap - Encargos'!J9-'Swap - Encargos'!$M9)</f>
        <v>167</v>
      </c>
      <c r="T92" s="4">
        <f>Forward!T92+(-'Swap - Encargos'!K9-'Swap - Encargos'!$M9)</f>
        <v>162</v>
      </c>
      <c r="U92" s="4">
        <f>Forward!U92</f>
        <v>0</v>
      </c>
      <c r="V92" s="6"/>
      <c r="W92" s="20">
        <f t="shared" si="0"/>
        <v>178.33333333333334</v>
      </c>
      <c r="X92" s="20">
        <f t="shared" si="1"/>
        <v>183.98313492063491</v>
      </c>
      <c r="Y92" s="23">
        <f t="shared" si="2"/>
        <v>179.5</v>
      </c>
      <c r="Z92" s="23">
        <f t="shared" si="3"/>
        <v>180.56994047619042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127.66666666666666</v>
      </c>
      <c r="AJ92" s="9">
        <f t="shared" si="8"/>
        <v>0.4172113289760348</v>
      </c>
      <c r="AK92" s="9">
        <f t="shared" si="9"/>
        <v>0.4172113289760348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Encargos'!$M10)</f>
        <v>97</v>
      </c>
      <c r="L93" s="4">
        <f>Forward!L93+(-'Swap - Encargos'!C10-'Swap - Encargos'!$M10)</f>
        <v>188</v>
      </c>
      <c r="M93" s="4">
        <f>Forward!M93+(-'Swap - Encargos'!D10-'Swap - Encargos'!$M10)</f>
        <v>191</v>
      </c>
      <c r="N93" s="4">
        <f>Forward!N93+(-'Swap - Encargos'!E10-'Swap - Encargos'!$M10)</f>
        <v>181</v>
      </c>
      <c r="O93" s="4">
        <f>Forward!O93+(-'Swap - Encargos'!F10-'Swap - Encargos'!$M10)</f>
        <v>176</v>
      </c>
      <c r="P93" s="4">
        <f>Forward!P93+(-'Swap - Encargos'!G10-'Swap - Encargos'!$M10)</f>
        <v>174</v>
      </c>
      <c r="Q93" s="4">
        <f>Forward!Q93+(-'Swap - Encargos'!H10-'Swap - Encargos'!$M10)</f>
        <v>174</v>
      </c>
      <c r="R93" s="4">
        <f>Forward!R93+(-'Swap - Encargos'!I10-'Swap - Encargos'!$M10)</f>
        <v>167</v>
      </c>
      <c r="S93" s="4">
        <f>Forward!S93+(-'Swap - Encargos'!J10-'Swap - Encargos'!$M10)</f>
        <v>162</v>
      </c>
      <c r="T93" s="4">
        <f>Forward!T93+(-'Swap - Encargos'!K10-'Swap - Encargos'!$M10)</f>
        <v>157</v>
      </c>
      <c r="U93" s="4">
        <f>Forward!U93</f>
        <v>0</v>
      </c>
      <c r="V93" s="6"/>
      <c r="W93" s="20">
        <f t="shared" si="0"/>
        <v>175</v>
      </c>
      <c r="X93" s="20">
        <f t="shared" si="1"/>
        <v>183.98313492063491</v>
      </c>
      <c r="Y93" s="23">
        <f t="shared" si="2"/>
        <v>175.58333333333334</v>
      </c>
      <c r="Z93" s="23">
        <f t="shared" si="3"/>
        <v>180.56994047619042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131</v>
      </c>
      <c r="AJ93" s="9">
        <f t="shared" si="8"/>
        <v>0.42810457516339867</v>
      </c>
      <c r="AK93" s="9">
        <f t="shared" si="9"/>
        <v>0.42810457516339867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Encargos'!$M11)</f>
        <v>116</v>
      </c>
      <c r="L94" s="4">
        <f>Forward!L94+(-'Swap - Encargos'!C11-'Swap - Encargos'!$M11)</f>
        <v>174</v>
      </c>
      <c r="M94" s="4">
        <f>Forward!M94+(-'Swap - Encargos'!D11-'Swap - Encargos'!$M11)</f>
        <v>190</v>
      </c>
      <c r="N94" s="4">
        <f>Forward!N94+(-'Swap - Encargos'!E11-'Swap - Encargos'!$M11)</f>
        <v>189</v>
      </c>
      <c r="O94" s="4">
        <f>Forward!O94+(-'Swap - Encargos'!F11-'Swap - Encargos'!$M11)</f>
        <v>178</v>
      </c>
      <c r="P94" s="4">
        <f>Forward!P94+(-'Swap - Encargos'!G11-'Swap - Encargos'!$M11)</f>
        <v>176</v>
      </c>
      <c r="Q94" s="4">
        <f>Forward!Q94+(-'Swap - Encargos'!H11-'Swap - Encargos'!$M11)</f>
        <v>170</v>
      </c>
      <c r="R94" s="4">
        <f>Forward!R94+(-'Swap - Encargos'!I11-'Swap - Encargos'!$M11)</f>
        <v>164</v>
      </c>
      <c r="S94" s="4">
        <f>Forward!S94+(-'Swap - Encargos'!J11-'Swap - Encargos'!$M11)</f>
        <v>161</v>
      </c>
      <c r="T94" s="4">
        <f>Forward!T94+(-'Swap - Encargos'!K11-'Swap - Encargos'!$M11)</f>
        <v>158</v>
      </c>
      <c r="U94" s="4">
        <f>Forward!U94</f>
        <v>0</v>
      </c>
      <c r="V94" s="6"/>
      <c r="W94" s="20">
        <f t="shared" si="0"/>
        <v>176.22222222222223</v>
      </c>
      <c r="X94" s="20">
        <f t="shared" si="1"/>
        <v>183.98313492063491</v>
      </c>
      <c r="Y94" s="23">
        <f t="shared" si="2"/>
        <v>177.4</v>
      </c>
      <c r="Z94" s="23">
        <f t="shared" si="3"/>
        <v>180.56994047619042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129.77777777777777</v>
      </c>
      <c r="AJ94" s="9">
        <f t="shared" si="8"/>
        <v>0.4241103848946986</v>
      </c>
      <c r="AK94" s="9">
        <f t="shared" si="9"/>
        <v>0.4241103848946986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Encargos'!$M12)</f>
        <v>95</v>
      </c>
      <c r="L95" s="4">
        <f>Forward!L95+(-'Swap - Encargos'!C12-'Swap - Encargos'!$M12)</f>
        <v>148</v>
      </c>
      <c r="M95" s="4">
        <f>Forward!M95+(-'Swap - Encargos'!D12-'Swap - Encargos'!$M12)</f>
        <v>169</v>
      </c>
      <c r="N95" s="4">
        <f>Forward!N95+(-'Swap - Encargos'!E12-'Swap - Encargos'!$M12)</f>
        <v>173</v>
      </c>
      <c r="O95" s="4">
        <f>Forward!O95+(-'Swap - Encargos'!F12-'Swap - Encargos'!$M12)</f>
        <v>166</v>
      </c>
      <c r="P95" s="4">
        <f>Forward!P95+(-'Swap - Encargos'!G12-'Swap - Encargos'!$M12)</f>
        <v>164</v>
      </c>
      <c r="Q95" s="4">
        <f>Forward!Q95+(-'Swap - Encargos'!H12-'Swap - Encargos'!$M12)</f>
        <v>158</v>
      </c>
      <c r="R95" s="4">
        <f>Forward!R95+(-'Swap - Encargos'!I12-'Swap - Encargos'!$M12)</f>
        <v>155</v>
      </c>
      <c r="S95" s="4">
        <f>Forward!S95+(-'Swap - Encargos'!J12-'Swap - Encargos'!$M12)</f>
        <v>152</v>
      </c>
      <c r="T95" s="4">
        <f>Forward!T95+(-'Swap - Encargos'!K12-'Swap - Encargos'!$M12)</f>
        <v>149</v>
      </c>
      <c r="U95" s="4">
        <f>Forward!U95</f>
        <v>0</v>
      </c>
      <c r="V95" s="6"/>
      <c r="W95" s="20">
        <f t="shared" si="0"/>
        <v>156.83333333333334</v>
      </c>
      <c r="X95" s="20">
        <f t="shared" si="1"/>
        <v>183.98313492063491</v>
      </c>
      <c r="Y95" s="23">
        <f t="shared" si="2"/>
        <v>160.55000000000001</v>
      </c>
      <c r="Z95" s="23">
        <f t="shared" si="3"/>
        <v>180.56994047619042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149.16666666666666</v>
      </c>
      <c r="AJ95" s="9">
        <f t="shared" si="8"/>
        <v>0.48747276688453156</v>
      </c>
      <c r="AK95" s="9">
        <f t="shared" si="9"/>
        <v>0.48747276688453156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Encargos'!$M13)</f>
        <v>90</v>
      </c>
      <c r="L96" s="4">
        <f>Forward!L96+(-'Swap - Encargos'!C13-'Swap - Encargos'!$M13)</f>
        <v>106</v>
      </c>
      <c r="M96" s="4">
        <f>Forward!M96+(-'Swap - Encargos'!D13-'Swap - Encargos'!$M13)</f>
        <v>145</v>
      </c>
      <c r="N96" s="4">
        <f>Forward!N96+(-'Swap - Encargos'!E13-'Swap - Encargos'!$M13)</f>
        <v>158</v>
      </c>
      <c r="O96" s="4">
        <f>Forward!O96+(-'Swap - Encargos'!F13-'Swap - Encargos'!$M13)</f>
        <v>151</v>
      </c>
      <c r="P96" s="4">
        <f>Forward!P96+(-'Swap - Encargos'!G13-'Swap - Encargos'!$M13)</f>
        <v>162</v>
      </c>
      <c r="Q96" s="4">
        <f>Forward!Q96+(-'Swap - Encargos'!H13-'Swap - Encargos'!$M13)</f>
        <v>156</v>
      </c>
      <c r="R96" s="4">
        <f>Forward!R96+(-'Swap - Encargos'!I13-'Swap - Encargos'!$M13)</f>
        <v>156</v>
      </c>
      <c r="S96" s="4">
        <f>Forward!S96+(-'Swap - Encargos'!J13-'Swap - Encargos'!$M13)</f>
        <v>152</v>
      </c>
      <c r="T96" s="4">
        <f>Forward!T96+(-'Swap - Encargos'!K13-'Swap - Encargos'!$M13)</f>
        <v>146</v>
      </c>
      <c r="U96" s="4">
        <f>Forward!U96</f>
        <v>0</v>
      </c>
      <c r="V96" s="6"/>
      <c r="W96" s="20">
        <f t="shared" si="0"/>
        <v>132.55555555555554</v>
      </c>
      <c r="X96" s="20">
        <f t="shared" si="1"/>
        <v>183.98313492063491</v>
      </c>
      <c r="Y96" s="23">
        <f t="shared" si="2"/>
        <v>142</v>
      </c>
      <c r="Z96" s="23">
        <f t="shared" si="3"/>
        <v>180.56994047619042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173.44444444444446</v>
      </c>
      <c r="AJ96" s="9">
        <f t="shared" si="8"/>
        <v>0.56681190994916486</v>
      </c>
      <c r="AK96" s="9">
        <f t="shared" si="9"/>
        <v>0.56681190994916486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Encargos'!$M14)</f>
        <v>93</v>
      </c>
      <c r="L97" s="4">
        <f>Forward!L97+(-'Swap - Encargos'!C14-'Swap - Encargos'!$M14)</f>
        <v>106</v>
      </c>
      <c r="M97" s="4">
        <f>Forward!M97+(-'Swap - Encargos'!D14-'Swap - Encargos'!$M14)</f>
        <v>143</v>
      </c>
      <c r="N97" s="4">
        <f>Forward!N97+(-'Swap - Encargos'!E14-'Swap - Encargos'!$M14)</f>
        <v>153</v>
      </c>
      <c r="O97" s="4">
        <f>Forward!O97+(-'Swap - Encargos'!F14-'Swap - Encargos'!$M14)</f>
        <v>148</v>
      </c>
      <c r="P97" s="4">
        <f>Forward!P97+(-'Swap - Encargos'!G14-'Swap - Encargos'!$M14)</f>
        <v>166</v>
      </c>
      <c r="Q97" s="4">
        <f>Forward!Q97+(-'Swap - Encargos'!H14-'Swap - Encargos'!$M14)</f>
        <v>165</v>
      </c>
      <c r="R97" s="4">
        <f>Forward!R97+(-'Swap - Encargos'!I14-'Swap - Encargos'!$M14)</f>
        <v>156</v>
      </c>
      <c r="S97" s="4">
        <f>Forward!S97+(-'Swap - Encargos'!J14-'Swap - Encargos'!$M14)</f>
        <v>152</v>
      </c>
      <c r="T97" s="4">
        <f>Forward!T97+(-'Swap - Encargos'!K14-'Swap - Encargos'!$M14)</f>
        <v>146</v>
      </c>
      <c r="U97" s="4">
        <f>Forward!U97</f>
        <v>0</v>
      </c>
      <c r="V97" s="6"/>
      <c r="W97" s="20">
        <f t="shared" si="0"/>
        <v>132.33333333333334</v>
      </c>
      <c r="X97" s="20">
        <f t="shared" si="1"/>
        <v>183.98313492063491</v>
      </c>
      <c r="Y97" s="23">
        <f t="shared" si="2"/>
        <v>141.98333333333332</v>
      </c>
      <c r="Z97" s="23">
        <f t="shared" si="3"/>
        <v>180.56994047619042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173.66666666666666</v>
      </c>
      <c r="AJ97" s="9">
        <f t="shared" si="8"/>
        <v>0.56753812636165579</v>
      </c>
      <c r="AK97" s="9">
        <f t="shared" si="9"/>
        <v>0.56753812636165579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Encargos'!$M15)</f>
        <v>98</v>
      </c>
      <c r="M98" s="4">
        <f>Forward!M98+(-'Swap - Encargos'!D15-'Swap - Encargos'!$M15)</f>
        <v>117</v>
      </c>
      <c r="N98" s="4">
        <f>Forward!N98+(-'Swap - Encargos'!E15-'Swap - Encargos'!$M15)</f>
        <v>132</v>
      </c>
      <c r="O98" s="4">
        <f>Forward!O98+(-'Swap - Encargos'!F15-'Swap - Encargos'!$M15)</f>
        <v>143</v>
      </c>
      <c r="P98" s="4">
        <f>Forward!P98+(-'Swap - Encargos'!G15-'Swap - Encargos'!$M15)</f>
        <v>170</v>
      </c>
      <c r="Q98" s="4">
        <f>Forward!Q98+(-'Swap - Encargos'!H15-'Swap - Encargos'!$M15)</f>
        <v>166</v>
      </c>
      <c r="R98" s="4">
        <f>Forward!R98+(-'Swap - Encargos'!I15-'Swap - Encargos'!$M15)</f>
        <v>160</v>
      </c>
      <c r="S98" s="4">
        <f>Forward!S98+(-'Swap - Encargos'!J15-'Swap - Encargos'!$M15)</f>
        <v>156</v>
      </c>
      <c r="T98" s="4">
        <f>Forward!T98+(-'Swap - Encargos'!K15-'Swap - Encargos'!$M15)</f>
        <v>150</v>
      </c>
      <c r="U98" s="4">
        <f>Forward!U98</f>
        <v>0</v>
      </c>
      <c r="V98" s="6"/>
      <c r="W98" s="20">
        <f t="shared" si="0"/>
        <v>115.66666666666667</v>
      </c>
      <c r="X98" s="20">
        <f t="shared" si="1"/>
        <v>183.98313492063491</v>
      </c>
      <c r="Y98" s="23">
        <f t="shared" si="2"/>
        <v>132</v>
      </c>
      <c r="Z98" s="23">
        <f t="shared" si="3"/>
        <v>180.56994047619042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201.13333333333333</v>
      </c>
      <c r="AJ98" s="9">
        <f t="shared" si="8"/>
        <v>0.63489057239057234</v>
      </c>
      <c r="AK98" s="9">
        <f t="shared" si="9"/>
        <v>0.63489057239057234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Encargos'!$M16)</f>
        <v>100</v>
      </c>
      <c r="M99" s="4">
        <f>Forward!M99+(-'Swap - Encargos'!D16-'Swap - Encargos'!$M16)</f>
        <v>109</v>
      </c>
      <c r="N99" s="4">
        <f>Forward!N99+(-'Swap - Encargos'!E16-'Swap - Encargos'!$M16)</f>
        <v>119</v>
      </c>
      <c r="O99" s="4">
        <f>Forward!O99+(-'Swap - Encargos'!F16-'Swap - Encargos'!$M16)</f>
        <v>136</v>
      </c>
      <c r="P99" s="4">
        <f>Forward!P99+(-'Swap - Encargos'!G16-'Swap - Encargos'!$M16)</f>
        <v>173</v>
      </c>
      <c r="Q99" s="4">
        <f>Forward!Q99+(-'Swap - Encargos'!H16-'Swap - Encargos'!$M16)</f>
        <v>169</v>
      </c>
      <c r="R99" s="4">
        <f>Forward!R99+(-'Swap - Encargos'!I16-'Swap - Encargos'!$M16)</f>
        <v>164</v>
      </c>
      <c r="S99" s="4">
        <f>Forward!S99+(-'Swap - Encargos'!J16-'Swap - Encargos'!$M16)</f>
        <v>160</v>
      </c>
      <c r="T99" s="4">
        <f>Forward!T99+(-'Swap - Encargos'!K16-'Swap - Encargos'!$M16)</f>
        <v>154</v>
      </c>
      <c r="U99" s="4">
        <f>Forward!U99</f>
        <v>0</v>
      </c>
      <c r="V99" s="6"/>
      <c r="W99" s="20">
        <f t="shared" si="0"/>
        <v>110.33333333333333</v>
      </c>
      <c r="X99" s="20">
        <f t="shared" si="1"/>
        <v>183.98313492063491</v>
      </c>
      <c r="Y99" s="23">
        <f t="shared" si="2"/>
        <v>128.55000000000001</v>
      </c>
      <c r="Z99" s="23">
        <f t="shared" si="3"/>
        <v>180.56994047619042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206.4666666666667</v>
      </c>
      <c r="AJ99" s="9">
        <f t="shared" si="8"/>
        <v>0.65172558922558932</v>
      </c>
      <c r="AK99" s="9">
        <f t="shared" si="9"/>
        <v>0.65172558922558932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Encargos'!$M17)</f>
        <v>100</v>
      </c>
      <c r="M100" s="4">
        <f>Forward!M100+(-'Swap - Encargos'!D17-'Swap - Encargos'!$M17)</f>
        <v>113</v>
      </c>
      <c r="N100" s="4">
        <f>Forward!N100+(-'Swap - Encargos'!E17-'Swap - Encargos'!$M17)</f>
        <v>115</v>
      </c>
      <c r="O100" s="4">
        <f>Forward!O100+(-'Swap - Encargos'!F17-'Swap - Encargos'!$M17)</f>
        <v>125</v>
      </c>
      <c r="P100" s="4">
        <f>Forward!P100+(-'Swap - Encargos'!G17-'Swap - Encargos'!$M17)</f>
        <v>149</v>
      </c>
      <c r="Q100" s="4">
        <f>Forward!Q100+(-'Swap - Encargos'!H17-'Swap - Encargos'!$M17)</f>
        <v>163</v>
      </c>
      <c r="R100" s="4">
        <f>Forward!R100+(-'Swap - Encargos'!I17-'Swap - Encargos'!$M17)</f>
        <v>157</v>
      </c>
      <c r="S100" s="4">
        <f>Forward!S100+(-'Swap - Encargos'!J17-'Swap - Encargos'!$M17)</f>
        <v>153</v>
      </c>
      <c r="T100" s="4">
        <f>Forward!T100+(-'Swap - Encargos'!K17-'Swap - Encargos'!$M17)</f>
        <v>147</v>
      </c>
      <c r="U100" s="4">
        <f>Forward!U100</f>
        <v>0</v>
      </c>
      <c r="V100" s="6"/>
      <c r="W100" s="20">
        <f t="shared" si="0"/>
        <v>110.72222222222223</v>
      </c>
      <c r="X100" s="20">
        <f t="shared" si="1"/>
        <v>183.98313492063491</v>
      </c>
      <c r="Y100" s="23">
        <f t="shared" si="2"/>
        <v>122.5</v>
      </c>
      <c r="Z100" s="23">
        <f t="shared" si="3"/>
        <v>180.56994047619042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206.07777777777778</v>
      </c>
      <c r="AJ100" s="9">
        <f t="shared" si="8"/>
        <v>0.65049803591470257</v>
      </c>
      <c r="AK100" s="9">
        <f t="shared" si="9"/>
        <v>0.65049803591470257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Encargos'!$M18)</f>
        <v>93</v>
      </c>
      <c r="M101" s="4">
        <f>Forward!M101+(-'Swap - Encargos'!D18-'Swap - Encargos'!$M18)</f>
        <v>97</v>
      </c>
      <c r="N101" s="4">
        <f>Forward!N101+(-'Swap - Encargos'!E18-'Swap - Encargos'!$M18)</f>
        <v>104</v>
      </c>
      <c r="O101" s="4">
        <f>Forward!O101+(-'Swap - Encargos'!F18-'Swap - Encargos'!$M18)</f>
        <v>117</v>
      </c>
      <c r="P101" s="4">
        <f>Forward!P101+(-'Swap - Encargos'!G18-'Swap - Encargos'!$M18)</f>
        <v>142</v>
      </c>
      <c r="Q101" s="4">
        <f>Forward!Q101+(-'Swap - Encargos'!H18-'Swap - Encargos'!$M18)</f>
        <v>156</v>
      </c>
      <c r="R101" s="4">
        <f>Forward!R101+(-'Swap - Encargos'!I18-'Swap - Encargos'!$M18)</f>
        <v>154</v>
      </c>
      <c r="S101" s="4">
        <f>Forward!S101+(-'Swap - Encargos'!J18-'Swap - Encargos'!$M18)</f>
        <v>153</v>
      </c>
      <c r="T101" s="4">
        <f>Forward!T101+(-'Swap - Encargos'!K18-'Swap - Encargos'!$M18)</f>
        <v>150</v>
      </c>
      <c r="U101" s="4">
        <f>Forward!U101</f>
        <v>0</v>
      </c>
      <c r="V101" s="6"/>
      <c r="W101" s="20">
        <f t="shared" si="0"/>
        <v>100</v>
      </c>
      <c r="X101" s="20">
        <f t="shared" si="1"/>
        <v>183.98313492063491</v>
      </c>
      <c r="Y101" s="23">
        <f t="shared" si="2"/>
        <v>113.75</v>
      </c>
      <c r="Z101" s="23">
        <f t="shared" si="3"/>
        <v>180.56994047619042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216.8</v>
      </c>
      <c r="AJ101" s="9">
        <f t="shared" si="8"/>
        <v>0.68434343434343436</v>
      </c>
      <c r="AK101" s="9">
        <f t="shared" si="9"/>
        <v>0.68434343434343436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Encargos'!$M19)</f>
        <v>102</v>
      </c>
      <c r="M102" s="4">
        <f>Forward!M102+(-'Swap - Encargos'!D19-'Swap - Encargos'!$M19)</f>
        <v>101</v>
      </c>
      <c r="N102" s="4">
        <f>Forward!N102+(-'Swap - Encargos'!E19-'Swap - Encargos'!$M19)</f>
        <v>114</v>
      </c>
      <c r="O102" s="4">
        <f>Forward!O102+(-'Swap - Encargos'!F19-'Swap - Encargos'!$M19)</f>
        <v>125</v>
      </c>
      <c r="P102" s="4">
        <f>Forward!P102+(-'Swap - Encargos'!G19-'Swap - Encargos'!$M19)</f>
        <v>140</v>
      </c>
      <c r="Q102" s="4">
        <f>Forward!Q102+(-'Swap - Encargos'!H19-'Swap - Encargos'!$M19)</f>
        <v>156</v>
      </c>
      <c r="R102" s="4">
        <f>Forward!R102+(-'Swap - Encargos'!I19-'Swap - Encargos'!$M19)</f>
        <v>153</v>
      </c>
      <c r="S102" s="4">
        <f>Forward!S102+(-'Swap - Encargos'!J19-'Swap - Encargos'!$M19)</f>
        <v>151</v>
      </c>
      <c r="T102" s="4">
        <f>Forward!T102+(-'Swap - Encargos'!K19-'Swap - Encargos'!$M19)</f>
        <v>149</v>
      </c>
      <c r="U102" s="4">
        <f>Forward!U102</f>
        <v>0</v>
      </c>
      <c r="V102" s="6"/>
      <c r="W102" s="20">
        <f t="shared" si="0"/>
        <v>108.22222222222223</v>
      </c>
      <c r="X102" s="20">
        <f t="shared" si="1"/>
        <v>183.98313492063491</v>
      </c>
      <c r="Y102" s="23">
        <f t="shared" si="2"/>
        <v>120</v>
      </c>
      <c r="Z102" s="23">
        <f t="shared" si="3"/>
        <v>180.56994047619042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208.57777777777778</v>
      </c>
      <c r="AJ102" s="9">
        <f t="shared" si="8"/>
        <v>0.65838945005611671</v>
      </c>
      <c r="AK102" s="9">
        <f t="shared" si="9"/>
        <v>0.65838945005611671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Encargos'!$M20)</f>
        <v>99</v>
      </c>
      <c r="M103" s="4">
        <f>Forward!M103+(-'Swap - Encargos'!D20-'Swap - Encargos'!$M20)</f>
        <v>104</v>
      </c>
      <c r="N103" s="4">
        <f>Forward!N103+(-'Swap - Encargos'!E20-'Swap - Encargos'!$M20)</f>
        <v>113</v>
      </c>
      <c r="O103" s="4">
        <f>Forward!O103+(-'Swap - Encargos'!F20-'Swap - Encargos'!$M20)</f>
        <v>121</v>
      </c>
      <c r="P103" s="4">
        <f>Forward!P103+(-'Swap - Encargos'!G20-'Swap - Encargos'!$M20)</f>
        <v>134</v>
      </c>
      <c r="Q103" s="4">
        <f>Forward!Q103+(-'Swap - Encargos'!H20-'Swap - Encargos'!$M20)</f>
        <v>151</v>
      </c>
      <c r="R103" s="4">
        <f>Forward!R103+(-'Swap - Encargos'!I20-'Swap - Encargos'!$M20)</f>
        <v>149</v>
      </c>
      <c r="S103" s="4">
        <f>Forward!S103+(-'Swap - Encargos'!J20-'Swap - Encargos'!$M20)</f>
        <v>147</v>
      </c>
      <c r="T103" s="4">
        <f>Forward!T103+(-'Swap - Encargos'!K20-'Swap - Encargos'!$M20)</f>
        <v>145</v>
      </c>
      <c r="U103" s="4">
        <f>Forward!U103</f>
        <v>0</v>
      </c>
      <c r="V103" s="6"/>
      <c r="W103" s="20">
        <f t="shared" si="0"/>
        <v>108.38888888888889</v>
      </c>
      <c r="X103" s="20">
        <f t="shared" si="1"/>
        <v>183.98313492063491</v>
      </c>
      <c r="Y103" s="23">
        <f t="shared" si="2"/>
        <v>118.53333333333333</v>
      </c>
      <c r="Z103" s="23">
        <f t="shared" si="3"/>
        <v>180.56994047619042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208.41111111111113</v>
      </c>
      <c r="AJ103" s="9">
        <f t="shared" si="8"/>
        <v>0.65786335578002242</v>
      </c>
      <c r="AK103" s="9">
        <f t="shared" si="9"/>
        <v>0.65786335578002242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Encargos'!$M21)</f>
        <v>102</v>
      </c>
      <c r="M104" s="4">
        <f>Forward!M104+(-'Swap - Encargos'!D21-'Swap - Encargos'!$M21)</f>
        <v>104</v>
      </c>
      <c r="N104" s="4">
        <f>Forward!N104+(-'Swap - Encargos'!E21-'Swap - Encargos'!$M21)</f>
        <v>116</v>
      </c>
      <c r="O104" s="4">
        <f>Forward!O104+(-'Swap - Encargos'!F21-'Swap - Encargos'!$M21)</f>
        <v>121</v>
      </c>
      <c r="P104" s="4">
        <f>Forward!P104+(-'Swap - Encargos'!G21-'Swap - Encargos'!$M21)</f>
        <v>130</v>
      </c>
      <c r="Q104" s="4">
        <f>Forward!Q104+(-'Swap - Encargos'!H21-'Swap - Encargos'!$M21)</f>
        <v>148</v>
      </c>
      <c r="R104" s="4">
        <f>Forward!R104+(-'Swap - Encargos'!I21-'Swap - Encargos'!$M21)</f>
        <v>145</v>
      </c>
      <c r="S104" s="4">
        <f>Forward!S104+(-'Swap - Encargos'!J21-'Swap - Encargos'!$M21)</f>
        <v>143</v>
      </c>
      <c r="T104" s="4">
        <f>Forward!T104+(-'Swap - Encargos'!K21-'Swap - Encargos'!$M21)</f>
        <v>141</v>
      </c>
      <c r="U104" s="4">
        <f>Forward!U104</f>
        <v>0</v>
      </c>
      <c r="V104" s="6"/>
      <c r="W104" s="20">
        <f t="shared" si="0"/>
        <v>110.5</v>
      </c>
      <c r="X104" s="20">
        <f t="shared" si="1"/>
        <v>183.98313492063491</v>
      </c>
      <c r="Y104" s="23">
        <f t="shared" si="2"/>
        <v>119.2</v>
      </c>
      <c r="Z104" s="23">
        <f t="shared" si="3"/>
        <v>180.56994047619042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206.3</v>
      </c>
      <c r="AJ104" s="9">
        <f t="shared" si="8"/>
        <v>0.65119949494949492</v>
      </c>
      <c r="AK104" s="9">
        <f t="shared" si="9"/>
        <v>0.65119949494949492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Encargos'!$M22)</f>
        <v>108</v>
      </c>
      <c r="M105" s="4">
        <f>Forward!M105+(-'Swap - Encargos'!D22-'Swap - Encargos'!$M22)</f>
        <v>99</v>
      </c>
      <c r="N105" s="4">
        <f>Forward!N105+(-'Swap - Encargos'!E22-'Swap - Encargos'!$M22)</f>
        <v>114</v>
      </c>
      <c r="O105" s="4">
        <f>Forward!O105+(-'Swap - Encargos'!F22-'Swap - Encargos'!$M22)</f>
        <v>122</v>
      </c>
      <c r="P105" s="4">
        <f>Forward!P105+(-'Swap - Encargos'!G22-'Swap - Encargos'!$M22)</f>
        <v>135</v>
      </c>
      <c r="Q105" s="4">
        <f>Forward!Q105+(-'Swap - Encargos'!H22-'Swap - Encargos'!$M22)</f>
        <v>142</v>
      </c>
      <c r="R105" s="4">
        <f>Forward!R105+(-'Swap - Encargos'!I22-'Swap - Encargos'!$M22)</f>
        <v>143</v>
      </c>
      <c r="S105" s="4">
        <f>Forward!S105+(-'Swap - Encargos'!J22-'Swap - Encargos'!$M22)</f>
        <v>141</v>
      </c>
      <c r="T105" s="4">
        <f>Forward!T105+(-'Swap - Encargos'!K22-'Swap - Encargos'!$M22)</f>
        <v>139</v>
      </c>
      <c r="U105" s="4">
        <f>Forward!U105</f>
        <v>0</v>
      </c>
      <c r="V105" s="6"/>
      <c r="W105" s="20">
        <f t="shared" si="0"/>
        <v>109.72222222222223</v>
      </c>
      <c r="X105" s="20">
        <f t="shared" si="1"/>
        <v>183.98313492063491</v>
      </c>
      <c r="Y105" s="23">
        <f t="shared" si="2"/>
        <v>119.56666666666666</v>
      </c>
      <c r="Z105" s="23">
        <f t="shared" si="3"/>
        <v>180.56994047619042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207.07777777777778</v>
      </c>
      <c r="AJ105" s="9">
        <f t="shared" si="8"/>
        <v>0.6536546015712682</v>
      </c>
      <c r="AK105" s="9">
        <f t="shared" si="9"/>
        <v>0.6536546015712682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Encargos'!$M23)</f>
        <v>103</v>
      </c>
      <c r="M106" s="4">
        <f>Forward!M106+(-'Swap - Encargos'!D23-'Swap - Encargos'!$M23)</f>
        <v>99</v>
      </c>
      <c r="N106" s="4">
        <f>Forward!N106+(-'Swap - Encargos'!E23-'Swap - Encargos'!$M23)</f>
        <v>108</v>
      </c>
      <c r="O106" s="4">
        <f>Forward!O106+(-'Swap - Encargos'!F23-'Swap - Encargos'!$M23)</f>
        <v>117</v>
      </c>
      <c r="P106" s="4">
        <f>Forward!P106+(-'Swap - Encargos'!G23-'Swap - Encargos'!$M23)</f>
        <v>135</v>
      </c>
      <c r="Q106" s="4">
        <f>Forward!Q106+(-'Swap - Encargos'!H23-'Swap - Encargos'!$M23)</f>
        <v>143</v>
      </c>
      <c r="R106" s="4">
        <f>Forward!R106+(-'Swap - Encargos'!I23-'Swap - Encargos'!$M23)</f>
        <v>143</v>
      </c>
      <c r="S106" s="4">
        <f>Forward!S106+(-'Swap - Encargos'!J23-'Swap - Encargos'!$M23)</f>
        <v>141</v>
      </c>
      <c r="T106" s="4">
        <f>Forward!T106+(-'Swap - Encargos'!K23-'Swap - Encargos'!$M23)</f>
        <v>139</v>
      </c>
      <c r="U106" s="4">
        <f>Forward!U106</f>
        <v>0</v>
      </c>
      <c r="V106" s="6"/>
      <c r="W106" s="20">
        <f t="shared" si="0"/>
        <v>106.44444444444444</v>
      </c>
      <c r="X106" s="20">
        <f t="shared" si="1"/>
        <v>183.98313492063491</v>
      </c>
      <c r="Y106" s="23">
        <f t="shared" si="2"/>
        <v>117.73333333333333</v>
      </c>
      <c r="Z106" s="23">
        <f t="shared" si="3"/>
        <v>180.56994047619042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210.35555555555555</v>
      </c>
      <c r="AJ106" s="9">
        <f t="shared" si="8"/>
        <v>0.66400112233445563</v>
      </c>
      <c r="AK106" s="9">
        <f t="shared" si="9"/>
        <v>0.66400112233445563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Encargos'!$M24)</f>
        <v>107</v>
      </c>
      <c r="M107" s="4">
        <f>Forward!M107+(-'Swap - Encargos'!D24-'Swap - Encargos'!$M24)</f>
        <v>98</v>
      </c>
      <c r="N107" s="4">
        <f>Forward!N107+(-'Swap - Encargos'!E24-'Swap - Encargos'!$M24)</f>
        <v>116</v>
      </c>
      <c r="O107" s="4">
        <f>Forward!O107+(-'Swap - Encargos'!F24-'Swap - Encargos'!$M24)</f>
        <v>124</v>
      </c>
      <c r="P107" s="4">
        <f>Forward!P107+(-'Swap - Encargos'!G24-'Swap - Encargos'!$M24)</f>
        <v>129</v>
      </c>
      <c r="Q107" s="4">
        <f>Forward!Q107+(-'Swap - Encargos'!H24-'Swap - Encargos'!$M24)</f>
        <v>142</v>
      </c>
      <c r="R107" s="4">
        <f>Forward!R107+(-'Swap - Encargos'!I24-'Swap - Encargos'!$M24)</f>
        <v>141</v>
      </c>
      <c r="S107" s="4">
        <f>Forward!S107+(-'Swap - Encargos'!J24-'Swap - Encargos'!$M24)</f>
        <v>139</v>
      </c>
      <c r="T107" s="4">
        <f>Forward!T107+(-'Swap - Encargos'!K24-'Swap - Encargos'!$M24)</f>
        <v>137</v>
      </c>
      <c r="U107" s="4">
        <f>Forward!U107</f>
        <v>0</v>
      </c>
      <c r="V107" s="6"/>
      <c r="W107" s="20">
        <f t="shared" si="0"/>
        <v>111.25</v>
      </c>
      <c r="X107" s="20">
        <f t="shared" si="1"/>
        <v>183.98313492063491</v>
      </c>
      <c r="Y107" s="23">
        <f t="shared" si="2"/>
        <v>120.05</v>
      </c>
      <c r="Z107" s="23">
        <f t="shared" si="3"/>
        <v>180.56994047619042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205.55</v>
      </c>
      <c r="AJ107" s="9">
        <f t="shared" si="8"/>
        <v>0.64883207070707072</v>
      </c>
      <c r="AK107" s="9">
        <f t="shared" si="9"/>
        <v>0.64883207070707072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Encargos'!$M25)</f>
        <v>108</v>
      </c>
      <c r="M108" s="4">
        <f>Forward!M108+(-'Swap - Encargos'!D25-'Swap - Encargos'!$M25)</f>
        <v>111</v>
      </c>
      <c r="N108" s="4">
        <f>Forward!N108+(-'Swap - Encargos'!E25-'Swap - Encargos'!$M25)</f>
        <v>125</v>
      </c>
      <c r="O108" s="4">
        <f>Forward!O108+(-'Swap - Encargos'!F25-'Swap - Encargos'!$M25)</f>
        <v>132</v>
      </c>
      <c r="P108" s="4">
        <f>Forward!P108+(-'Swap - Encargos'!G25-'Swap - Encargos'!$M25)</f>
        <v>131</v>
      </c>
      <c r="Q108" s="4">
        <f>Forward!Q108+(-'Swap - Encargos'!H25-'Swap - Encargos'!$M25)</f>
        <v>145</v>
      </c>
      <c r="R108" s="4">
        <f>Forward!R108+(-'Swap - Encargos'!I25-'Swap - Encargos'!$M25)</f>
        <v>143</v>
      </c>
      <c r="S108" s="4">
        <f>Forward!S108+(-'Swap - Encargos'!J25-'Swap - Encargos'!$M25)</f>
        <v>141</v>
      </c>
      <c r="T108" s="4">
        <f>Forward!T108+(-'Swap - Encargos'!K25-'Swap - Encargos'!$M25)</f>
        <v>139</v>
      </c>
      <c r="U108" s="4">
        <f>Forward!U108</f>
        <v>0</v>
      </c>
      <c r="V108" s="6"/>
      <c r="W108" s="20">
        <f t="shared" si="0"/>
        <v>121.33333333333333</v>
      </c>
      <c r="X108" s="20">
        <f t="shared" si="1"/>
        <v>183.98313492063491</v>
      </c>
      <c r="Y108" s="23">
        <f t="shared" si="2"/>
        <v>127.56666666666666</v>
      </c>
      <c r="Z108" s="23">
        <f t="shared" si="3"/>
        <v>180.56994047619042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195.4666666666667</v>
      </c>
      <c r="AJ108" s="9">
        <f t="shared" si="8"/>
        <v>0.61700336700336711</v>
      </c>
      <c r="AK108" s="9">
        <f t="shared" si="9"/>
        <v>0.61700336700336711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Encargos'!$M26)</f>
        <v>110</v>
      </c>
      <c r="M109" s="4">
        <f>Forward!M109+(-'Swap - Encargos'!D26-'Swap - Encargos'!$M26)</f>
        <v>112</v>
      </c>
      <c r="N109" s="4">
        <f>Forward!N109+(-'Swap - Encargos'!E26-'Swap - Encargos'!$M26)</f>
        <v>138</v>
      </c>
      <c r="O109" s="4">
        <f>Forward!O109+(-'Swap - Encargos'!F26-'Swap - Encargos'!$M26)</f>
        <v>147</v>
      </c>
      <c r="P109" s="4">
        <f>Forward!P109+(-'Swap - Encargos'!G26-'Swap - Encargos'!$M26)</f>
        <v>148</v>
      </c>
      <c r="Q109" s="4">
        <f>Forward!Q109+(-'Swap - Encargos'!H26-'Swap - Encargos'!$M26)</f>
        <v>152</v>
      </c>
      <c r="R109" s="4">
        <f>Forward!R109+(-'Swap - Encargos'!I26-'Swap - Encargos'!$M26)</f>
        <v>154</v>
      </c>
      <c r="S109" s="4">
        <f>Forward!S109+(-'Swap - Encargos'!J26-'Swap - Encargos'!$M26)</f>
        <v>152</v>
      </c>
      <c r="T109" s="4">
        <f>Forward!T109+(-'Swap - Encargos'!K26-'Swap - Encargos'!$M26)</f>
        <v>150</v>
      </c>
      <c r="U109" s="4">
        <f>Forward!U109</f>
        <v>0</v>
      </c>
      <c r="V109" s="6"/>
      <c r="W109" s="20">
        <f t="shared" si="0"/>
        <v>131.30555555555554</v>
      </c>
      <c r="X109" s="20">
        <f t="shared" si="1"/>
        <v>183.98313492063491</v>
      </c>
      <c r="Y109" s="23">
        <f t="shared" si="2"/>
        <v>138.69999999999999</v>
      </c>
      <c r="Z109" s="23">
        <f t="shared" si="3"/>
        <v>180.56994047619042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185.49444444444447</v>
      </c>
      <c r="AJ109" s="9">
        <f t="shared" si="8"/>
        <v>0.58552539281705951</v>
      </c>
      <c r="AK109" s="9">
        <f t="shared" si="9"/>
        <v>0.58552539281705951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Encargos'!$M27)</f>
        <v>112</v>
      </c>
      <c r="N110" s="4">
        <f>Forward!N110+(-'Swap - Encargos'!E27-'Swap - Encargos'!$M27)</f>
        <v>124</v>
      </c>
      <c r="O110" s="4">
        <f>Forward!O110+(-'Swap - Encargos'!F27-'Swap - Encargos'!$M27)</f>
        <v>137</v>
      </c>
      <c r="P110" s="4">
        <f>Forward!P110+(-'Swap - Encargos'!G27-'Swap - Encargos'!$M27)</f>
        <v>161</v>
      </c>
      <c r="Q110" s="4">
        <f>Forward!Q110+(-'Swap - Encargos'!H27-'Swap - Encargos'!$M27)</f>
        <v>160</v>
      </c>
      <c r="R110" s="4">
        <f>Forward!R110+(-'Swap - Encargos'!I27-'Swap - Encargos'!$M27)</f>
        <v>160</v>
      </c>
      <c r="S110" s="4">
        <f>Forward!S110+(-'Swap - Encargos'!J27-'Swap - Encargos'!$M27)</f>
        <v>158</v>
      </c>
      <c r="T110" s="4">
        <f>Forward!T110+(-'Swap - Encargos'!K27-'Swap - Encargos'!$M27)</f>
        <v>156</v>
      </c>
      <c r="U110" s="4">
        <f>Forward!U110</f>
        <v>0</v>
      </c>
      <c r="V110" s="6"/>
      <c r="W110" s="20">
        <f t="shared" si="0"/>
        <v>124.33333333333333</v>
      </c>
      <c r="X110" s="20">
        <f t="shared" si="1"/>
        <v>183.98313492063491</v>
      </c>
      <c r="Y110" s="23">
        <f t="shared" si="2"/>
        <v>138.80000000000001</v>
      </c>
      <c r="Z110" s="23">
        <f t="shared" si="3"/>
        <v>180.56994047619042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222.16666666666669</v>
      </c>
      <c r="AJ110" s="9">
        <f t="shared" si="8"/>
        <v>0.64117364117364117</v>
      </c>
      <c r="AK110" s="9">
        <f t="shared" si="9"/>
        <v>0.64117364117364117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Encargos'!$M28)</f>
        <v>150</v>
      </c>
      <c r="N111" s="4">
        <f>Forward!N111+(-'Swap - Encargos'!E28-'Swap - Encargos'!$M28)</f>
        <v>207</v>
      </c>
      <c r="O111" s="4">
        <f>Forward!O111+(-'Swap - Encargos'!F28-'Swap - Encargos'!$M28)</f>
        <v>203</v>
      </c>
      <c r="P111" s="4">
        <f>Forward!P111+(-'Swap - Encargos'!G28-'Swap - Encargos'!$M28)</f>
        <v>194</v>
      </c>
      <c r="Q111" s="4">
        <f>Forward!Q111+(-'Swap - Encargos'!H28-'Swap - Encargos'!$M28)</f>
        <v>186</v>
      </c>
      <c r="R111" s="4">
        <f>Forward!R111+(-'Swap - Encargos'!I28-'Swap - Encargos'!$M28)</f>
        <v>180</v>
      </c>
      <c r="S111" s="4">
        <f>Forward!S111+(-'Swap - Encargos'!J28-'Swap - Encargos'!$M28)</f>
        <v>175</v>
      </c>
      <c r="T111" s="4">
        <f>Forward!T111+(-'Swap - Encargos'!K28-'Swap - Encargos'!$M28)</f>
        <v>170</v>
      </c>
      <c r="U111" s="4">
        <f>Forward!U111</f>
        <v>0</v>
      </c>
      <c r="V111" s="6"/>
      <c r="W111" s="20">
        <f t="shared" si="0"/>
        <v>187.88888888888889</v>
      </c>
      <c r="X111" s="20">
        <f t="shared" si="1"/>
        <v>183.98313492063491</v>
      </c>
      <c r="Y111" s="23">
        <f t="shared" si="2"/>
        <v>188.5</v>
      </c>
      <c r="Z111" s="23">
        <f t="shared" si="3"/>
        <v>180.56994047619042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158.61111111111111</v>
      </c>
      <c r="AJ111" s="9">
        <f t="shared" si="8"/>
        <v>0.4577521244187911</v>
      </c>
      <c r="AK111" s="9">
        <f t="shared" si="9"/>
        <v>0.4577521244187911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Encargos'!$M29)</f>
        <v>155</v>
      </c>
      <c r="N112" s="4">
        <f>Forward!N112+(-'Swap - Encargos'!E29-'Swap - Encargos'!$M29)</f>
        <v>188</v>
      </c>
      <c r="O112" s="4">
        <f>Forward!O112+(-'Swap - Encargos'!F29-'Swap - Encargos'!$M29)</f>
        <v>185</v>
      </c>
      <c r="P112" s="4">
        <f>Forward!P112+(-'Swap - Encargos'!G29-'Swap - Encargos'!$M29)</f>
        <v>177</v>
      </c>
      <c r="Q112" s="4">
        <f>Forward!Q112+(-'Swap - Encargos'!H29-'Swap - Encargos'!$M29)</f>
        <v>183</v>
      </c>
      <c r="R112" s="4">
        <f>Forward!R112+(-'Swap - Encargos'!I29-'Swap - Encargos'!$M29)</f>
        <v>181</v>
      </c>
      <c r="S112" s="4">
        <f>Forward!S112+(-'Swap - Encargos'!J29-'Swap - Encargos'!$M29)</f>
        <v>176</v>
      </c>
      <c r="T112" s="4">
        <f>Forward!T112+(-'Swap - Encargos'!K29-'Swap - Encargos'!$M29)</f>
        <v>171</v>
      </c>
      <c r="U112" s="4">
        <f>Forward!U112</f>
        <v>0</v>
      </c>
      <c r="V112" s="6"/>
      <c r="W112" s="20">
        <f t="shared" si="0"/>
        <v>177.22222222222223</v>
      </c>
      <c r="X112" s="20">
        <f t="shared" si="1"/>
        <v>183.98313492063491</v>
      </c>
      <c r="Y112" s="23">
        <f t="shared" si="2"/>
        <v>178.46666666666667</v>
      </c>
      <c r="Z112" s="23">
        <f t="shared" si="3"/>
        <v>180.56994047619042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169.27777777777777</v>
      </c>
      <c r="AJ112" s="9">
        <f t="shared" si="8"/>
        <v>0.48853615520282184</v>
      </c>
      <c r="AK112" s="9">
        <f t="shared" si="9"/>
        <v>0.48853615520282184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Encargos'!$M30)</f>
        <v>138</v>
      </c>
      <c r="N113" s="4">
        <f>Forward!N113+(-'Swap - Encargos'!E30-'Swap - Encargos'!$M30)</f>
        <v>168</v>
      </c>
      <c r="O113" s="4">
        <f>Forward!O113+(-'Swap - Encargos'!F30-'Swap - Encargos'!$M30)</f>
        <v>175</v>
      </c>
      <c r="P113" s="4">
        <f>Forward!P113+(-'Swap - Encargos'!G30-'Swap - Encargos'!$M30)</f>
        <v>175</v>
      </c>
      <c r="Q113" s="4">
        <f>Forward!Q113+(-'Swap - Encargos'!H30-'Swap - Encargos'!$M30)</f>
        <v>168</v>
      </c>
      <c r="R113" s="4">
        <f>Forward!R113+(-'Swap - Encargos'!I30-'Swap - Encargos'!$M30)</f>
        <v>167</v>
      </c>
      <c r="S113" s="4">
        <f>Forward!S113+(-'Swap - Encargos'!J30-'Swap - Encargos'!$M30)</f>
        <v>162</v>
      </c>
      <c r="T113" s="4">
        <f>Forward!T113+(-'Swap - Encargos'!K30-'Swap - Encargos'!$M30)</f>
        <v>157</v>
      </c>
      <c r="U113" s="4">
        <f>Forward!U113</f>
        <v>0</v>
      </c>
      <c r="V113" s="6"/>
      <c r="W113" s="20">
        <f t="shared" si="0"/>
        <v>163.41666666666666</v>
      </c>
      <c r="X113" s="20">
        <f t="shared" si="1"/>
        <v>183.98313492063491</v>
      </c>
      <c r="Y113" s="23">
        <f t="shared" si="2"/>
        <v>166.25</v>
      </c>
      <c r="Z113" s="23">
        <f t="shared" si="3"/>
        <v>180.56994047619042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183.08333333333334</v>
      </c>
      <c r="AJ113" s="9">
        <f t="shared" si="8"/>
        <v>0.52837902837902839</v>
      </c>
      <c r="AK113" s="9">
        <f t="shared" si="9"/>
        <v>0.52837902837902839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Encargos'!$M31)</f>
        <v>110</v>
      </c>
      <c r="N114" s="4">
        <f>Forward!N114+(-'Swap - Encargos'!E31-'Swap - Encargos'!$M31)</f>
        <v>149</v>
      </c>
      <c r="O114" s="4">
        <f>Forward!O114+(-'Swap - Encargos'!F31-'Swap - Encargos'!$M31)</f>
        <v>164</v>
      </c>
      <c r="P114" s="4">
        <f>Forward!P114+(-'Swap - Encargos'!G31-'Swap - Encargos'!$M31)</f>
        <v>164</v>
      </c>
      <c r="Q114" s="4">
        <f>Forward!Q114+(-'Swap - Encargos'!H31-'Swap - Encargos'!$M31)</f>
        <v>161</v>
      </c>
      <c r="R114" s="4">
        <f>Forward!R114+(-'Swap - Encargos'!I31-'Swap - Encargos'!$M31)</f>
        <v>157</v>
      </c>
      <c r="S114" s="4">
        <f>Forward!S114+(-'Swap - Encargos'!J31-'Swap - Encargos'!$M31)</f>
        <v>152</v>
      </c>
      <c r="T114" s="4">
        <f>Forward!T114+(-'Swap - Encargos'!K31-'Swap - Encargos'!$M31)</f>
        <v>147</v>
      </c>
      <c r="U114" s="4">
        <f>Forward!U114</f>
        <v>0</v>
      </c>
      <c r="V114" s="6"/>
      <c r="W114" s="20">
        <f t="shared" si="0"/>
        <v>147</v>
      </c>
      <c r="X114" s="20">
        <f t="shared" si="1"/>
        <v>183.98313492063491</v>
      </c>
      <c r="Y114" s="23">
        <f t="shared" si="2"/>
        <v>152.73333333333332</v>
      </c>
      <c r="Z114" s="23">
        <f t="shared" si="3"/>
        <v>180.56994047619042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199.5</v>
      </c>
      <c r="AJ114" s="9">
        <f t="shared" si="8"/>
        <v>0.5757575757575758</v>
      </c>
      <c r="AK114" s="9">
        <f t="shared" si="9"/>
        <v>0.5757575757575758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Encargos'!$M32)</f>
        <v>167</v>
      </c>
      <c r="N115" s="4">
        <f>Forward!N115+(-'Swap - Encargos'!E32-'Swap - Encargos'!$M32)</f>
        <v>182</v>
      </c>
      <c r="O115" s="4">
        <f>Forward!O115+(-'Swap - Encargos'!F32-'Swap - Encargos'!$M32)</f>
        <v>181</v>
      </c>
      <c r="P115" s="4">
        <f>Forward!P115+(-'Swap - Encargos'!G32-'Swap - Encargos'!$M32)</f>
        <v>173</v>
      </c>
      <c r="Q115" s="4">
        <f>Forward!Q115+(-'Swap - Encargos'!H32-'Swap - Encargos'!$M32)</f>
        <v>169</v>
      </c>
      <c r="R115" s="4">
        <f>Forward!R115+(-'Swap - Encargos'!I32-'Swap - Encargos'!$M32)</f>
        <v>165</v>
      </c>
      <c r="S115" s="4">
        <f>Forward!S115+(-'Swap - Encargos'!J32-'Swap - Encargos'!$M32)</f>
        <v>160</v>
      </c>
      <c r="T115" s="4">
        <f>Forward!T115+(-'Swap - Encargos'!K32-'Swap - Encargos'!$M32)</f>
        <v>155</v>
      </c>
      <c r="U115" s="4">
        <f>Forward!U115</f>
        <v>0</v>
      </c>
      <c r="V115" s="6"/>
      <c r="W115" s="20">
        <f t="shared" si="0"/>
        <v>177.5</v>
      </c>
      <c r="X115" s="20">
        <f t="shared" si="1"/>
        <v>183.98313492063491</v>
      </c>
      <c r="Y115" s="23">
        <f t="shared" si="2"/>
        <v>174.23333333333332</v>
      </c>
      <c r="Z115" s="23">
        <f t="shared" si="3"/>
        <v>180.56994047619042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169</v>
      </c>
      <c r="AJ115" s="9">
        <f t="shared" si="8"/>
        <v>0.48773448773448774</v>
      </c>
      <c r="AK115" s="9">
        <f t="shared" si="9"/>
        <v>0.48773448773448774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Encargos'!$M33)</f>
        <v>225</v>
      </c>
      <c r="N116" s="4">
        <f>Forward!N116+(-'Swap - Encargos'!E33-'Swap - Encargos'!$M33)</f>
        <v>205</v>
      </c>
      <c r="O116" s="4">
        <f>Forward!O116+(-'Swap - Encargos'!F33-'Swap - Encargos'!$M33)</f>
        <v>190</v>
      </c>
      <c r="P116" s="4">
        <f>Forward!P116+(-'Swap - Encargos'!G33-'Swap - Encargos'!$M33)</f>
        <v>174</v>
      </c>
      <c r="Q116" s="4">
        <f>Forward!Q116+(-'Swap - Encargos'!H33-'Swap - Encargos'!$M33)</f>
        <v>172</v>
      </c>
      <c r="R116" s="4">
        <f>Forward!R116+(-'Swap - Encargos'!I33-'Swap - Encargos'!$M33)</f>
        <v>166</v>
      </c>
      <c r="S116" s="4">
        <f>Forward!S116+(-'Swap - Encargos'!J33-'Swap - Encargos'!$M33)</f>
        <v>161</v>
      </c>
      <c r="T116" s="4">
        <f>Forward!T116+(-'Swap - Encargos'!K33-'Swap - Encargos'!$M33)</f>
        <v>156</v>
      </c>
      <c r="U116" s="4">
        <f>Forward!U116</f>
        <v>0</v>
      </c>
      <c r="V116" s="6"/>
      <c r="W116" s="20">
        <f t="shared" si="0"/>
        <v>198.16666666666666</v>
      </c>
      <c r="X116" s="20">
        <f t="shared" si="1"/>
        <v>183.98313492063491</v>
      </c>
      <c r="Y116" s="23">
        <f t="shared" si="2"/>
        <v>187.3</v>
      </c>
      <c r="Z116" s="23">
        <f t="shared" si="3"/>
        <v>180.56994047619042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148.33333333333334</v>
      </c>
      <c r="AJ116" s="9">
        <f t="shared" si="8"/>
        <v>0.42809042809042813</v>
      </c>
      <c r="AK116" s="9">
        <f t="shared" si="9"/>
        <v>0.42809042809042813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Encargos'!$M34)</f>
        <v>177</v>
      </c>
      <c r="N117" s="4">
        <f>Forward!N117+(-'Swap - Encargos'!E34-'Swap - Encargos'!$M34)</f>
        <v>192</v>
      </c>
      <c r="O117" s="4">
        <f>Forward!O117+(-'Swap - Encargos'!F34-'Swap - Encargos'!$M34)</f>
        <v>185</v>
      </c>
      <c r="P117" s="4">
        <f>Forward!P117+(-'Swap - Encargos'!G34-'Swap - Encargos'!$M34)</f>
        <v>173</v>
      </c>
      <c r="Q117" s="4">
        <f>Forward!Q117+(-'Swap - Encargos'!H34-'Swap - Encargos'!$M34)</f>
        <v>165</v>
      </c>
      <c r="R117" s="4">
        <f>Forward!R117+(-'Swap - Encargos'!I34-'Swap - Encargos'!$M34)</f>
        <v>162</v>
      </c>
      <c r="S117" s="4">
        <f>Forward!S117+(-'Swap - Encargos'!J34-'Swap - Encargos'!$M34)</f>
        <v>159</v>
      </c>
      <c r="T117" s="4">
        <f>Forward!T117+(-'Swap - Encargos'!K34-'Swap - Encargos'!$M34)</f>
        <v>155</v>
      </c>
      <c r="U117" s="4">
        <f>Forward!U117</f>
        <v>0</v>
      </c>
      <c r="V117" s="6"/>
      <c r="W117" s="20">
        <f t="shared" si="0"/>
        <v>183.88888888888889</v>
      </c>
      <c r="X117" s="20">
        <f t="shared" si="1"/>
        <v>183.98313492063491</v>
      </c>
      <c r="Y117" s="23">
        <f t="shared" si="2"/>
        <v>176.65</v>
      </c>
      <c r="Z117" s="23">
        <f t="shared" si="3"/>
        <v>180.56994047619042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162.61111111111111</v>
      </c>
      <c r="AJ117" s="9">
        <f t="shared" si="8"/>
        <v>0.46929613596280262</v>
      </c>
      <c r="AK117" s="9">
        <f t="shared" si="9"/>
        <v>0.46929613596280262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Encargos'!$M35)</f>
        <v>221</v>
      </c>
      <c r="N118" s="4">
        <f>Forward!N118+(-'Swap - Encargos'!E35-'Swap - Encargos'!$M35)</f>
        <v>198</v>
      </c>
      <c r="O118" s="4">
        <f>Forward!O118+(-'Swap - Encargos'!F35-'Swap - Encargos'!$M35)</f>
        <v>193</v>
      </c>
      <c r="P118" s="4">
        <f>Forward!P118+(-'Swap - Encargos'!G35-'Swap - Encargos'!$M35)</f>
        <v>179</v>
      </c>
      <c r="Q118" s="4">
        <f>Forward!Q118+(-'Swap - Encargos'!H35-'Swap - Encargos'!$M35)</f>
        <v>168</v>
      </c>
      <c r="R118" s="4">
        <f>Forward!R118+(-'Swap - Encargos'!I35-'Swap - Encargos'!$M35)</f>
        <v>165</v>
      </c>
      <c r="S118" s="4">
        <f>Forward!S118+(-'Swap - Encargos'!J35-'Swap - Encargos'!$M35)</f>
        <v>162</v>
      </c>
      <c r="T118" s="4">
        <f>Forward!T118+(-'Swap - Encargos'!K35-'Swap - Encargos'!$M35)</f>
        <v>158</v>
      </c>
      <c r="U118" s="4">
        <f>Forward!U118</f>
        <v>0</v>
      </c>
      <c r="V118" s="6"/>
      <c r="W118" s="20">
        <f t="shared" si="0"/>
        <v>194.66666666666666</v>
      </c>
      <c r="X118" s="20">
        <f t="shared" si="1"/>
        <v>183.98313492063491</v>
      </c>
      <c r="Y118" s="23">
        <f t="shared" si="2"/>
        <v>184.33333333333334</v>
      </c>
      <c r="Z118" s="23">
        <f t="shared" si="3"/>
        <v>180.56994047619042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151.83333333333334</v>
      </c>
      <c r="AJ118" s="9">
        <f t="shared" si="8"/>
        <v>0.43819143819143824</v>
      </c>
      <c r="AK118" s="9">
        <f t="shared" si="9"/>
        <v>0.43819143819143824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Encargos'!$M36)</f>
        <v>276</v>
      </c>
      <c r="N119" s="4">
        <f>Forward!N119+(-'Swap - Encargos'!E36-'Swap - Encargos'!$M36)</f>
        <v>209</v>
      </c>
      <c r="O119" s="4">
        <f>Forward!O119+(-'Swap - Encargos'!F36-'Swap - Encargos'!$M36)</f>
        <v>187</v>
      </c>
      <c r="P119" s="4">
        <f>Forward!P119+(-'Swap - Encargos'!G36-'Swap - Encargos'!$M36)</f>
        <v>171</v>
      </c>
      <c r="Q119" s="4">
        <f>Forward!Q119+(-'Swap - Encargos'!H36-'Swap - Encargos'!$M36)</f>
        <v>170</v>
      </c>
      <c r="R119" s="4">
        <f>Forward!R119+(-'Swap - Encargos'!I36-'Swap - Encargos'!$M36)</f>
        <v>163</v>
      </c>
      <c r="S119" s="4">
        <f>Forward!S119+(-'Swap - Encargos'!J36-'Swap - Encargos'!$M36)</f>
        <v>160</v>
      </c>
      <c r="T119" s="4">
        <f>Forward!T119+(-'Swap - Encargos'!K36-'Swap - Encargos'!$M36)</f>
        <v>156</v>
      </c>
      <c r="U119" s="4">
        <f>Forward!U119</f>
        <v>0</v>
      </c>
      <c r="V119" s="6"/>
      <c r="W119" s="20">
        <f t="shared" si="0"/>
        <v>197.75</v>
      </c>
      <c r="X119" s="20">
        <f t="shared" si="1"/>
        <v>183.98313492063491</v>
      </c>
      <c r="Y119" s="23">
        <f t="shared" si="2"/>
        <v>185.65</v>
      </c>
      <c r="Z119" s="23">
        <f t="shared" si="3"/>
        <v>180.56994047619042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148.75</v>
      </c>
      <c r="AJ119" s="9">
        <f t="shared" si="8"/>
        <v>0.42929292929292928</v>
      </c>
      <c r="AK119" s="9">
        <f t="shared" si="9"/>
        <v>0.42929292929292928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Encargos'!$M37)</f>
        <v>240</v>
      </c>
      <c r="N120" s="4">
        <f>Forward!N120+(-'Swap - Encargos'!E37-'Swap - Encargos'!$M37)</f>
        <v>142</v>
      </c>
      <c r="O120" s="4">
        <f>Forward!O120+(-'Swap - Encargos'!F37-'Swap - Encargos'!$M37)</f>
        <v>174</v>
      </c>
      <c r="P120" s="4">
        <f>Forward!P120+(-'Swap - Encargos'!G37-'Swap - Encargos'!$M37)</f>
        <v>171</v>
      </c>
      <c r="Q120" s="4">
        <f>Forward!Q120+(-'Swap - Encargos'!H37-'Swap - Encargos'!$M37)</f>
        <v>165</v>
      </c>
      <c r="R120" s="4">
        <f>Forward!R120+(-'Swap - Encargos'!I37-'Swap - Encargos'!$M37)</f>
        <v>160</v>
      </c>
      <c r="S120" s="4">
        <f>Forward!S120+(-'Swap - Encargos'!J37-'Swap - Encargos'!$M37)</f>
        <v>157</v>
      </c>
      <c r="T120" s="4">
        <f>Forward!T120+(-'Swap - Encargos'!K37-'Swap - Encargos'!$M37)</f>
        <v>153</v>
      </c>
      <c r="U120" s="4">
        <f>Forward!U120</f>
        <v>0</v>
      </c>
      <c r="V120" s="6"/>
      <c r="W120" s="20">
        <f t="shared" si="0"/>
        <v>166.16666666666666</v>
      </c>
      <c r="X120" s="20">
        <f t="shared" si="1"/>
        <v>183.98313492063491</v>
      </c>
      <c r="Y120" s="23">
        <f t="shared" si="2"/>
        <v>165.06666666666666</v>
      </c>
      <c r="Z120" s="23">
        <f t="shared" si="3"/>
        <v>180.56994047619042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180.33333333333334</v>
      </c>
      <c r="AJ120" s="9">
        <f t="shared" si="8"/>
        <v>0.52044252044252048</v>
      </c>
      <c r="AK120" s="9">
        <f t="shared" si="9"/>
        <v>0.52044252044252048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Encargos'!$M38)</f>
        <v>112</v>
      </c>
      <c r="N121" s="4">
        <f>Forward!N121+(-'Swap - Encargos'!E38-'Swap - Encargos'!$M38)</f>
        <v>155</v>
      </c>
      <c r="O121" s="4">
        <f>Forward!O121+(-'Swap - Encargos'!F38-'Swap - Encargos'!$M38)</f>
        <v>176</v>
      </c>
      <c r="P121" s="4">
        <f>Forward!P121+(-'Swap - Encargos'!G38-'Swap - Encargos'!$M38)</f>
        <v>180</v>
      </c>
      <c r="Q121" s="4">
        <f>Forward!Q121+(-'Swap - Encargos'!H38-'Swap - Encargos'!$M38)</f>
        <v>171</v>
      </c>
      <c r="R121" s="4">
        <f>Forward!R121+(-'Swap - Encargos'!I38-'Swap - Encargos'!$M38)</f>
        <v>168</v>
      </c>
      <c r="S121" s="4">
        <f>Forward!S121+(-'Swap - Encargos'!J38-'Swap - Encargos'!$M38)</f>
        <v>165</v>
      </c>
      <c r="T121" s="4">
        <f>Forward!T121+(-'Swap - Encargos'!K38-'Swap - Encargos'!$M38)</f>
        <v>161</v>
      </c>
      <c r="U121" s="4">
        <f>Forward!U121</f>
        <v>0</v>
      </c>
      <c r="V121" s="6"/>
      <c r="W121" s="20">
        <f t="shared" si="0"/>
        <v>168.44444444444446</v>
      </c>
      <c r="X121" s="20">
        <f t="shared" si="1"/>
        <v>183.98313492063491</v>
      </c>
      <c r="Y121" s="23">
        <f t="shared" si="2"/>
        <v>169.06666666666666</v>
      </c>
      <c r="Z121" s="23">
        <f t="shared" si="3"/>
        <v>180.56994047619042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178.05555555555554</v>
      </c>
      <c r="AJ121" s="9">
        <f t="shared" si="8"/>
        <v>0.51386884720218051</v>
      </c>
      <c r="AK121" s="9">
        <f t="shared" si="9"/>
        <v>0.51386884720218051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Encargos'!$M39)</f>
        <v>153</v>
      </c>
      <c r="O122" s="4">
        <f>Forward!O122+(-'Swap - Encargos'!F39-'Swap - Encargos'!$M39)</f>
        <v>187</v>
      </c>
      <c r="P122" s="4">
        <f>Forward!P122+(-'Swap - Encargos'!G39-'Swap - Encargos'!$M39)</f>
        <v>173</v>
      </c>
      <c r="Q122" s="4">
        <f>Forward!Q122+(-'Swap - Encargos'!H39-'Swap - Encargos'!$M39)</f>
        <v>165</v>
      </c>
      <c r="R122" s="4">
        <f>Forward!R122+(-'Swap - Encargos'!I39-'Swap - Encargos'!$M39)</f>
        <v>162</v>
      </c>
      <c r="S122" s="4">
        <f>Forward!S122+(-'Swap - Encargos'!J39-'Swap - Encargos'!$M39)</f>
        <v>159</v>
      </c>
      <c r="T122" s="4">
        <f>Forward!T122+(-'Swap - Encargos'!K39-'Swap - Encargos'!$M39)</f>
        <v>155</v>
      </c>
      <c r="U122" s="4">
        <f>Forward!U122</f>
        <v>0</v>
      </c>
      <c r="V122" s="6"/>
      <c r="W122" s="20">
        <f t="shared" si="0"/>
        <v>171</v>
      </c>
      <c r="X122" s="20">
        <f t="shared" si="1"/>
        <v>183.98313492063491</v>
      </c>
      <c r="Y122" s="23">
        <f t="shared" si="2"/>
        <v>168</v>
      </c>
      <c r="Z122" s="23">
        <f t="shared" si="3"/>
        <v>180.56994047619042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207.3</v>
      </c>
      <c r="AJ122" s="9">
        <f t="shared" si="8"/>
        <v>0.54797779540047586</v>
      </c>
      <c r="AK122" s="9">
        <f t="shared" si="9"/>
        <v>0.54797779540047586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Encargos'!$M40)</f>
        <v>209</v>
      </c>
      <c r="O123" s="4">
        <f>Forward!O123+(-'Swap - Encargos'!F40-'Swap - Encargos'!$M40)</f>
        <v>200</v>
      </c>
      <c r="P123" s="4">
        <f>Forward!P123+(-'Swap - Encargos'!G40-'Swap - Encargos'!$M40)</f>
        <v>188</v>
      </c>
      <c r="Q123" s="4">
        <f>Forward!Q123+(-'Swap - Encargos'!H40-'Swap - Encargos'!$M40)</f>
        <v>174</v>
      </c>
      <c r="R123" s="4">
        <f>Forward!R123+(-'Swap - Encargos'!I40-'Swap - Encargos'!$M40)</f>
        <v>170</v>
      </c>
      <c r="S123" s="4">
        <f>Forward!S123+(-'Swap - Encargos'!J40-'Swap - Encargos'!$M40)</f>
        <v>167</v>
      </c>
      <c r="T123" s="4">
        <f>Forward!T123+(-'Swap - Encargos'!K40-'Swap - Encargos'!$M40)</f>
        <v>158</v>
      </c>
      <c r="U123" s="4">
        <f>Forward!U123</f>
        <v>0</v>
      </c>
      <c r="V123" s="6"/>
      <c r="W123" s="20">
        <f t="shared" si="0"/>
        <v>198.02777777777777</v>
      </c>
      <c r="X123" s="20">
        <f t="shared" si="1"/>
        <v>183.98313492063491</v>
      </c>
      <c r="Y123" s="23">
        <f t="shared" si="2"/>
        <v>187.5</v>
      </c>
      <c r="Z123" s="23">
        <f t="shared" si="3"/>
        <v>180.56994047619042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180.27222222222224</v>
      </c>
      <c r="AJ123" s="9">
        <f t="shared" si="8"/>
        <v>0.47653244044996623</v>
      </c>
      <c r="AK123" s="9">
        <f t="shared" si="9"/>
        <v>0.47653244044996623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Encargos'!$M41)</f>
        <v>278</v>
      </c>
      <c r="O124" s="4">
        <f>Forward!O124+(-'Swap - Encargos'!F41-'Swap - Encargos'!$M41)</f>
        <v>227</v>
      </c>
      <c r="P124" s="4">
        <f>Forward!P124+(-'Swap - Encargos'!G41-'Swap - Encargos'!$M41)</f>
        <v>187</v>
      </c>
      <c r="Q124" s="4">
        <f>Forward!Q124+(-'Swap - Encargos'!H41-'Swap - Encargos'!$M41)</f>
        <v>180</v>
      </c>
      <c r="R124" s="4">
        <f>Forward!R124+(-'Swap - Encargos'!I41-'Swap - Encargos'!$M41)</f>
        <v>180</v>
      </c>
      <c r="S124" s="4">
        <f>Forward!S124+(-'Swap - Encargos'!J41-'Swap - Encargos'!$M41)</f>
        <v>176</v>
      </c>
      <c r="T124" s="4">
        <f>Forward!T124+(-'Swap - Encargos'!K41-'Swap - Encargos'!$M41)</f>
        <v>166</v>
      </c>
      <c r="U124" s="4">
        <f>Forward!U124</f>
        <v>0</v>
      </c>
      <c r="V124" s="6"/>
      <c r="W124" s="20">
        <f t="shared" si="0"/>
        <v>225.22222222222223</v>
      </c>
      <c r="X124" s="20">
        <f t="shared" si="1"/>
        <v>183.98313492063491</v>
      </c>
      <c r="Y124" s="23">
        <f t="shared" si="2"/>
        <v>207</v>
      </c>
      <c r="Z124" s="23">
        <f t="shared" si="3"/>
        <v>180.56994047619042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153.07777777777778</v>
      </c>
      <c r="AJ124" s="9">
        <f t="shared" si="8"/>
        <v>0.40464651804857993</v>
      </c>
      <c r="AK124" s="9">
        <f t="shared" si="9"/>
        <v>0.40464651804857993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Encargos'!$M42)</f>
        <v>283</v>
      </c>
      <c r="O125" s="4">
        <f>Forward!O125+(-'Swap - Encargos'!F42-'Swap - Encargos'!$M42)</f>
        <v>230</v>
      </c>
      <c r="P125" s="4">
        <f>Forward!P125+(-'Swap - Encargos'!G42-'Swap - Encargos'!$M42)</f>
        <v>182</v>
      </c>
      <c r="Q125" s="4">
        <f>Forward!Q125+(-'Swap - Encargos'!H42-'Swap - Encargos'!$M42)</f>
        <v>169</v>
      </c>
      <c r="R125" s="4">
        <f>Forward!R125+(-'Swap - Encargos'!I42-'Swap - Encargos'!$M42)</f>
        <v>179</v>
      </c>
      <c r="S125" s="4">
        <f>Forward!S125+(-'Swap - Encargos'!J42-'Swap - Encargos'!$M42)</f>
        <v>179</v>
      </c>
      <c r="T125" s="4">
        <f>Forward!T125+(-'Swap - Encargos'!K42-'Swap - Encargos'!$M42)</f>
        <v>172</v>
      </c>
      <c r="U125" s="4">
        <f>Forward!U125</f>
        <v>0</v>
      </c>
      <c r="V125" s="6"/>
      <c r="W125" s="20">
        <f t="shared" si="0"/>
        <v>222.16666666666666</v>
      </c>
      <c r="X125" s="20">
        <f t="shared" si="1"/>
        <v>183.98313492063491</v>
      </c>
      <c r="Y125" s="23">
        <f t="shared" si="2"/>
        <v>203.4</v>
      </c>
      <c r="Z125" s="23">
        <f t="shared" si="3"/>
        <v>180.56994047619042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156.13333333333335</v>
      </c>
      <c r="AJ125" s="9">
        <f t="shared" si="8"/>
        <v>0.41272358798131997</v>
      </c>
      <c r="AK125" s="9">
        <f t="shared" si="9"/>
        <v>0.41272358798131997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Encargos'!$M43)</f>
        <v>298</v>
      </c>
      <c r="O126" s="4">
        <f>Forward!O126+(-'Swap - Encargos'!F43-'Swap - Encargos'!$M43)</f>
        <v>234</v>
      </c>
      <c r="P126" s="4">
        <f>Forward!P126+(-'Swap - Encargos'!G43-'Swap - Encargos'!$M43)</f>
        <v>184</v>
      </c>
      <c r="Q126" s="4">
        <f>Forward!Q126+(-'Swap - Encargos'!H43-'Swap - Encargos'!$M43)</f>
        <v>172</v>
      </c>
      <c r="R126" s="4">
        <f>Forward!R126+(-'Swap - Encargos'!I43-'Swap - Encargos'!$M43)</f>
        <v>178</v>
      </c>
      <c r="S126" s="4">
        <f>Forward!S126+(-'Swap - Encargos'!J43-'Swap - Encargos'!$M43)</f>
        <v>183</v>
      </c>
      <c r="T126" s="4">
        <f>Forward!T126+(-'Swap - Encargos'!K43-'Swap - Encargos'!$M43)</f>
        <v>172</v>
      </c>
      <c r="U126" s="4">
        <f>Forward!U126</f>
        <v>0</v>
      </c>
      <c r="V126" s="6"/>
      <c r="W126" s="20">
        <f t="shared" si="0"/>
        <v>224.66666666666666</v>
      </c>
      <c r="X126" s="20">
        <f t="shared" si="1"/>
        <v>183.98313492063491</v>
      </c>
      <c r="Y126" s="23">
        <f t="shared" si="2"/>
        <v>205.53333333333333</v>
      </c>
      <c r="Z126" s="23">
        <f t="shared" si="3"/>
        <v>180.56994047619042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153.63333333333335</v>
      </c>
      <c r="AJ126" s="9">
        <f t="shared" si="8"/>
        <v>0.40611507621816906</v>
      </c>
      <c r="AK126" s="9">
        <f t="shared" si="9"/>
        <v>0.40611507621816906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Encargos'!$M44)</f>
        <v>315</v>
      </c>
      <c r="O127" s="4">
        <f>Forward!O127+(-'Swap - Encargos'!F44-'Swap - Encargos'!$M44)</f>
        <v>247</v>
      </c>
      <c r="P127" s="4">
        <f>Forward!P127+(-'Swap - Encargos'!G44-'Swap - Encargos'!$M44)</f>
        <v>189</v>
      </c>
      <c r="Q127" s="4">
        <f>Forward!Q127+(-'Swap - Encargos'!H44-'Swap - Encargos'!$M44)</f>
        <v>178</v>
      </c>
      <c r="R127" s="4">
        <f>Forward!R127+(-'Swap - Encargos'!I44-'Swap - Encargos'!$M44)</f>
        <v>185</v>
      </c>
      <c r="S127" s="4">
        <f>Forward!S127+(-'Swap - Encargos'!J44-'Swap - Encargos'!$M44)</f>
        <v>184</v>
      </c>
      <c r="T127" s="4">
        <f>Forward!T127+(-'Swap - Encargos'!K44-'Swap - Encargos'!$M44)</f>
        <v>172</v>
      </c>
      <c r="U127" s="4">
        <f>Forward!U127</f>
        <v>0</v>
      </c>
      <c r="V127" s="6"/>
      <c r="W127" s="20">
        <f t="shared" si="0"/>
        <v>231.30555555555554</v>
      </c>
      <c r="X127" s="20">
        <f t="shared" si="1"/>
        <v>183.98313492063491</v>
      </c>
      <c r="Y127" s="23">
        <f t="shared" si="2"/>
        <v>211.88333333333333</v>
      </c>
      <c r="Z127" s="23">
        <f t="shared" si="3"/>
        <v>180.56994047619042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146.99444444444447</v>
      </c>
      <c r="AJ127" s="9">
        <f t="shared" si="8"/>
        <v>0.38856580609157931</v>
      </c>
      <c r="AK127" s="9">
        <f t="shared" si="9"/>
        <v>0.38856580609157931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Encargos'!$M45)</f>
        <v>281</v>
      </c>
      <c r="O128" s="4">
        <f>Forward!O128+(-'Swap - Encargos'!F45-'Swap - Encargos'!$M45)</f>
        <v>239</v>
      </c>
      <c r="P128" s="4">
        <f>Forward!P128+(-'Swap - Encargos'!G45-'Swap - Encargos'!$M45)</f>
        <v>200</v>
      </c>
      <c r="Q128" s="4">
        <f>Forward!Q128+(-'Swap - Encargos'!H45-'Swap - Encargos'!$M45)</f>
        <v>181</v>
      </c>
      <c r="R128" s="4">
        <f>Forward!R128+(-'Swap - Encargos'!I45-'Swap - Encargos'!$M45)</f>
        <v>187</v>
      </c>
      <c r="S128" s="4">
        <f>Forward!S128+(-'Swap - Encargos'!J45-'Swap - Encargos'!$M45)</f>
        <v>183</v>
      </c>
      <c r="T128" s="4">
        <f>Forward!T128+(-'Swap - Encargos'!K45-'Swap - Encargos'!$M45)</f>
        <v>171</v>
      </c>
      <c r="U128" s="4">
        <f>Forward!U128</f>
        <v>0</v>
      </c>
      <c r="V128" s="6"/>
      <c r="W128" s="20">
        <f t="shared" si="0"/>
        <v>223.33333333333334</v>
      </c>
      <c r="X128" s="20">
        <f t="shared" si="1"/>
        <v>183.98313492063491</v>
      </c>
      <c r="Y128" s="23">
        <f t="shared" si="2"/>
        <v>207.8</v>
      </c>
      <c r="Z128" s="23">
        <f t="shared" si="3"/>
        <v>180.56994047619042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154.96666666666667</v>
      </c>
      <c r="AJ128" s="9">
        <f t="shared" si="8"/>
        <v>0.40963961582518282</v>
      </c>
      <c r="AK128" s="9">
        <f t="shared" si="9"/>
        <v>0.40963961582518282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Encargos'!$M46)</f>
        <v>256</v>
      </c>
      <c r="O129" s="4">
        <f>Forward!O129+(-'Swap - Encargos'!F46-'Swap - Encargos'!$M46)</f>
        <v>221</v>
      </c>
      <c r="P129" s="4">
        <f>Forward!P129+(-'Swap - Encargos'!G46-'Swap - Encargos'!$M46)</f>
        <v>197</v>
      </c>
      <c r="Q129" s="4">
        <f>Forward!Q129+(-'Swap - Encargos'!H46-'Swap - Encargos'!$M46)</f>
        <v>179</v>
      </c>
      <c r="R129" s="4">
        <f>Forward!R129+(-'Swap - Encargos'!I46-'Swap - Encargos'!$M46)</f>
        <v>190</v>
      </c>
      <c r="S129" s="4">
        <f>Forward!S129+(-'Swap - Encargos'!J46-'Swap - Encargos'!$M46)</f>
        <v>183</v>
      </c>
      <c r="T129" s="4">
        <f>Forward!T129+(-'Swap - Encargos'!K46-'Swap - Encargos'!$M46)</f>
        <v>175</v>
      </c>
      <c r="U129" s="4">
        <f>Forward!U129</f>
        <v>0</v>
      </c>
      <c r="V129" s="6"/>
      <c r="W129" s="20">
        <f t="shared" si="0"/>
        <v>209.69444444444446</v>
      </c>
      <c r="X129" s="20">
        <f t="shared" si="1"/>
        <v>183.98313492063491</v>
      </c>
      <c r="Y129" s="23">
        <f t="shared" si="2"/>
        <v>200.08333333333334</v>
      </c>
      <c r="Z129" s="23">
        <f t="shared" si="3"/>
        <v>180.56994047619042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168.60555555555555</v>
      </c>
      <c r="AJ129" s="9">
        <f t="shared" si="8"/>
        <v>0.44569271888859519</v>
      </c>
      <c r="AK129" s="9">
        <f t="shared" si="9"/>
        <v>0.44569271888859519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Encargos'!$M47)</f>
        <v>309</v>
      </c>
      <c r="O130" s="4">
        <f>Forward!O130+(-'Swap - Encargos'!F47-'Swap - Encargos'!$M47)</f>
        <v>238</v>
      </c>
      <c r="P130" s="4">
        <f>Forward!P130+(-'Swap - Encargos'!G47-'Swap - Encargos'!$M47)</f>
        <v>198</v>
      </c>
      <c r="Q130" s="4">
        <f>Forward!Q130+(-'Swap - Encargos'!H47-'Swap - Encargos'!$M47)</f>
        <v>187</v>
      </c>
      <c r="R130" s="4">
        <f>Forward!R130+(-'Swap - Encargos'!I47-'Swap - Encargos'!$M47)</f>
        <v>197</v>
      </c>
      <c r="S130" s="4">
        <f>Forward!S130+(-'Swap - Encargos'!J47-'Swap - Encargos'!$M47)</f>
        <v>198</v>
      </c>
      <c r="T130" s="4">
        <f>Forward!T130+(-'Swap - Encargos'!K47-'Swap - Encargos'!$M47)</f>
        <v>190</v>
      </c>
      <c r="U130" s="4">
        <f>Forward!U130</f>
        <v>0</v>
      </c>
      <c r="V130" s="6"/>
      <c r="W130" s="20">
        <f t="shared" si="0"/>
        <v>221.22222222222223</v>
      </c>
      <c r="X130" s="20">
        <f t="shared" si="1"/>
        <v>183.98313492063491</v>
      </c>
      <c r="Y130" s="23">
        <f t="shared" si="2"/>
        <v>211</v>
      </c>
      <c r="Z130" s="23">
        <f t="shared" si="3"/>
        <v>180.56994047619042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157.07777777777778</v>
      </c>
      <c r="AJ130" s="9">
        <f t="shared" si="8"/>
        <v>0.41522013686962139</v>
      </c>
      <c r="AK130" s="9">
        <f t="shared" si="9"/>
        <v>0.41522013686962139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Encargos'!$M48)</f>
        <v>303</v>
      </c>
      <c r="O131" s="4">
        <f>Forward!O131+(-'Swap - Encargos'!F48-'Swap - Encargos'!$M48)</f>
        <v>220</v>
      </c>
      <c r="P131" s="4">
        <f>Forward!P131+(-'Swap - Encargos'!G48-'Swap - Encargos'!$M48)</f>
        <v>198</v>
      </c>
      <c r="Q131" s="4">
        <f>Forward!Q131+(-'Swap - Encargos'!H48-'Swap - Encargos'!$M48)</f>
        <v>201</v>
      </c>
      <c r="R131" s="4">
        <f>Forward!R131+(-'Swap - Encargos'!I48-'Swap - Encargos'!$M48)</f>
        <v>208</v>
      </c>
      <c r="S131" s="4">
        <f>Forward!S131+(-'Swap - Encargos'!J48-'Swap - Encargos'!$M48)</f>
        <v>210</v>
      </c>
      <c r="T131" s="4">
        <f>Forward!T131+(-'Swap - Encargos'!K48-'Swap - Encargos'!$M48)</f>
        <v>197</v>
      </c>
      <c r="U131" s="4">
        <f>Forward!U131</f>
        <v>0</v>
      </c>
      <c r="V131" s="6"/>
      <c r="W131" s="20">
        <f t="shared" si="0"/>
        <v>214.83333333333334</v>
      </c>
      <c r="X131" s="20">
        <f t="shared" si="1"/>
        <v>183.98313492063491</v>
      </c>
      <c r="Y131" s="23">
        <f t="shared" si="2"/>
        <v>212.05</v>
      </c>
      <c r="Z131" s="23">
        <f t="shared" si="3"/>
        <v>180.56994047619042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163.46666666666667</v>
      </c>
      <c r="AJ131" s="9">
        <f t="shared" si="8"/>
        <v>0.43210855581989605</v>
      </c>
      <c r="AK131" s="9">
        <f>IF(AJ131&gt;0,AJ131,0)</f>
        <v>0.43210855581989605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Encargos'!$M49)</f>
        <v>273</v>
      </c>
      <c r="O132" s="4">
        <f>Forward!O132+(-'Swap - Encargos'!F49-'Swap - Encargos'!$M49)</f>
        <v>215</v>
      </c>
      <c r="P132" s="4">
        <f>Forward!P132+(-'Swap - Encargos'!G49-'Swap - Encargos'!$M49)</f>
        <v>194</v>
      </c>
      <c r="Q132" s="4">
        <f>Forward!Q132+(-'Swap - Encargos'!H49-'Swap - Encargos'!$M49)</f>
        <v>199</v>
      </c>
      <c r="R132" s="4">
        <f>Forward!R132+(-'Swap - Encargos'!I49-'Swap - Encargos'!$M49)</f>
        <v>197</v>
      </c>
      <c r="S132" s="4">
        <f>Forward!S132+(-'Swap - Encargos'!J49-'Swap - Encargos'!$M49)</f>
        <v>204</v>
      </c>
      <c r="T132" s="4">
        <f>Forward!T132+(-'Swap - Encargos'!K49-'Swap - Encargos'!$M49)</f>
        <v>196</v>
      </c>
      <c r="U132" s="4">
        <f>Forward!U132</f>
        <v>0</v>
      </c>
      <c r="V132" s="6"/>
      <c r="W132" s="20">
        <f t="shared" si="0"/>
        <v>206.77777777777777</v>
      </c>
      <c r="X132" s="20">
        <f t="shared" si="1"/>
        <v>183.98313492063491</v>
      </c>
      <c r="Y132" s="23">
        <f t="shared" si="2"/>
        <v>204.1</v>
      </c>
      <c r="Z132" s="23">
        <f t="shared" si="3"/>
        <v>180.56994047619042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171.52222222222224</v>
      </c>
      <c r="AJ132" s="9">
        <f t="shared" si="8"/>
        <v>0.45340264927893797</v>
      </c>
      <c r="AK132" s="9">
        <f>IF(AJ132&gt;0,AJ132,0)</f>
        <v>0.45340264927893797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Encargos'!$M50)</f>
        <v>298</v>
      </c>
      <c r="O133" s="4">
        <f>Forward!O133+(-'Swap - Encargos'!F50-'Swap - Encargos'!$M50)</f>
        <v>255</v>
      </c>
      <c r="P133" s="4">
        <f>Forward!P133+(-'Swap - Encargos'!G50-'Swap - Encargos'!$M50)</f>
        <v>229</v>
      </c>
      <c r="Q133" s="4">
        <f>Forward!Q133+(-'Swap - Encargos'!H50-'Swap - Encargos'!$M50)</f>
        <v>231</v>
      </c>
      <c r="R133" s="4">
        <f>Forward!R133+(-'Swap - Encargos'!I50-'Swap - Encargos'!$M50)</f>
        <v>209</v>
      </c>
      <c r="S133" s="4">
        <f>Forward!S133+(-'Swap - Encargos'!J50-'Swap - Encargos'!$M50)</f>
        <v>193</v>
      </c>
      <c r="T133" s="4">
        <f>Forward!T133+(-'Swap - Encargos'!K50-'Swap - Encargos'!$M50)</f>
        <v>181</v>
      </c>
      <c r="U133" s="4">
        <f>Forward!U133</f>
        <v>0</v>
      </c>
      <c r="V133" s="6"/>
      <c r="W133" s="20">
        <f t="shared" si="0"/>
        <v>240.19444444444446</v>
      </c>
      <c r="X133" s="20">
        <f t="shared" si="1"/>
        <v>183.98313492063491</v>
      </c>
      <c r="Y133" s="23">
        <f t="shared" si="2"/>
        <v>225.15</v>
      </c>
      <c r="Z133" s="23">
        <f t="shared" si="3"/>
        <v>180.56994047619042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138.10555555555555</v>
      </c>
      <c r="AJ133" s="9">
        <f t="shared" si="8"/>
        <v>0.36506887537815369</v>
      </c>
      <c r="AK133" s="9">
        <f>IF(AJ133&gt;0,AJ133,0)</f>
        <v>0.36506887537815369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Encargos'!$M51)</f>
        <v>321</v>
      </c>
      <c r="P134" s="4">
        <f>Forward!P134+(-'Swap - Encargos'!G51-'Swap - Encargos'!$M51)</f>
        <v>254</v>
      </c>
      <c r="Q134" s="4">
        <f>Forward!Q134+(-'Swap - Encargos'!H51-'Swap - Encargos'!$M51)</f>
        <v>248</v>
      </c>
      <c r="R134" s="4">
        <f>Forward!R134+(-'Swap - Encargos'!I51-'Swap - Encargos'!$M51)</f>
        <v>231</v>
      </c>
      <c r="S134" s="4">
        <f>Forward!S134+(-'Swap - Encargos'!J51-'Swap - Encargos'!$M51)</f>
        <v>202</v>
      </c>
      <c r="T134" s="4">
        <f>Forward!T134+(-'Swap - Encargos'!K51-'Swap - Encargos'!$M51)</f>
        <v>192</v>
      </c>
      <c r="U134" s="4">
        <f>Forward!U134</f>
        <v>0</v>
      </c>
      <c r="V134" s="6"/>
      <c r="W134" s="20">
        <f t="shared" si="0"/>
        <v>274.33333333333331</v>
      </c>
      <c r="X134" s="20">
        <f t="shared" si="1"/>
        <v>183.98313492063491</v>
      </c>
      <c r="Y134" s="23">
        <f t="shared" si="2"/>
        <v>251.2</v>
      </c>
      <c r="Z134" s="23">
        <f t="shared" si="3"/>
        <v>180.56994047619042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115.66666666666669</v>
      </c>
      <c r="AJ134" s="9">
        <f t="shared" si="8"/>
        <v>0.29658119658119664</v>
      </c>
      <c r="AK134" s="9">
        <f>IF(AJ134&gt;0,AJ134,0)</f>
        <v>0.29658119658119664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Encargos'!$M52)</f>
        <v>370</v>
      </c>
      <c r="P135" s="4">
        <f>Forward!P135+(-'Swap - Encargos'!G52-'Swap - Encargos'!$M52)</f>
        <v>258</v>
      </c>
      <c r="Q135" s="4">
        <f>Forward!Q135+(-'Swap - Encargos'!H52-'Swap - Encargos'!$M52)</f>
        <v>265</v>
      </c>
      <c r="R135" s="4">
        <f>Forward!R135+(-'Swap - Encargos'!I52-'Swap - Encargos'!$M52)</f>
        <v>238</v>
      </c>
      <c r="S135" s="4">
        <f>Forward!S135+(-'Swap - Encargos'!J52-'Swap - Encargos'!$M52)</f>
        <v>221</v>
      </c>
      <c r="T135" s="4">
        <f>Forward!T135+(-'Swap - Encargos'!K52-'Swap - Encargos'!$M52)</f>
        <v>195</v>
      </c>
      <c r="U135" s="4">
        <f>Forward!U135</f>
        <v>0</v>
      </c>
      <c r="V135" s="6"/>
      <c r="W135" s="20">
        <f t="shared" si="0"/>
        <v>294</v>
      </c>
      <c r="X135" s="20">
        <f t="shared" si="1"/>
        <v>183.98313492063491</v>
      </c>
      <c r="Y135" s="23">
        <f t="shared" si="2"/>
        <v>267.48333333333335</v>
      </c>
      <c r="Z135" s="23">
        <f t="shared" si="3"/>
        <v>180.56994047619042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96</v>
      </c>
      <c r="AJ135" s="9">
        <f>(AE135-W135)/AE135</f>
        <v>0.24615384615384617</v>
      </c>
      <c r="AK135" s="9">
        <f>IF(AJ135&gt;0,AJ135,0)</f>
        <v>0.24615384615384617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Encargos'!$M53)</f>
        <v>329</v>
      </c>
      <c r="P136" s="4">
        <f>Forward!P136+(-'Swap - Encargos'!G53-'Swap - Encargos'!$M53)</f>
        <v>246</v>
      </c>
      <c r="Q136" s="4">
        <f>Forward!Q136+(-'Swap - Encargos'!H53-'Swap - Encargos'!$M53)</f>
        <v>246</v>
      </c>
      <c r="R136" s="4">
        <f>Forward!R136+(-'Swap - Encargos'!I53-'Swap - Encargos'!$M53)</f>
        <v>231</v>
      </c>
      <c r="S136" s="4">
        <f>Forward!S136+(-'Swap - Encargos'!J53-'Swap - Encargos'!$M53)</f>
        <v>220</v>
      </c>
      <c r="T136" s="4">
        <f>Forward!T136+(-'Swap - Encargos'!K53-'Swap - Encargos'!$M53)</f>
        <v>207</v>
      </c>
      <c r="U136" s="4">
        <f>Forward!U136</f>
        <v>0</v>
      </c>
      <c r="V136" s="6"/>
      <c r="W136" s="20">
        <f t="shared" si="0"/>
        <v>268.22222222222223</v>
      </c>
      <c r="X136" s="20">
        <f t="shared" si="1"/>
        <v>183.98313492063491</v>
      </c>
      <c r="Y136" s="23">
        <f t="shared" si="2"/>
        <v>250.33333333333334</v>
      </c>
      <c r="Z136" s="23">
        <f t="shared" si="3"/>
        <v>180.56994047619042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121.77777777777777</v>
      </c>
      <c r="AJ136" s="9">
        <f t="shared" ref="AJ136:AJ139" si="18">(AE136-W136)/AE136</f>
        <v>0.31225071225071221</v>
      </c>
      <c r="AK136" s="9">
        <f t="shared" ref="AK136:AK139" si="19">IF(AJ136&gt;0,AJ136,0)</f>
        <v>0.31225071225071221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Encargos'!$M54)</f>
        <v>261</v>
      </c>
      <c r="P137" s="4">
        <f>Forward!P137+(-'Swap - Encargos'!G54-'Swap - Encargos'!$M54)</f>
        <v>243</v>
      </c>
      <c r="Q137" s="4">
        <f>Forward!Q137+(-'Swap - Encargos'!H54-'Swap - Encargos'!$M54)</f>
        <v>246</v>
      </c>
      <c r="R137" s="4">
        <f>Forward!R137+(-'Swap - Encargos'!I54-'Swap - Encargos'!$M54)</f>
        <v>227</v>
      </c>
      <c r="S137" s="4">
        <f>Forward!S137+(-'Swap - Encargos'!J54-'Swap - Encargos'!$M54)</f>
        <v>207</v>
      </c>
      <c r="T137" s="4">
        <f>Forward!T137+(-'Swap - Encargos'!K54-'Swap - Encargos'!$M54)</f>
        <v>201</v>
      </c>
      <c r="U137" s="4">
        <f>Forward!U137</f>
        <v>0</v>
      </c>
      <c r="V137" s="4"/>
      <c r="W137" s="20">
        <f t="shared" si="0"/>
        <v>247.16666666666666</v>
      </c>
      <c r="X137" s="20">
        <f t="shared" si="1"/>
        <v>183.98313492063491</v>
      </c>
      <c r="Y137" s="23">
        <f t="shared" si="2"/>
        <v>233.8</v>
      </c>
      <c r="Z137" s="23">
        <f t="shared" si="3"/>
        <v>180.56994047619042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142.83333333333334</v>
      </c>
      <c r="AJ137" s="9">
        <f t="shared" si="18"/>
        <v>0.36623931623931627</v>
      </c>
      <c r="AK137" s="9">
        <f t="shared" si="19"/>
        <v>0.36623931623931627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Encargos'!$M55)</f>
        <v>303</v>
      </c>
      <c r="P138" s="4">
        <f>Forward!P138+(-'Swap - Encargos'!G55-'Swap - Encargos'!$M55)</f>
        <v>258</v>
      </c>
      <c r="Q138" s="4">
        <f>Forward!Q138+(-'Swap - Encargos'!H55-'Swap - Encargos'!$M55)</f>
        <v>249</v>
      </c>
      <c r="R138" s="4">
        <f>Forward!R138+(-'Swap - Encargos'!I55-'Swap - Encargos'!$M55)</f>
        <v>231</v>
      </c>
      <c r="S138" s="4">
        <f>Forward!S138+(-'Swap - Encargos'!J55-'Swap - Encargos'!$M55)</f>
        <v>226</v>
      </c>
      <c r="T138" s="4">
        <f>Forward!T138+(-'Swap - Encargos'!K55-'Swap - Encargos'!$M55)</f>
        <v>204</v>
      </c>
      <c r="U138" s="4">
        <f>Forward!U138</f>
        <v>0</v>
      </c>
      <c r="V138" s="4"/>
      <c r="W138" s="20">
        <f t="shared" si="0"/>
        <v>262</v>
      </c>
      <c r="X138" s="20">
        <f t="shared" si="1"/>
        <v>183.98313492063491</v>
      </c>
      <c r="Y138" s="23">
        <f t="shared" si="2"/>
        <v>246.8</v>
      </c>
      <c r="Z138" s="23">
        <f t="shared" si="3"/>
        <v>180.56994047619042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128</v>
      </c>
      <c r="AJ138" s="9">
        <f t="shared" si="18"/>
        <v>0.3282051282051282</v>
      </c>
      <c r="AK138" s="9">
        <f t="shared" si="19"/>
        <v>0.3282051282051282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Encargos'!$M56)</f>
        <v>290</v>
      </c>
      <c r="P139" s="4">
        <f>Forward!P139+(-'Swap - Encargos'!G56-'Swap - Encargos'!$M56)</f>
        <v>267</v>
      </c>
      <c r="Q139" s="4">
        <f>Forward!Q139+(-'Swap - Encargos'!H56-'Swap - Encargos'!$M56)</f>
        <v>252</v>
      </c>
      <c r="R139" s="4">
        <f>Forward!R139+(-'Swap - Encargos'!I56-'Swap - Encargos'!$M56)</f>
        <v>236</v>
      </c>
      <c r="S139" s="4">
        <f>Forward!S139+(-'Swap - Encargos'!J56-'Swap - Encargos'!$M56)</f>
        <v>218</v>
      </c>
      <c r="T139" s="4">
        <f>Forward!T139+(-'Swap - Encargos'!K56-'Swap - Encargos'!$M56)</f>
        <v>208</v>
      </c>
      <c r="U139" s="4">
        <f>Forward!U139</f>
        <v>0</v>
      </c>
      <c r="V139" s="4"/>
      <c r="W139" s="20">
        <f t="shared" si="0"/>
        <v>262.16666666666669</v>
      </c>
      <c r="X139" s="20">
        <f t="shared" si="1"/>
        <v>183.98313492063491</v>
      </c>
      <c r="Y139" s="23">
        <f t="shared" si="2"/>
        <v>245.76666666666668</v>
      </c>
      <c r="Z139" s="23">
        <f t="shared" si="3"/>
        <v>180.56994047619042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127.83333333333331</v>
      </c>
      <c r="AJ139" s="9">
        <f t="shared" si="18"/>
        <v>0.32777777777777772</v>
      </c>
      <c r="AK139" s="9">
        <f t="shared" si="19"/>
        <v>0.32777777777777772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Encargos'!$M57)</f>
        <v>253</v>
      </c>
      <c r="P140" s="4">
        <f>Forward!P140+(-'Swap - Encargos'!G57-'Swap - Encargos'!$M57)</f>
        <v>268</v>
      </c>
      <c r="Q140" s="4">
        <f>Forward!Q140+(-'Swap - Encargos'!H57-'Swap - Encargos'!$M57)</f>
        <v>254</v>
      </c>
      <c r="R140" s="4">
        <f>Forward!R140+(-'Swap - Encargos'!I57-'Swap - Encargos'!$M57)</f>
        <v>236</v>
      </c>
      <c r="S140" s="4">
        <f>Forward!S140+(-'Swap - Encargos'!J57-'Swap - Encargos'!$M57)</f>
        <v>213</v>
      </c>
      <c r="T140" s="4">
        <f>Forward!T140+(-'Swap - Encargos'!K57-'Swap - Encargos'!$M57)</f>
        <v>206</v>
      </c>
      <c r="U140" s="4">
        <f>Forward!U140</f>
        <v>0</v>
      </c>
      <c r="V140" s="4"/>
      <c r="W140" s="20">
        <f t="shared" si="0"/>
        <v>255.5</v>
      </c>
      <c r="X140" s="20">
        <f t="shared" si="1"/>
        <v>183.98313492063491</v>
      </c>
      <c r="Y140" s="23">
        <f t="shared" si="2"/>
        <v>240.1</v>
      </c>
      <c r="Z140" s="23">
        <f t="shared" si="3"/>
        <v>180.56994047619042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134.5</v>
      </c>
      <c r="AJ140" s="9">
        <f t="shared" ref="AJ140" si="23">(AE140-W140)/AE140</f>
        <v>0.34487179487179487</v>
      </c>
      <c r="AK140" s="9">
        <f t="shared" ref="AK140" si="24">IF(AJ140&gt;0,AJ140,0)</f>
        <v>0.34487179487179487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Encargos'!$M58)</f>
        <v>258</v>
      </c>
      <c r="P141" s="4">
        <f>Forward!P141+(-'Swap - Encargos'!G58-'Swap - Encargos'!$M58)</f>
        <v>283</v>
      </c>
      <c r="Q141" s="4">
        <f>Forward!Q141+(-'Swap - Encargos'!H58-'Swap - Encargos'!$M58)</f>
        <v>269</v>
      </c>
      <c r="R141" s="4">
        <f>Forward!R141+(-'Swap - Encargos'!I58-'Swap - Encargos'!$M58)</f>
        <v>243</v>
      </c>
      <c r="S141" s="4">
        <f>Forward!S141+(-'Swap - Encargos'!J58-'Swap - Encargos'!$M58)</f>
        <v>225</v>
      </c>
      <c r="T141" s="4">
        <f>Forward!T141+(-'Swap - Encargos'!K58-'Swap - Encargos'!$M58)</f>
        <v>203</v>
      </c>
      <c r="U141" s="4">
        <f>Forward!U141</f>
        <v>0</v>
      </c>
      <c r="V141" s="4"/>
      <c r="W141" s="20">
        <f t="shared" si="0"/>
        <v>267.08333333333331</v>
      </c>
      <c r="X141" s="20">
        <f t="shared" si="1"/>
        <v>183.98313492063491</v>
      </c>
      <c r="Y141" s="23">
        <f t="shared" si="2"/>
        <v>249.18333333333334</v>
      </c>
      <c r="Z141" s="23">
        <f t="shared" si="3"/>
        <v>180.56994047619042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122.91666666666669</v>
      </c>
      <c r="AJ141" s="9">
        <f t="shared" ref="AJ141" si="28">(AE141-W141)/AE141</f>
        <v>0.31517094017094022</v>
      </c>
      <c r="AK141" s="9">
        <f t="shared" ref="AK141" si="29">IF(AJ141&gt;0,AJ141,0)</f>
        <v>0.31517094017094022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A034-8A8A-4306-A72E-44058E8796FB}">
  <dimension ref="A1:AR145"/>
  <sheetViews>
    <sheetView topLeftCell="B58" zoomScale="70" zoomScaleNormal="70" workbookViewId="0"/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Encargos'!B3)</f>
        <v>215</v>
      </c>
      <c r="L86" s="4">
        <f>Forward!L86+(-'Swap - Encargos'!C3)</f>
        <v>225</v>
      </c>
      <c r="M86" s="4">
        <f>Forward!M86+(-'Swap - Encargos'!D3)</f>
        <v>204</v>
      </c>
      <c r="N86" s="4">
        <f>Forward!N86+(-'Swap - Encargos'!E3)</f>
        <v>190</v>
      </c>
      <c r="O86" s="4">
        <f>Forward!O86+(-'Swap - Encargos'!F3)</f>
        <v>185</v>
      </c>
      <c r="P86" s="4">
        <f>Forward!P86+(-'Swap - Encargos'!G3)</f>
        <v>180</v>
      </c>
      <c r="Q86" s="4">
        <f>Forward!Q86+(-'Swap - Encargos'!H3)</f>
        <v>177</v>
      </c>
      <c r="R86" s="4">
        <f>Forward!R86+(-'Swap - Encargos'!I3)</f>
        <v>173</v>
      </c>
      <c r="S86" s="4">
        <f>Forward!S86+(-'Swap - Encargos'!J3)</f>
        <v>168</v>
      </c>
      <c r="T86" s="4">
        <f>Forward!T86+(-'Swap - Encargos'!K3)</f>
        <v>163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214.66666666666666</v>
      </c>
      <c r="X86" s="20">
        <f t="shared" ref="X86:X141" si="1">AVERAGE($W$2:$W$198)</f>
        <v>188.98313492063494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203.8</v>
      </c>
      <c r="Z86" s="23">
        <f t="shared" ref="Z86:Z141" si="3">AVERAGE($Y$2:$Y$198)</f>
        <v>185.56994047619045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91.333333333333343</v>
      </c>
      <c r="AJ86" s="9">
        <f t="shared" ref="AJ86:AJ134" si="8">(AE86-W86)/AE86</f>
        <v>0.29847494553376908</v>
      </c>
      <c r="AK86" s="9">
        <f t="shared" ref="AK86:AK130" si="9">IF(AJ86&gt;0,AJ86,0)</f>
        <v>0.29847494553376908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Encargos'!B4)</f>
        <v>145</v>
      </c>
      <c r="L87" s="4">
        <f>Forward!L87+(-'Swap - Encargos'!C4)</f>
        <v>212</v>
      </c>
      <c r="M87" s="4">
        <f>Forward!M87+(-'Swap - Encargos'!D4)</f>
        <v>208</v>
      </c>
      <c r="N87" s="4">
        <f>Forward!N87+(-'Swap - Encargos'!E4)</f>
        <v>193</v>
      </c>
      <c r="O87" s="4">
        <f>Forward!O87+(-'Swap - Encargos'!F4)</f>
        <v>187</v>
      </c>
      <c r="P87" s="4">
        <f>Forward!P87+(-'Swap - Encargos'!G4)</f>
        <v>182</v>
      </c>
      <c r="Q87" s="4">
        <f>Forward!Q87+(-'Swap - Encargos'!H4)</f>
        <v>179</v>
      </c>
      <c r="R87" s="4">
        <f>Forward!R87+(-'Swap - Encargos'!I4)</f>
        <v>175</v>
      </c>
      <c r="S87" s="4">
        <f>Forward!S87+(-'Swap - Encargos'!J4)</f>
        <v>170</v>
      </c>
      <c r="T87" s="4">
        <f>Forward!T87+(-'Swap - Encargos'!K4)</f>
        <v>165</v>
      </c>
      <c r="U87" s="4">
        <f>Forward!U87</f>
        <v>0</v>
      </c>
      <c r="V87" s="6"/>
      <c r="W87" s="20">
        <f t="shared" si="0"/>
        <v>189.66666666666666</v>
      </c>
      <c r="X87" s="20">
        <f t="shared" si="1"/>
        <v>188.98313492063494</v>
      </c>
      <c r="Y87" s="23">
        <f t="shared" si="2"/>
        <v>189.61666666666667</v>
      </c>
      <c r="Z87" s="23">
        <f t="shared" si="3"/>
        <v>185.56994047619045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116.33333333333334</v>
      </c>
      <c r="AJ87" s="9">
        <f t="shared" si="8"/>
        <v>0.38017429193899788</v>
      </c>
      <c r="AK87" s="9">
        <f t="shared" si="9"/>
        <v>0.38017429193899788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Encargos'!B5)</f>
        <v>187</v>
      </c>
      <c r="L88" s="4">
        <f>Forward!L88+(-'Swap - Encargos'!C5)</f>
        <v>243</v>
      </c>
      <c r="M88" s="4">
        <f>Forward!M88+(-'Swap - Encargos'!D5)</f>
        <v>214</v>
      </c>
      <c r="N88" s="4">
        <f>Forward!N88+(-'Swap - Encargos'!E5)</f>
        <v>188</v>
      </c>
      <c r="O88" s="4">
        <f>Forward!O88+(-'Swap - Encargos'!F5)</f>
        <v>186</v>
      </c>
      <c r="P88" s="4">
        <f>Forward!P88+(-'Swap - Encargos'!G5)</f>
        <v>181</v>
      </c>
      <c r="Q88" s="4">
        <f>Forward!Q88+(-'Swap - Encargos'!H5)</f>
        <v>178</v>
      </c>
      <c r="R88" s="4">
        <f>Forward!R88+(-'Swap - Encargos'!I5)</f>
        <v>174</v>
      </c>
      <c r="S88" s="4">
        <f>Forward!S88+(-'Swap - Encargos'!J5)</f>
        <v>169</v>
      </c>
      <c r="T88" s="4">
        <f>Forward!T88+(-'Swap - Encargos'!K5)</f>
        <v>164</v>
      </c>
      <c r="U88" s="4">
        <f>Forward!U88</f>
        <v>0</v>
      </c>
      <c r="V88" s="6"/>
      <c r="W88" s="20">
        <f t="shared" si="0"/>
        <v>214.72222222222223</v>
      </c>
      <c r="X88" s="20">
        <f t="shared" si="1"/>
        <v>188.98313492063494</v>
      </c>
      <c r="Y88" s="23">
        <f t="shared" si="2"/>
        <v>203.4</v>
      </c>
      <c r="Z88" s="23">
        <f t="shared" si="3"/>
        <v>185.56994047619045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91.277777777777771</v>
      </c>
      <c r="AJ88" s="9">
        <f t="shared" si="8"/>
        <v>0.29829339143064632</v>
      </c>
      <c r="AK88" s="9">
        <f t="shared" si="9"/>
        <v>0.29829339143064632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Encargos'!B6)</f>
        <v>166</v>
      </c>
      <c r="L89" s="4">
        <f>Forward!L89+(-'Swap - Encargos'!C6)</f>
        <v>236</v>
      </c>
      <c r="M89" s="4">
        <f>Forward!M89+(-'Swap - Encargos'!D6)</f>
        <v>219</v>
      </c>
      <c r="N89" s="4">
        <f>Forward!N89+(-'Swap - Encargos'!E6)</f>
        <v>195</v>
      </c>
      <c r="O89" s="4">
        <f>Forward!O89+(-'Swap - Encargos'!F6)</f>
        <v>186</v>
      </c>
      <c r="P89" s="4">
        <f>Forward!P89+(-'Swap - Encargos'!G6)</f>
        <v>181</v>
      </c>
      <c r="Q89" s="4">
        <f>Forward!Q89+(-'Swap - Encargos'!H6)</f>
        <v>178</v>
      </c>
      <c r="R89" s="4">
        <f>Forward!R89+(-'Swap - Encargos'!I6)</f>
        <v>176</v>
      </c>
      <c r="S89" s="4">
        <f>Forward!S89+(-'Swap - Encargos'!J6)</f>
        <v>171</v>
      </c>
      <c r="T89" s="4">
        <f>Forward!T89+(-'Swap - Encargos'!K6)</f>
        <v>166</v>
      </c>
      <c r="U89" s="4">
        <f>Forward!U89</f>
        <v>0</v>
      </c>
      <c r="V89" s="6"/>
      <c r="W89" s="20">
        <f t="shared" si="0"/>
        <v>209.41666666666666</v>
      </c>
      <c r="X89" s="20">
        <f t="shared" si="1"/>
        <v>188.98313492063494</v>
      </c>
      <c r="Y89" s="23">
        <f t="shared" si="2"/>
        <v>201.15</v>
      </c>
      <c r="Z89" s="23">
        <f t="shared" si="3"/>
        <v>185.56994047619045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96.583333333333343</v>
      </c>
      <c r="AJ89" s="9">
        <f t="shared" si="8"/>
        <v>0.31563180827886711</v>
      </c>
      <c r="AK89" s="9">
        <f t="shared" si="9"/>
        <v>0.31563180827886711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Encargos'!B7)</f>
        <v>164</v>
      </c>
      <c r="L90" s="4">
        <f>Forward!L90+(-'Swap - Encargos'!C7)</f>
        <v>214</v>
      </c>
      <c r="M90" s="4">
        <f>Forward!M90+(-'Swap - Encargos'!D7)</f>
        <v>218</v>
      </c>
      <c r="N90" s="4">
        <f>Forward!N90+(-'Swap - Encargos'!E7)</f>
        <v>205</v>
      </c>
      <c r="O90" s="4">
        <f>Forward!O90+(-'Swap - Encargos'!F7)</f>
        <v>189</v>
      </c>
      <c r="P90" s="4">
        <f>Forward!P90+(-'Swap - Encargos'!G7)</f>
        <v>187</v>
      </c>
      <c r="Q90" s="4">
        <f>Forward!Q90+(-'Swap - Encargos'!H7)</f>
        <v>184</v>
      </c>
      <c r="R90" s="4">
        <f>Forward!R90+(-'Swap - Encargos'!I7)</f>
        <v>182</v>
      </c>
      <c r="S90" s="4">
        <f>Forward!S90+(-'Swap - Encargos'!J7)</f>
        <v>177</v>
      </c>
      <c r="T90" s="4">
        <f>Forward!T90+(-'Swap - Encargos'!K7)</f>
        <v>172</v>
      </c>
      <c r="U90" s="4">
        <f>Forward!U90</f>
        <v>0</v>
      </c>
      <c r="V90" s="6"/>
      <c r="W90" s="20">
        <f t="shared" si="0"/>
        <v>203.22222222222223</v>
      </c>
      <c r="X90" s="20">
        <f t="shared" si="1"/>
        <v>188.98313492063494</v>
      </c>
      <c r="Y90" s="23">
        <f t="shared" si="2"/>
        <v>199.53333333333333</v>
      </c>
      <c r="Z90" s="23">
        <f t="shared" si="3"/>
        <v>185.56994047619045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102.77777777777777</v>
      </c>
      <c r="AJ90" s="9">
        <f t="shared" si="8"/>
        <v>0.33587509077705152</v>
      </c>
      <c r="AK90" s="9">
        <f t="shared" si="9"/>
        <v>0.33587509077705152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Encargos'!B8)</f>
        <v>159</v>
      </c>
      <c r="L91" s="4">
        <f>Forward!L91+(-'Swap - Encargos'!C8)</f>
        <v>217</v>
      </c>
      <c r="M91" s="4">
        <f>Forward!M91+(-'Swap - Encargos'!D8)</f>
        <v>214</v>
      </c>
      <c r="N91" s="4">
        <f>Forward!N91+(-'Swap - Encargos'!E8)</f>
        <v>189</v>
      </c>
      <c r="O91" s="4">
        <f>Forward!O91+(-'Swap - Encargos'!F8)</f>
        <v>182</v>
      </c>
      <c r="P91" s="4">
        <f>Forward!P91+(-'Swap - Encargos'!G8)</f>
        <v>181</v>
      </c>
      <c r="Q91" s="4">
        <f>Forward!Q91+(-'Swap - Encargos'!H8)</f>
        <v>178</v>
      </c>
      <c r="R91" s="4">
        <f>Forward!R91+(-'Swap - Encargos'!I8)</f>
        <v>176</v>
      </c>
      <c r="S91" s="4">
        <f>Forward!S91+(-'Swap - Encargos'!J8)</f>
        <v>171</v>
      </c>
      <c r="T91" s="4">
        <f>Forward!T91+(-'Swap - Encargos'!K8)</f>
        <v>166</v>
      </c>
      <c r="U91" s="4">
        <f>Forward!U91</f>
        <v>0</v>
      </c>
      <c r="V91" s="6"/>
      <c r="W91" s="20">
        <f t="shared" si="0"/>
        <v>200.83333333333334</v>
      </c>
      <c r="X91" s="20">
        <f t="shared" si="1"/>
        <v>188.98313492063494</v>
      </c>
      <c r="Y91" s="23">
        <f t="shared" si="2"/>
        <v>194.03333333333333</v>
      </c>
      <c r="Z91" s="23">
        <f t="shared" si="3"/>
        <v>185.56994047619045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105.16666666666666</v>
      </c>
      <c r="AJ91" s="9">
        <f t="shared" si="8"/>
        <v>0.34368191721132896</v>
      </c>
      <c r="AK91" s="9">
        <f t="shared" si="9"/>
        <v>0.34368191721132896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Encargos'!B9)</f>
        <v>91</v>
      </c>
      <c r="L92" s="4">
        <f>Forward!L92+(-'Swap - Encargos'!C9)</f>
        <v>202</v>
      </c>
      <c r="M92" s="4">
        <f>Forward!M92+(-'Swap - Encargos'!D9)</f>
        <v>205</v>
      </c>
      <c r="N92" s="4">
        <f>Forward!N92+(-'Swap - Encargos'!E9)</f>
        <v>195</v>
      </c>
      <c r="O92" s="4">
        <f>Forward!O92+(-'Swap - Encargos'!F9)</f>
        <v>184</v>
      </c>
      <c r="P92" s="4">
        <f>Forward!P92+(-'Swap - Encargos'!G9)</f>
        <v>182</v>
      </c>
      <c r="Q92" s="4">
        <f>Forward!Q92+(-'Swap - Encargos'!H9)</f>
        <v>179</v>
      </c>
      <c r="R92" s="4">
        <f>Forward!R92+(-'Swap - Encargos'!I9)</f>
        <v>177</v>
      </c>
      <c r="S92" s="4">
        <f>Forward!S92+(-'Swap - Encargos'!J9)</f>
        <v>172</v>
      </c>
      <c r="T92" s="4">
        <f>Forward!T92+(-'Swap - Encargos'!K9)</f>
        <v>167</v>
      </c>
      <c r="U92" s="4">
        <f>Forward!U92</f>
        <v>0</v>
      </c>
      <c r="V92" s="6"/>
      <c r="W92" s="20">
        <f t="shared" si="0"/>
        <v>183.33333333333334</v>
      </c>
      <c r="X92" s="20">
        <f t="shared" si="1"/>
        <v>188.98313492063494</v>
      </c>
      <c r="Y92" s="23">
        <f t="shared" si="2"/>
        <v>184.5</v>
      </c>
      <c r="Z92" s="23">
        <f t="shared" si="3"/>
        <v>185.56994047619045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122.66666666666666</v>
      </c>
      <c r="AJ92" s="9">
        <f t="shared" si="8"/>
        <v>0.40087145969498905</v>
      </c>
      <c r="AK92" s="9">
        <f t="shared" si="9"/>
        <v>0.40087145969498905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Encargos'!B10)</f>
        <v>102</v>
      </c>
      <c r="L93" s="4">
        <f>Forward!L93+(-'Swap - Encargos'!C10)</f>
        <v>193</v>
      </c>
      <c r="M93" s="4">
        <f>Forward!M93+(-'Swap - Encargos'!D10)</f>
        <v>196</v>
      </c>
      <c r="N93" s="4">
        <f>Forward!N93+(-'Swap - Encargos'!E10)</f>
        <v>186</v>
      </c>
      <c r="O93" s="4">
        <f>Forward!O93+(-'Swap - Encargos'!F10)</f>
        <v>181</v>
      </c>
      <c r="P93" s="4">
        <f>Forward!P93+(-'Swap - Encargos'!G10)</f>
        <v>179</v>
      </c>
      <c r="Q93" s="4">
        <f>Forward!Q93+(-'Swap - Encargos'!H10)</f>
        <v>179</v>
      </c>
      <c r="R93" s="4">
        <f>Forward!R93+(-'Swap - Encargos'!I10)</f>
        <v>172</v>
      </c>
      <c r="S93" s="4">
        <f>Forward!S93+(-'Swap - Encargos'!J10)</f>
        <v>167</v>
      </c>
      <c r="T93" s="4">
        <f>Forward!T93+(-'Swap - Encargos'!K10)</f>
        <v>162</v>
      </c>
      <c r="U93" s="4">
        <f>Forward!U93</f>
        <v>0</v>
      </c>
      <c r="V93" s="6"/>
      <c r="W93" s="20">
        <f t="shared" si="0"/>
        <v>180</v>
      </c>
      <c r="X93" s="20">
        <f t="shared" si="1"/>
        <v>188.98313492063494</v>
      </c>
      <c r="Y93" s="23">
        <f t="shared" si="2"/>
        <v>180.58333333333334</v>
      </c>
      <c r="Z93" s="23">
        <f t="shared" si="3"/>
        <v>185.56994047619045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126</v>
      </c>
      <c r="AJ93" s="9">
        <f t="shared" si="8"/>
        <v>0.41176470588235292</v>
      </c>
      <c r="AK93" s="9">
        <f t="shared" si="9"/>
        <v>0.41176470588235292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Encargos'!B11)</f>
        <v>121</v>
      </c>
      <c r="L94" s="4">
        <f>Forward!L94+(-'Swap - Encargos'!C11)</f>
        <v>179</v>
      </c>
      <c r="M94" s="4">
        <f>Forward!M94+(-'Swap - Encargos'!D11)</f>
        <v>195</v>
      </c>
      <c r="N94" s="4">
        <f>Forward!N94+(-'Swap - Encargos'!E11)</f>
        <v>194</v>
      </c>
      <c r="O94" s="4">
        <f>Forward!O94+(-'Swap - Encargos'!F11)</f>
        <v>183</v>
      </c>
      <c r="P94" s="4">
        <f>Forward!P94+(-'Swap - Encargos'!G11)</f>
        <v>181</v>
      </c>
      <c r="Q94" s="4">
        <f>Forward!Q94+(-'Swap - Encargos'!H11)</f>
        <v>175</v>
      </c>
      <c r="R94" s="4">
        <f>Forward!R94+(-'Swap - Encargos'!I11)</f>
        <v>169</v>
      </c>
      <c r="S94" s="4">
        <f>Forward!S94+(-'Swap - Encargos'!J11)</f>
        <v>166</v>
      </c>
      <c r="T94" s="4">
        <f>Forward!T94+(-'Swap - Encargos'!K11)</f>
        <v>163</v>
      </c>
      <c r="U94" s="4">
        <f>Forward!U94</f>
        <v>0</v>
      </c>
      <c r="V94" s="6"/>
      <c r="W94" s="20">
        <f t="shared" si="0"/>
        <v>181.22222222222223</v>
      </c>
      <c r="X94" s="20">
        <f t="shared" si="1"/>
        <v>188.98313492063494</v>
      </c>
      <c r="Y94" s="23">
        <f t="shared" si="2"/>
        <v>182.4</v>
      </c>
      <c r="Z94" s="23">
        <f t="shared" si="3"/>
        <v>185.56994047619045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124.77777777777777</v>
      </c>
      <c r="AJ94" s="9">
        <f t="shared" si="8"/>
        <v>0.40777051561365285</v>
      </c>
      <c r="AK94" s="9">
        <f t="shared" si="9"/>
        <v>0.40777051561365285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Encargos'!B12)</f>
        <v>100</v>
      </c>
      <c r="L95" s="4">
        <f>Forward!L95+(-'Swap - Encargos'!C12)</f>
        <v>153</v>
      </c>
      <c r="M95" s="4">
        <f>Forward!M95+(-'Swap - Encargos'!D12)</f>
        <v>174</v>
      </c>
      <c r="N95" s="4">
        <f>Forward!N95+(-'Swap - Encargos'!E12)</f>
        <v>178</v>
      </c>
      <c r="O95" s="4">
        <f>Forward!O95+(-'Swap - Encargos'!F12)</f>
        <v>171</v>
      </c>
      <c r="P95" s="4">
        <f>Forward!P95+(-'Swap - Encargos'!G12)</f>
        <v>169</v>
      </c>
      <c r="Q95" s="4">
        <f>Forward!Q95+(-'Swap - Encargos'!H12)</f>
        <v>163</v>
      </c>
      <c r="R95" s="4">
        <f>Forward!R95+(-'Swap - Encargos'!I12)</f>
        <v>160</v>
      </c>
      <c r="S95" s="4">
        <f>Forward!S95+(-'Swap - Encargos'!J12)</f>
        <v>157</v>
      </c>
      <c r="T95" s="4">
        <f>Forward!T95+(-'Swap - Encargos'!K12)</f>
        <v>154</v>
      </c>
      <c r="U95" s="4">
        <f>Forward!U95</f>
        <v>0</v>
      </c>
      <c r="V95" s="6"/>
      <c r="W95" s="20">
        <f t="shared" si="0"/>
        <v>161.83333333333334</v>
      </c>
      <c r="X95" s="20">
        <f t="shared" si="1"/>
        <v>188.98313492063494</v>
      </c>
      <c r="Y95" s="23">
        <f t="shared" si="2"/>
        <v>165.55</v>
      </c>
      <c r="Z95" s="23">
        <f t="shared" si="3"/>
        <v>185.56994047619045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144.16666666666666</v>
      </c>
      <c r="AJ95" s="9">
        <f t="shared" si="8"/>
        <v>0.47113289760348581</v>
      </c>
      <c r="AK95" s="9">
        <f t="shared" si="9"/>
        <v>0.47113289760348581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Encargos'!B13)</f>
        <v>95</v>
      </c>
      <c r="L96" s="4">
        <f>Forward!L96+(-'Swap - Encargos'!C13)</f>
        <v>111</v>
      </c>
      <c r="M96" s="4">
        <f>Forward!M96+(-'Swap - Encargos'!D13)</f>
        <v>150</v>
      </c>
      <c r="N96" s="4">
        <f>Forward!N96+(-'Swap - Encargos'!E13)</f>
        <v>163</v>
      </c>
      <c r="O96" s="4">
        <f>Forward!O96+(-'Swap - Encargos'!F13)</f>
        <v>156</v>
      </c>
      <c r="P96" s="4">
        <f>Forward!P96+(-'Swap - Encargos'!G13)</f>
        <v>167</v>
      </c>
      <c r="Q96" s="4">
        <f>Forward!Q96+(-'Swap - Encargos'!H13)</f>
        <v>161</v>
      </c>
      <c r="R96" s="4">
        <f>Forward!R96+(-'Swap - Encargos'!I13)</f>
        <v>161</v>
      </c>
      <c r="S96" s="4">
        <f>Forward!S96+(-'Swap - Encargos'!J13)</f>
        <v>157</v>
      </c>
      <c r="T96" s="4">
        <f>Forward!T96+(-'Swap - Encargos'!K13)</f>
        <v>151</v>
      </c>
      <c r="U96" s="4">
        <f>Forward!U96</f>
        <v>0</v>
      </c>
      <c r="V96" s="6"/>
      <c r="W96" s="20">
        <f t="shared" si="0"/>
        <v>137.55555555555554</v>
      </c>
      <c r="X96" s="20">
        <f t="shared" si="1"/>
        <v>188.98313492063494</v>
      </c>
      <c r="Y96" s="23">
        <f t="shared" si="2"/>
        <v>147</v>
      </c>
      <c r="Z96" s="23">
        <f t="shared" si="3"/>
        <v>185.56994047619045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168.44444444444446</v>
      </c>
      <c r="AJ96" s="9">
        <f t="shared" si="8"/>
        <v>0.55047204066811917</v>
      </c>
      <c r="AK96" s="9">
        <f t="shared" si="9"/>
        <v>0.55047204066811917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Encargos'!B14)</f>
        <v>98</v>
      </c>
      <c r="L97" s="4">
        <f>Forward!L97+(-'Swap - Encargos'!C14)</f>
        <v>111</v>
      </c>
      <c r="M97" s="4">
        <f>Forward!M97+(-'Swap - Encargos'!D14)</f>
        <v>148</v>
      </c>
      <c r="N97" s="4">
        <f>Forward!N97+(-'Swap - Encargos'!E14)</f>
        <v>158</v>
      </c>
      <c r="O97" s="4">
        <f>Forward!O97+(-'Swap - Encargos'!F14)</f>
        <v>153</v>
      </c>
      <c r="P97" s="4">
        <f>Forward!P97+(-'Swap - Encargos'!G14)</f>
        <v>171</v>
      </c>
      <c r="Q97" s="4">
        <f>Forward!Q97+(-'Swap - Encargos'!H14)</f>
        <v>170</v>
      </c>
      <c r="R97" s="4">
        <f>Forward!R97+(-'Swap - Encargos'!I14)</f>
        <v>161</v>
      </c>
      <c r="S97" s="4">
        <f>Forward!S97+(-'Swap - Encargos'!J14)</f>
        <v>157</v>
      </c>
      <c r="T97" s="4">
        <f>Forward!T97+(-'Swap - Encargos'!K14)</f>
        <v>151</v>
      </c>
      <c r="U97" s="4">
        <f>Forward!U97</f>
        <v>0</v>
      </c>
      <c r="V97" s="6"/>
      <c r="W97" s="20">
        <f t="shared" si="0"/>
        <v>137.33333333333334</v>
      </c>
      <c r="X97" s="20">
        <f t="shared" si="1"/>
        <v>188.98313492063494</v>
      </c>
      <c r="Y97" s="23">
        <f t="shared" si="2"/>
        <v>146.98333333333332</v>
      </c>
      <c r="Z97" s="23">
        <f t="shared" si="3"/>
        <v>185.56994047619045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168.66666666666666</v>
      </c>
      <c r="AJ97" s="9">
        <f t="shared" si="8"/>
        <v>0.55119825708060999</v>
      </c>
      <c r="AK97" s="9">
        <f t="shared" si="9"/>
        <v>0.55119825708060999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Encargos'!C15)</f>
        <v>103</v>
      </c>
      <c r="M98" s="4">
        <f>Forward!M98+(-'Swap - Encargos'!D15)</f>
        <v>122</v>
      </c>
      <c r="N98" s="4">
        <f>Forward!N98+(-'Swap - Encargos'!E15)</f>
        <v>137</v>
      </c>
      <c r="O98" s="4">
        <f>Forward!O98+(-'Swap - Encargos'!F15)</f>
        <v>148</v>
      </c>
      <c r="P98" s="4">
        <f>Forward!P98+(-'Swap - Encargos'!G15)</f>
        <v>175</v>
      </c>
      <c r="Q98" s="4">
        <f>Forward!Q98+(-'Swap - Encargos'!H15)</f>
        <v>171</v>
      </c>
      <c r="R98" s="4">
        <f>Forward!R98+(-'Swap - Encargos'!I15)</f>
        <v>165</v>
      </c>
      <c r="S98" s="4">
        <f>Forward!S98+(-'Swap - Encargos'!J15)</f>
        <v>161</v>
      </c>
      <c r="T98" s="4">
        <f>Forward!T98+(-'Swap - Encargos'!K15)</f>
        <v>155</v>
      </c>
      <c r="U98" s="4">
        <f>Forward!U98</f>
        <v>0</v>
      </c>
      <c r="V98" s="6"/>
      <c r="W98" s="20">
        <f t="shared" si="0"/>
        <v>120.66666666666667</v>
      </c>
      <c r="X98" s="20">
        <f t="shared" si="1"/>
        <v>188.98313492063494</v>
      </c>
      <c r="Y98" s="23">
        <f t="shared" si="2"/>
        <v>137</v>
      </c>
      <c r="Z98" s="23">
        <f t="shared" si="3"/>
        <v>185.56994047619045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196.13333333333333</v>
      </c>
      <c r="AJ98" s="9">
        <f t="shared" si="8"/>
        <v>0.61910774410774405</v>
      </c>
      <c r="AK98" s="9">
        <f t="shared" si="9"/>
        <v>0.61910774410774405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Encargos'!C16)</f>
        <v>105</v>
      </c>
      <c r="M99" s="4">
        <f>Forward!M99+(-'Swap - Encargos'!D16)</f>
        <v>114</v>
      </c>
      <c r="N99" s="4">
        <f>Forward!N99+(-'Swap - Encargos'!E16)</f>
        <v>124</v>
      </c>
      <c r="O99" s="4">
        <f>Forward!O99+(-'Swap - Encargos'!F16)</f>
        <v>141</v>
      </c>
      <c r="P99" s="4">
        <f>Forward!P99+(-'Swap - Encargos'!G16)</f>
        <v>178</v>
      </c>
      <c r="Q99" s="4">
        <f>Forward!Q99+(-'Swap - Encargos'!H16)</f>
        <v>174</v>
      </c>
      <c r="R99" s="4">
        <f>Forward!R99+(-'Swap - Encargos'!I16)</f>
        <v>169</v>
      </c>
      <c r="S99" s="4">
        <f>Forward!S99+(-'Swap - Encargos'!J16)</f>
        <v>165</v>
      </c>
      <c r="T99" s="4">
        <f>Forward!T99+(-'Swap - Encargos'!K16)</f>
        <v>159</v>
      </c>
      <c r="U99" s="4">
        <f>Forward!U99</f>
        <v>0</v>
      </c>
      <c r="V99" s="6"/>
      <c r="W99" s="20">
        <f t="shared" si="0"/>
        <v>115.33333333333333</v>
      </c>
      <c r="X99" s="20">
        <f t="shared" si="1"/>
        <v>188.98313492063494</v>
      </c>
      <c r="Y99" s="23">
        <f t="shared" si="2"/>
        <v>133.55000000000001</v>
      </c>
      <c r="Z99" s="23">
        <f t="shared" si="3"/>
        <v>185.56994047619045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201.4666666666667</v>
      </c>
      <c r="AJ99" s="9">
        <f t="shared" si="8"/>
        <v>0.63594276094276103</v>
      </c>
      <c r="AK99" s="9">
        <f t="shared" si="9"/>
        <v>0.63594276094276103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Encargos'!C17)</f>
        <v>105</v>
      </c>
      <c r="M100" s="4">
        <f>Forward!M100+(-'Swap - Encargos'!D17)</f>
        <v>118</v>
      </c>
      <c r="N100" s="4">
        <f>Forward!N100+(-'Swap - Encargos'!E17)</f>
        <v>120</v>
      </c>
      <c r="O100" s="4">
        <f>Forward!O100+(-'Swap - Encargos'!F17)</f>
        <v>130</v>
      </c>
      <c r="P100" s="4">
        <f>Forward!P100+(-'Swap - Encargos'!G17)</f>
        <v>154</v>
      </c>
      <c r="Q100" s="4">
        <f>Forward!Q100+(-'Swap - Encargos'!H17)</f>
        <v>168</v>
      </c>
      <c r="R100" s="4">
        <f>Forward!R100+(-'Swap - Encargos'!I17)</f>
        <v>162</v>
      </c>
      <c r="S100" s="4">
        <f>Forward!S100+(-'Swap - Encargos'!J17)</f>
        <v>158</v>
      </c>
      <c r="T100" s="4">
        <f>Forward!T100+(-'Swap - Encargos'!K17)</f>
        <v>152</v>
      </c>
      <c r="U100" s="4">
        <f>Forward!U100</f>
        <v>0</v>
      </c>
      <c r="V100" s="6"/>
      <c r="W100" s="20">
        <f t="shared" si="0"/>
        <v>115.72222222222223</v>
      </c>
      <c r="X100" s="20">
        <f t="shared" si="1"/>
        <v>188.98313492063494</v>
      </c>
      <c r="Y100" s="23">
        <f t="shared" si="2"/>
        <v>127.5</v>
      </c>
      <c r="Z100" s="23">
        <f t="shared" si="3"/>
        <v>185.56994047619045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201.07777777777778</v>
      </c>
      <c r="AJ100" s="9">
        <f t="shared" si="8"/>
        <v>0.63471520763187428</v>
      </c>
      <c r="AK100" s="9">
        <f t="shared" si="9"/>
        <v>0.63471520763187428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Encargos'!C18)</f>
        <v>98</v>
      </c>
      <c r="M101" s="4">
        <f>Forward!M101+(-'Swap - Encargos'!D18)</f>
        <v>102</v>
      </c>
      <c r="N101" s="4">
        <f>Forward!N101+(-'Swap - Encargos'!E18)</f>
        <v>109</v>
      </c>
      <c r="O101" s="4">
        <f>Forward!O101+(-'Swap - Encargos'!F18)</f>
        <v>122</v>
      </c>
      <c r="P101" s="4">
        <f>Forward!P101+(-'Swap - Encargos'!G18)</f>
        <v>147</v>
      </c>
      <c r="Q101" s="4">
        <f>Forward!Q101+(-'Swap - Encargos'!H18)</f>
        <v>161</v>
      </c>
      <c r="R101" s="4">
        <f>Forward!R101+(-'Swap - Encargos'!I18)</f>
        <v>159</v>
      </c>
      <c r="S101" s="4">
        <f>Forward!S101+(-'Swap - Encargos'!J18)</f>
        <v>158</v>
      </c>
      <c r="T101" s="4">
        <f>Forward!T101+(-'Swap - Encargos'!K18)</f>
        <v>155</v>
      </c>
      <c r="U101" s="4">
        <f>Forward!U101</f>
        <v>0</v>
      </c>
      <c r="V101" s="6"/>
      <c r="W101" s="20">
        <f t="shared" si="0"/>
        <v>105</v>
      </c>
      <c r="X101" s="20">
        <f t="shared" si="1"/>
        <v>188.98313492063494</v>
      </c>
      <c r="Y101" s="23">
        <f t="shared" si="2"/>
        <v>118.75</v>
      </c>
      <c r="Z101" s="23">
        <f t="shared" si="3"/>
        <v>185.56994047619045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211.8</v>
      </c>
      <c r="AJ101" s="9">
        <f t="shared" si="8"/>
        <v>0.66856060606060608</v>
      </c>
      <c r="AK101" s="9">
        <f t="shared" si="9"/>
        <v>0.66856060606060608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Encargos'!C19)</f>
        <v>107</v>
      </c>
      <c r="M102" s="4">
        <f>Forward!M102+(-'Swap - Encargos'!D19)</f>
        <v>106</v>
      </c>
      <c r="N102" s="4">
        <f>Forward!N102+(-'Swap - Encargos'!E19)</f>
        <v>119</v>
      </c>
      <c r="O102" s="4">
        <f>Forward!O102+(-'Swap - Encargos'!F19)</f>
        <v>130</v>
      </c>
      <c r="P102" s="4">
        <f>Forward!P102+(-'Swap - Encargos'!G19)</f>
        <v>145</v>
      </c>
      <c r="Q102" s="4">
        <f>Forward!Q102+(-'Swap - Encargos'!H19)</f>
        <v>161</v>
      </c>
      <c r="R102" s="4">
        <f>Forward!R102+(-'Swap - Encargos'!I19)</f>
        <v>158</v>
      </c>
      <c r="S102" s="4">
        <f>Forward!S102+(-'Swap - Encargos'!J19)</f>
        <v>156</v>
      </c>
      <c r="T102" s="4">
        <f>Forward!T102+(-'Swap - Encargos'!K19)</f>
        <v>154</v>
      </c>
      <c r="U102" s="4">
        <f>Forward!U102</f>
        <v>0</v>
      </c>
      <c r="V102" s="6"/>
      <c r="W102" s="20">
        <f t="shared" si="0"/>
        <v>113.22222222222223</v>
      </c>
      <c r="X102" s="20">
        <f t="shared" si="1"/>
        <v>188.98313492063494</v>
      </c>
      <c r="Y102" s="23">
        <f t="shared" si="2"/>
        <v>125</v>
      </c>
      <c r="Z102" s="23">
        <f t="shared" si="3"/>
        <v>185.56994047619045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203.57777777777778</v>
      </c>
      <c r="AJ102" s="9">
        <f t="shared" si="8"/>
        <v>0.64260662177328842</v>
      </c>
      <c r="AK102" s="9">
        <f t="shared" si="9"/>
        <v>0.64260662177328842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Encargos'!C20)</f>
        <v>104</v>
      </c>
      <c r="M103" s="4">
        <f>Forward!M103+(-'Swap - Encargos'!D20)</f>
        <v>109</v>
      </c>
      <c r="N103" s="4">
        <f>Forward!N103+(-'Swap - Encargos'!E20)</f>
        <v>118</v>
      </c>
      <c r="O103" s="4">
        <f>Forward!O103+(-'Swap - Encargos'!F20)</f>
        <v>126</v>
      </c>
      <c r="P103" s="4">
        <f>Forward!P103+(-'Swap - Encargos'!G20)</f>
        <v>139</v>
      </c>
      <c r="Q103" s="4">
        <f>Forward!Q103+(-'Swap - Encargos'!H20)</f>
        <v>156</v>
      </c>
      <c r="R103" s="4">
        <f>Forward!R103+(-'Swap - Encargos'!I20)</f>
        <v>154</v>
      </c>
      <c r="S103" s="4">
        <f>Forward!S103+(-'Swap - Encargos'!J20)</f>
        <v>152</v>
      </c>
      <c r="T103" s="4">
        <f>Forward!T103+(-'Swap - Encargos'!K20)</f>
        <v>150</v>
      </c>
      <c r="U103" s="4">
        <f>Forward!U103</f>
        <v>0</v>
      </c>
      <c r="V103" s="6"/>
      <c r="W103" s="20">
        <f t="shared" si="0"/>
        <v>113.38888888888889</v>
      </c>
      <c r="X103" s="20">
        <f t="shared" si="1"/>
        <v>188.98313492063494</v>
      </c>
      <c r="Y103" s="23">
        <f t="shared" si="2"/>
        <v>123.53333333333333</v>
      </c>
      <c r="Z103" s="23">
        <f t="shared" si="3"/>
        <v>185.56994047619045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203.41111111111113</v>
      </c>
      <c r="AJ103" s="9">
        <f t="shared" si="8"/>
        <v>0.64208052749719413</v>
      </c>
      <c r="AK103" s="9">
        <f t="shared" si="9"/>
        <v>0.64208052749719413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Encargos'!C21)</f>
        <v>107</v>
      </c>
      <c r="M104" s="4">
        <f>Forward!M104+(-'Swap - Encargos'!D21)</f>
        <v>109</v>
      </c>
      <c r="N104" s="4">
        <f>Forward!N104+(-'Swap - Encargos'!E21)</f>
        <v>121</v>
      </c>
      <c r="O104" s="4">
        <f>Forward!O104+(-'Swap - Encargos'!F21)</f>
        <v>126</v>
      </c>
      <c r="P104" s="4">
        <f>Forward!P104+(-'Swap - Encargos'!G21)</f>
        <v>135</v>
      </c>
      <c r="Q104" s="4">
        <f>Forward!Q104+(-'Swap - Encargos'!H21)</f>
        <v>153</v>
      </c>
      <c r="R104" s="4">
        <f>Forward!R104+(-'Swap - Encargos'!I21)</f>
        <v>150</v>
      </c>
      <c r="S104" s="4">
        <f>Forward!S104+(-'Swap - Encargos'!J21)</f>
        <v>148</v>
      </c>
      <c r="T104" s="4">
        <f>Forward!T104+(-'Swap - Encargos'!K21)</f>
        <v>146</v>
      </c>
      <c r="U104" s="4">
        <f>Forward!U104</f>
        <v>0</v>
      </c>
      <c r="V104" s="6"/>
      <c r="W104" s="20">
        <f t="shared" si="0"/>
        <v>115.5</v>
      </c>
      <c r="X104" s="20">
        <f t="shared" si="1"/>
        <v>188.98313492063494</v>
      </c>
      <c r="Y104" s="23">
        <f t="shared" si="2"/>
        <v>124.2</v>
      </c>
      <c r="Z104" s="23">
        <f t="shared" si="3"/>
        <v>185.56994047619045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201.3</v>
      </c>
      <c r="AJ104" s="9">
        <f t="shared" si="8"/>
        <v>0.63541666666666663</v>
      </c>
      <c r="AK104" s="9">
        <f t="shared" si="9"/>
        <v>0.63541666666666663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Encargos'!C22)</f>
        <v>113</v>
      </c>
      <c r="M105" s="4">
        <f>Forward!M105+(-'Swap - Encargos'!D22)</f>
        <v>104</v>
      </c>
      <c r="N105" s="4">
        <f>Forward!N105+(-'Swap - Encargos'!E22)</f>
        <v>119</v>
      </c>
      <c r="O105" s="4">
        <f>Forward!O105+(-'Swap - Encargos'!F22)</f>
        <v>127</v>
      </c>
      <c r="P105" s="4">
        <f>Forward!P105+(-'Swap - Encargos'!G22)</f>
        <v>140</v>
      </c>
      <c r="Q105" s="4">
        <f>Forward!Q105+(-'Swap - Encargos'!H22)</f>
        <v>147</v>
      </c>
      <c r="R105" s="4">
        <f>Forward!R105+(-'Swap - Encargos'!I22)</f>
        <v>148</v>
      </c>
      <c r="S105" s="4">
        <f>Forward!S105+(-'Swap - Encargos'!J22)</f>
        <v>146</v>
      </c>
      <c r="T105" s="4">
        <f>Forward!T105+(-'Swap - Encargos'!K22)</f>
        <v>144</v>
      </c>
      <c r="U105" s="4">
        <f>Forward!U105</f>
        <v>0</v>
      </c>
      <c r="V105" s="6"/>
      <c r="W105" s="20">
        <f t="shared" si="0"/>
        <v>114.72222222222223</v>
      </c>
      <c r="X105" s="20">
        <f t="shared" si="1"/>
        <v>188.98313492063494</v>
      </c>
      <c r="Y105" s="23">
        <f t="shared" si="2"/>
        <v>124.56666666666666</v>
      </c>
      <c r="Z105" s="23">
        <f t="shared" si="3"/>
        <v>185.56994047619045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202.07777777777778</v>
      </c>
      <c r="AJ105" s="9">
        <f t="shared" si="8"/>
        <v>0.63787177328843991</v>
      </c>
      <c r="AK105" s="9">
        <f t="shared" si="9"/>
        <v>0.63787177328843991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Encargos'!C23)</f>
        <v>108</v>
      </c>
      <c r="M106" s="4">
        <f>Forward!M106+(-'Swap - Encargos'!D23)</f>
        <v>104</v>
      </c>
      <c r="N106" s="4">
        <f>Forward!N106+(-'Swap - Encargos'!E23)</f>
        <v>113</v>
      </c>
      <c r="O106" s="4">
        <f>Forward!O106+(-'Swap - Encargos'!F23)</f>
        <v>122</v>
      </c>
      <c r="P106" s="4">
        <f>Forward!P106+(-'Swap - Encargos'!G23)</f>
        <v>140</v>
      </c>
      <c r="Q106" s="4">
        <f>Forward!Q106+(-'Swap - Encargos'!H23)</f>
        <v>148</v>
      </c>
      <c r="R106" s="4">
        <f>Forward!R106+(-'Swap - Encargos'!I23)</f>
        <v>148</v>
      </c>
      <c r="S106" s="4">
        <f>Forward!S106+(-'Swap - Encargos'!J23)</f>
        <v>146</v>
      </c>
      <c r="T106" s="4">
        <f>Forward!T106+(-'Swap - Encargos'!K23)</f>
        <v>144</v>
      </c>
      <c r="U106" s="4">
        <f>Forward!U106</f>
        <v>0</v>
      </c>
      <c r="V106" s="6"/>
      <c r="W106" s="20">
        <f t="shared" si="0"/>
        <v>111.44444444444444</v>
      </c>
      <c r="X106" s="20">
        <f t="shared" si="1"/>
        <v>188.98313492063494</v>
      </c>
      <c r="Y106" s="23">
        <f t="shared" si="2"/>
        <v>122.73333333333333</v>
      </c>
      <c r="Z106" s="23">
        <f t="shared" si="3"/>
        <v>185.56994047619045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205.35555555555555</v>
      </c>
      <c r="AJ106" s="9">
        <f t="shared" si="8"/>
        <v>0.64821829405162734</v>
      </c>
      <c r="AK106" s="9">
        <f t="shared" si="9"/>
        <v>0.64821829405162734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Encargos'!C24)</f>
        <v>112</v>
      </c>
      <c r="M107" s="4">
        <f>Forward!M107+(-'Swap - Encargos'!D24)</f>
        <v>103</v>
      </c>
      <c r="N107" s="4">
        <f>Forward!N107+(-'Swap - Encargos'!E24)</f>
        <v>121</v>
      </c>
      <c r="O107" s="4">
        <f>Forward!O107+(-'Swap - Encargos'!F24)</f>
        <v>129</v>
      </c>
      <c r="P107" s="4">
        <f>Forward!P107+(-'Swap - Encargos'!G24)</f>
        <v>134</v>
      </c>
      <c r="Q107" s="4">
        <f>Forward!Q107+(-'Swap - Encargos'!H24)</f>
        <v>147</v>
      </c>
      <c r="R107" s="4">
        <f>Forward!R107+(-'Swap - Encargos'!I24)</f>
        <v>146</v>
      </c>
      <c r="S107" s="4">
        <f>Forward!S107+(-'Swap - Encargos'!J24)</f>
        <v>144</v>
      </c>
      <c r="T107" s="4">
        <f>Forward!T107+(-'Swap - Encargos'!K24)</f>
        <v>142</v>
      </c>
      <c r="U107" s="4">
        <f>Forward!U107</f>
        <v>0</v>
      </c>
      <c r="V107" s="6"/>
      <c r="W107" s="20">
        <f t="shared" si="0"/>
        <v>116.25</v>
      </c>
      <c r="X107" s="20">
        <f t="shared" si="1"/>
        <v>188.98313492063494</v>
      </c>
      <c r="Y107" s="23">
        <f t="shared" si="2"/>
        <v>125.05</v>
      </c>
      <c r="Z107" s="23">
        <f t="shared" si="3"/>
        <v>185.56994047619045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200.55</v>
      </c>
      <c r="AJ107" s="9">
        <f t="shared" si="8"/>
        <v>0.63304924242424243</v>
      </c>
      <c r="AK107" s="9">
        <f t="shared" si="9"/>
        <v>0.63304924242424243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Encargos'!C25)</f>
        <v>113</v>
      </c>
      <c r="M108" s="4">
        <f>Forward!M108+(-'Swap - Encargos'!D25)</f>
        <v>116</v>
      </c>
      <c r="N108" s="4">
        <f>Forward!N108+(-'Swap - Encargos'!E25)</f>
        <v>130</v>
      </c>
      <c r="O108" s="4">
        <f>Forward!O108+(-'Swap - Encargos'!F25)</f>
        <v>137</v>
      </c>
      <c r="P108" s="4">
        <f>Forward!P108+(-'Swap - Encargos'!G25)</f>
        <v>136</v>
      </c>
      <c r="Q108" s="4">
        <f>Forward!Q108+(-'Swap - Encargos'!H25)</f>
        <v>150</v>
      </c>
      <c r="R108" s="4">
        <f>Forward!R108+(-'Swap - Encargos'!I25)</f>
        <v>148</v>
      </c>
      <c r="S108" s="4">
        <f>Forward!S108+(-'Swap - Encargos'!J25)</f>
        <v>146</v>
      </c>
      <c r="T108" s="4">
        <f>Forward!T108+(-'Swap - Encargos'!K25)</f>
        <v>144</v>
      </c>
      <c r="U108" s="4">
        <f>Forward!U108</f>
        <v>0</v>
      </c>
      <c r="V108" s="6"/>
      <c r="W108" s="20">
        <f t="shared" si="0"/>
        <v>126.33333333333333</v>
      </c>
      <c r="X108" s="20">
        <f t="shared" si="1"/>
        <v>188.98313492063494</v>
      </c>
      <c r="Y108" s="23">
        <f t="shared" si="2"/>
        <v>132.56666666666666</v>
      </c>
      <c r="Z108" s="23">
        <f t="shared" si="3"/>
        <v>185.56994047619045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190.4666666666667</v>
      </c>
      <c r="AJ108" s="9">
        <f t="shared" si="8"/>
        <v>0.60122053872053882</v>
      </c>
      <c r="AK108" s="9">
        <f t="shared" si="9"/>
        <v>0.60122053872053882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Encargos'!C26)</f>
        <v>115</v>
      </c>
      <c r="M109" s="4">
        <f>Forward!M109+(-'Swap - Encargos'!D26)</f>
        <v>117</v>
      </c>
      <c r="N109" s="4">
        <f>Forward!N109+(-'Swap - Encargos'!E26)</f>
        <v>143</v>
      </c>
      <c r="O109" s="4">
        <f>Forward!O109+(-'Swap - Encargos'!F26)</f>
        <v>152</v>
      </c>
      <c r="P109" s="4">
        <f>Forward!P109+(-'Swap - Encargos'!G26)</f>
        <v>153</v>
      </c>
      <c r="Q109" s="4">
        <f>Forward!Q109+(-'Swap - Encargos'!H26)</f>
        <v>157</v>
      </c>
      <c r="R109" s="4">
        <f>Forward!R109+(-'Swap - Encargos'!I26)</f>
        <v>159</v>
      </c>
      <c r="S109" s="4">
        <f>Forward!S109+(-'Swap - Encargos'!J26)</f>
        <v>157</v>
      </c>
      <c r="T109" s="4">
        <f>Forward!T109+(-'Swap - Encargos'!K26)</f>
        <v>155</v>
      </c>
      <c r="U109" s="4">
        <f>Forward!U109</f>
        <v>0</v>
      </c>
      <c r="V109" s="6"/>
      <c r="W109" s="20">
        <f t="shared" si="0"/>
        <v>136.30555555555554</v>
      </c>
      <c r="X109" s="20">
        <f t="shared" si="1"/>
        <v>188.98313492063494</v>
      </c>
      <c r="Y109" s="23">
        <f t="shared" si="2"/>
        <v>143.69999999999999</v>
      </c>
      <c r="Z109" s="23">
        <f t="shared" si="3"/>
        <v>185.56994047619045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180.49444444444447</v>
      </c>
      <c r="AJ109" s="9">
        <f t="shared" si="8"/>
        <v>0.56974256453423122</v>
      </c>
      <c r="AK109" s="9">
        <f t="shared" si="9"/>
        <v>0.56974256453423122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Encargos'!D27)</f>
        <v>117</v>
      </c>
      <c r="N110" s="4">
        <f>Forward!N110+(-'Swap - Encargos'!E27)</f>
        <v>129</v>
      </c>
      <c r="O110" s="4">
        <f>Forward!O110+(-'Swap - Encargos'!F27)</f>
        <v>142</v>
      </c>
      <c r="P110" s="4">
        <f>Forward!P110+(-'Swap - Encargos'!G27)</f>
        <v>166</v>
      </c>
      <c r="Q110" s="4">
        <f>Forward!Q110+(-'Swap - Encargos'!H27)</f>
        <v>165</v>
      </c>
      <c r="R110" s="4">
        <f>Forward!R110+(-'Swap - Encargos'!I27)</f>
        <v>165</v>
      </c>
      <c r="S110" s="4">
        <f>Forward!S110+(-'Swap - Encargos'!J27)</f>
        <v>163</v>
      </c>
      <c r="T110" s="4">
        <f>Forward!T110+(-'Swap - Encargos'!K27)</f>
        <v>161</v>
      </c>
      <c r="U110" s="4">
        <f>Forward!U110</f>
        <v>0</v>
      </c>
      <c r="V110" s="6"/>
      <c r="W110" s="20">
        <f t="shared" si="0"/>
        <v>129.33333333333334</v>
      </c>
      <c r="X110" s="20">
        <f t="shared" si="1"/>
        <v>188.98313492063494</v>
      </c>
      <c r="Y110" s="23">
        <f t="shared" si="2"/>
        <v>143.80000000000001</v>
      </c>
      <c r="Z110" s="23">
        <f t="shared" si="3"/>
        <v>185.56994047619045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217.16666666666666</v>
      </c>
      <c r="AJ110" s="9">
        <f t="shared" si="8"/>
        <v>0.62674362674362671</v>
      </c>
      <c r="AK110" s="9">
        <f t="shared" si="9"/>
        <v>0.62674362674362671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Encargos'!D28)</f>
        <v>155</v>
      </c>
      <c r="N111" s="4">
        <f>Forward!N111+(-'Swap - Encargos'!E28)</f>
        <v>212</v>
      </c>
      <c r="O111" s="4">
        <f>Forward!O111+(-'Swap - Encargos'!F28)</f>
        <v>208</v>
      </c>
      <c r="P111" s="4">
        <f>Forward!P111+(-'Swap - Encargos'!G28)</f>
        <v>199</v>
      </c>
      <c r="Q111" s="4">
        <f>Forward!Q111+(-'Swap - Encargos'!H28)</f>
        <v>191</v>
      </c>
      <c r="R111" s="4">
        <f>Forward!R111+(-'Swap - Encargos'!I28)</f>
        <v>185</v>
      </c>
      <c r="S111" s="4">
        <f>Forward!S111+(-'Swap - Encargos'!J28)</f>
        <v>180</v>
      </c>
      <c r="T111" s="4">
        <f>Forward!T111+(-'Swap - Encargos'!K28)</f>
        <v>175</v>
      </c>
      <c r="U111" s="4">
        <f>Forward!U111</f>
        <v>0</v>
      </c>
      <c r="V111" s="6"/>
      <c r="W111" s="20">
        <f t="shared" si="0"/>
        <v>192.88888888888889</v>
      </c>
      <c r="X111" s="20">
        <f t="shared" si="1"/>
        <v>188.98313492063494</v>
      </c>
      <c r="Y111" s="23">
        <f t="shared" si="2"/>
        <v>193.5</v>
      </c>
      <c r="Z111" s="23">
        <f t="shared" si="3"/>
        <v>185.56994047619045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153.61111111111111</v>
      </c>
      <c r="AJ111" s="9">
        <f t="shared" si="8"/>
        <v>0.44332210998877669</v>
      </c>
      <c r="AK111" s="9">
        <f t="shared" si="9"/>
        <v>0.44332210998877669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Encargos'!D29)</f>
        <v>160</v>
      </c>
      <c r="N112" s="4">
        <f>Forward!N112+(-'Swap - Encargos'!E29)</f>
        <v>193</v>
      </c>
      <c r="O112" s="4">
        <f>Forward!O112+(-'Swap - Encargos'!F29)</f>
        <v>190</v>
      </c>
      <c r="P112" s="4">
        <f>Forward!P112+(-'Swap - Encargos'!G29)</f>
        <v>182</v>
      </c>
      <c r="Q112" s="4">
        <f>Forward!Q112+(-'Swap - Encargos'!H29)</f>
        <v>188</v>
      </c>
      <c r="R112" s="4">
        <f>Forward!R112+(-'Swap - Encargos'!I29)</f>
        <v>186</v>
      </c>
      <c r="S112" s="4">
        <f>Forward!S112+(-'Swap - Encargos'!J29)</f>
        <v>181</v>
      </c>
      <c r="T112" s="4">
        <f>Forward!T112+(-'Swap - Encargos'!K29)</f>
        <v>176</v>
      </c>
      <c r="U112" s="4">
        <f>Forward!U112</f>
        <v>0</v>
      </c>
      <c r="V112" s="6"/>
      <c r="W112" s="20">
        <f t="shared" si="0"/>
        <v>182.22222222222223</v>
      </c>
      <c r="X112" s="20">
        <f t="shared" si="1"/>
        <v>188.98313492063494</v>
      </c>
      <c r="Y112" s="23">
        <f t="shared" si="2"/>
        <v>183.46666666666667</v>
      </c>
      <c r="Z112" s="23">
        <f t="shared" si="3"/>
        <v>185.56994047619045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164.27777777777777</v>
      </c>
      <c r="AJ112" s="9">
        <f t="shared" si="8"/>
        <v>0.47410614077280744</v>
      </c>
      <c r="AK112" s="9">
        <f t="shared" si="9"/>
        <v>0.47410614077280744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Encargos'!D30)</f>
        <v>143</v>
      </c>
      <c r="N113" s="4">
        <f>Forward!N113+(-'Swap - Encargos'!E30)</f>
        <v>173</v>
      </c>
      <c r="O113" s="4">
        <f>Forward!O113+(-'Swap - Encargos'!F30)</f>
        <v>180</v>
      </c>
      <c r="P113" s="4">
        <f>Forward!P113+(-'Swap - Encargos'!G30)</f>
        <v>180</v>
      </c>
      <c r="Q113" s="4">
        <f>Forward!Q113+(-'Swap - Encargos'!H30)</f>
        <v>173</v>
      </c>
      <c r="R113" s="4">
        <f>Forward!R113+(-'Swap - Encargos'!I30)</f>
        <v>172</v>
      </c>
      <c r="S113" s="4">
        <f>Forward!S113+(-'Swap - Encargos'!J30)</f>
        <v>167</v>
      </c>
      <c r="T113" s="4">
        <f>Forward!T113+(-'Swap - Encargos'!K30)</f>
        <v>162</v>
      </c>
      <c r="U113" s="4">
        <f>Forward!U113</f>
        <v>0</v>
      </c>
      <c r="V113" s="6"/>
      <c r="W113" s="20">
        <f t="shared" si="0"/>
        <v>168.41666666666666</v>
      </c>
      <c r="X113" s="20">
        <f t="shared" si="1"/>
        <v>188.98313492063494</v>
      </c>
      <c r="Y113" s="23">
        <f t="shared" si="2"/>
        <v>171.25</v>
      </c>
      <c r="Z113" s="23">
        <f t="shared" si="3"/>
        <v>185.56994047619045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178.08333333333334</v>
      </c>
      <c r="AJ113" s="9">
        <f t="shared" si="8"/>
        <v>0.51394901394901393</v>
      </c>
      <c r="AK113" s="9">
        <f t="shared" si="9"/>
        <v>0.51394901394901393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Encargos'!D31)</f>
        <v>115</v>
      </c>
      <c r="N114" s="4">
        <f>Forward!N114+(-'Swap - Encargos'!E31)</f>
        <v>154</v>
      </c>
      <c r="O114" s="4">
        <f>Forward!O114+(-'Swap - Encargos'!F31)</f>
        <v>169</v>
      </c>
      <c r="P114" s="4">
        <f>Forward!P114+(-'Swap - Encargos'!G31)</f>
        <v>169</v>
      </c>
      <c r="Q114" s="4">
        <f>Forward!Q114+(-'Swap - Encargos'!H31)</f>
        <v>166</v>
      </c>
      <c r="R114" s="4">
        <f>Forward!R114+(-'Swap - Encargos'!I31)</f>
        <v>162</v>
      </c>
      <c r="S114" s="4">
        <f>Forward!S114+(-'Swap - Encargos'!J31)</f>
        <v>157</v>
      </c>
      <c r="T114" s="4">
        <f>Forward!T114+(-'Swap - Encargos'!K31)</f>
        <v>152</v>
      </c>
      <c r="U114" s="4">
        <f>Forward!U114</f>
        <v>0</v>
      </c>
      <c r="V114" s="6"/>
      <c r="W114" s="20">
        <f t="shared" si="0"/>
        <v>152</v>
      </c>
      <c r="X114" s="20">
        <f t="shared" si="1"/>
        <v>188.98313492063494</v>
      </c>
      <c r="Y114" s="23">
        <f t="shared" si="2"/>
        <v>157.73333333333332</v>
      </c>
      <c r="Z114" s="23">
        <f t="shared" si="3"/>
        <v>185.56994047619045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194.5</v>
      </c>
      <c r="AJ114" s="9">
        <f t="shared" si="8"/>
        <v>0.56132756132756134</v>
      </c>
      <c r="AK114" s="9">
        <f t="shared" si="9"/>
        <v>0.56132756132756134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Encargos'!D32)</f>
        <v>172</v>
      </c>
      <c r="N115" s="4">
        <f>Forward!N115+(-'Swap - Encargos'!E32)</f>
        <v>187</v>
      </c>
      <c r="O115" s="4">
        <f>Forward!O115+(-'Swap - Encargos'!F32)</f>
        <v>186</v>
      </c>
      <c r="P115" s="4">
        <f>Forward!P115+(-'Swap - Encargos'!G32)</f>
        <v>178</v>
      </c>
      <c r="Q115" s="4">
        <f>Forward!Q115+(-'Swap - Encargos'!H32)</f>
        <v>174</v>
      </c>
      <c r="R115" s="4">
        <f>Forward!R115+(-'Swap - Encargos'!I32)</f>
        <v>170</v>
      </c>
      <c r="S115" s="4">
        <f>Forward!S115+(-'Swap - Encargos'!J32)</f>
        <v>165</v>
      </c>
      <c r="T115" s="4">
        <f>Forward!T115+(-'Swap - Encargos'!K32)</f>
        <v>160</v>
      </c>
      <c r="U115" s="4">
        <f>Forward!U115</f>
        <v>0</v>
      </c>
      <c r="V115" s="6"/>
      <c r="W115" s="20">
        <f t="shared" si="0"/>
        <v>182.5</v>
      </c>
      <c r="X115" s="20">
        <f t="shared" si="1"/>
        <v>188.98313492063494</v>
      </c>
      <c r="Y115" s="23">
        <f t="shared" si="2"/>
        <v>179.23333333333332</v>
      </c>
      <c r="Z115" s="23">
        <f t="shared" si="3"/>
        <v>185.56994047619045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164</v>
      </c>
      <c r="AJ115" s="9">
        <f t="shared" si="8"/>
        <v>0.47330447330447328</v>
      </c>
      <c r="AK115" s="9">
        <f t="shared" si="9"/>
        <v>0.47330447330447328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Encargos'!D33)</f>
        <v>230</v>
      </c>
      <c r="N116" s="4">
        <f>Forward!N116+(-'Swap - Encargos'!E33)</f>
        <v>210</v>
      </c>
      <c r="O116" s="4">
        <f>Forward!O116+(-'Swap - Encargos'!F33)</f>
        <v>195</v>
      </c>
      <c r="P116" s="4">
        <f>Forward!P116+(-'Swap - Encargos'!G33)</f>
        <v>179</v>
      </c>
      <c r="Q116" s="4">
        <f>Forward!Q116+(-'Swap - Encargos'!H33)</f>
        <v>177</v>
      </c>
      <c r="R116" s="4">
        <f>Forward!R116+(-'Swap - Encargos'!I33)</f>
        <v>171</v>
      </c>
      <c r="S116" s="4">
        <f>Forward!S116+(-'Swap - Encargos'!J33)</f>
        <v>166</v>
      </c>
      <c r="T116" s="4">
        <f>Forward!T116+(-'Swap - Encargos'!K33)</f>
        <v>161</v>
      </c>
      <c r="U116" s="4">
        <f>Forward!U116</f>
        <v>0</v>
      </c>
      <c r="V116" s="6"/>
      <c r="W116" s="20">
        <f t="shared" si="0"/>
        <v>203.16666666666666</v>
      </c>
      <c r="X116" s="20">
        <f t="shared" si="1"/>
        <v>188.98313492063494</v>
      </c>
      <c r="Y116" s="23">
        <f t="shared" si="2"/>
        <v>192.3</v>
      </c>
      <c r="Z116" s="23">
        <f t="shared" si="3"/>
        <v>185.56994047619045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143.33333333333334</v>
      </c>
      <c r="AJ116" s="9">
        <f t="shared" si="8"/>
        <v>0.41366041366041367</v>
      </c>
      <c r="AK116" s="9">
        <f t="shared" si="9"/>
        <v>0.41366041366041367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Encargos'!D34)</f>
        <v>182</v>
      </c>
      <c r="N117" s="4">
        <f>Forward!N117+(-'Swap - Encargos'!E34)</f>
        <v>197</v>
      </c>
      <c r="O117" s="4">
        <f>Forward!O117+(-'Swap - Encargos'!F34)</f>
        <v>190</v>
      </c>
      <c r="P117" s="4">
        <f>Forward!P117+(-'Swap - Encargos'!G34)</f>
        <v>178</v>
      </c>
      <c r="Q117" s="4">
        <f>Forward!Q117+(-'Swap - Encargos'!H34)</f>
        <v>170</v>
      </c>
      <c r="R117" s="4">
        <f>Forward!R117+(-'Swap - Encargos'!I34)</f>
        <v>167</v>
      </c>
      <c r="S117" s="4">
        <f>Forward!S117+(-'Swap - Encargos'!J34)</f>
        <v>164</v>
      </c>
      <c r="T117" s="4">
        <f>Forward!T117+(-'Swap - Encargos'!K34)</f>
        <v>160</v>
      </c>
      <c r="U117" s="4">
        <f>Forward!U117</f>
        <v>0</v>
      </c>
      <c r="V117" s="6"/>
      <c r="W117" s="20">
        <f t="shared" si="0"/>
        <v>188.88888888888889</v>
      </c>
      <c r="X117" s="20">
        <f t="shared" si="1"/>
        <v>188.98313492063494</v>
      </c>
      <c r="Y117" s="23">
        <f t="shared" si="2"/>
        <v>181.65</v>
      </c>
      <c r="Z117" s="23">
        <f t="shared" si="3"/>
        <v>185.56994047619045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157.61111111111111</v>
      </c>
      <c r="AJ117" s="9">
        <f t="shared" si="8"/>
        <v>0.45486612153278821</v>
      </c>
      <c r="AK117" s="9">
        <f t="shared" si="9"/>
        <v>0.45486612153278821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Encargos'!D35)</f>
        <v>226</v>
      </c>
      <c r="N118" s="4">
        <f>Forward!N118+(-'Swap - Encargos'!E35)</f>
        <v>203</v>
      </c>
      <c r="O118" s="4">
        <f>Forward!O118+(-'Swap - Encargos'!F35)</f>
        <v>198</v>
      </c>
      <c r="P118" s="4">
        <f>Forward!P118+(-'Swap - Encargos'!G35)</f>
        <v>184</v>
      </c>
      <c r="Q118" s="4">
        <f>Forward!Q118+(-'Swap - Encargos'!H35)</f>
        <v>173</v>
      </c>
      <c r="R118" s="4">
        <f>Forward!R118+(-'Swap - Encargos'!I35)</f>
        <v>170</v>
      </c>
      <c r="S118" s="4">
        <f>Forward!S118+(-'Swap - Encargos'!J35)</f>
        <v>167</v>
      </c>
      <c r="T118" s="4">
        <f>Forward!T118+(-'Swap - Encargos'!K35)</f>
        <v>163</v>
      </c>
      <c r="U118" s="4">
        <f>Forward!U118</f>
        <v>0</v>
      </c>
      <c r="V118" s="6"/>
      <c r="W118" s="20">
        <f t="shared" si="0"/>
        <v>199.66666666666666</v>
      </c>
      <c r="X118" s="20">
        <f t="shared" si="1"/>
        <v>188.98313492063494</v>
      </c>
      <c r="Y118" s="23">
        <f t="shared" si="2"/>
        <v>189.33333333333334</v>
      </c>
      <c r="Z118" s="23">
        <f t="shared" si="3"/>
        <v>185.56994047619045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146.83333333333334</v>
      </c>
      <c r="AJ118" s="9">
        <f t="shared" si="8"/>
        <v>0.42376142376142378</v>
      </c>
      <c r="AK118" s="9">
        <f t="shared" si="9"/>
        <v>0.42376142376142378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Encargos'!D36)</f>
        <v>281</v>
      </c>
      <c r="N119" s="4">
        <f>Forward!N119+(-'Swap - Encargos'!E36)</f>
        <v>214</v>
      </c>
      <c r="O119" s="4">
        <f>Forward!O119+(-'Swap - Encargos'!F36)</f>
        <v>192</v>
      </c>
      <c r="P119" s="4">
        <f>Forward!P119+(-'Swap - Encargos'!G36)</f>
        <v>176</v>
      </c>
      <c r="Q119" s="4">
        <f>Forward!Q119+(-'Swap - Encargos'!H36)</f>
        <v>175</v>
      </c>
      <c r="R119" s="4">
        <f>Forward!R119+(-'Swap - Encargos'!I36)</f>
        <v>168</v>
      </c>
      <c r="S119" s="4">
        <f>Forward!S119+(-'Swap - Encargos'!J36)</f>
        <v>165</v>
      </c>
      <c r="T119" s="4">
        <f>Forward!T119+(-'Swap - Encargos'!K36)</f>
        <v>161</v>
      </c>
      <c r="U119" s="4">
        <f>Forward!U119</f>
        <v>0</v>
      </c>
      <c r="V119" s="6"/>
      <c r="W119" s="20">
        <f t="shared" si="0"/>
        <v>202.75</v>
      </c>
      <c r="X119" s="20">
        <f t="shared" si="1"/>
        <v>188.98313492063494</v>
      </c>
      <c r="Y119" s="23">
        <f t="shared" si="2"/>
        <v>190.65</v>
      </c>
      <c r="Z119" s="23">
        <f t="shared" si="3"/>
        <v>185.56994047619045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143.75</v>
      </c>
      <c r="AJ119" s="9">
        <f t="shared" si="8"/>
        <v>0.41486291486291488</v>
      </c>
      <c r="AK119" s="9">
        <f t="shared" si="9"/>
        <v>0.41486291486291488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Encargos'!D37)</f>
        <v>245</v>
      </c>
      <c r="N120" s="4">
        <f>Forward!N120+(-'Swap - Encargos'!E37)</f>
        <v>147</v>
      </c>
      <c r="O120" s="4">
        <f>Forward!O120+(-'Swap - Encargos'!F37)</f>
        <v>179</v>
      </c>
      <c r="P120" s="4">
        <f>Forward!P120+(-'Swap - Encargos'!G37)</f>
        <v>176</v>
      </c>
      <c r="Q120" s="4">
        <f>Forward!Q120+(-'Swap - Encargos'!H37)</f>
        <v>170</v>
      </c>
      <c r="R120" s="4">
        <f>Forward!R120+(-'Swap - Encargos'!I37)</f>
        <v>165</v>
      </c>
      <c r="S120" s="4">
        <f>Forward!S120+(-'Swap - Encargos'!J37)</f>
        <v>162</v>
      </c>
      <c r="T120" s="4">
        <f>Forward!T120+(-'Swap - Encargos'!K37)</f>
        <v>158</v>
      </c>
      <c r="U120" s="4">
        <f>Forward!U120</f>
        <v>0</v>
      </c>
      <c r="V120" s="6"/>
      <c r="W120" s="20">
        <f t="shared" si="0"/>
        <v>171.16666666666666</v>
      </c>
      <c r="X120" s="20">
        <f t="shared" si="1"/>
        <v>188.98313492063494</v>
      </c>
      <c r="Y120" s="23">
        <f t="shared" si="2"/>
        <v>170.06666666666666</v>
      </c>
      <c r="Z120" s="23">
        <f t="shared" si="3"/>
        <v>185.56994047619045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175.33333333333334</v>
      </c>
      <c r="AJ120" s="9">
        <f t="shared" si="8"/>
        <v>0.50601250601250602</v>
      </c>
      <c r="AK120" s="9">
        <f t="shared" si="9"/>
        <v>0.50601250601250602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Encargos'!D38)</f>
        <v>117</v>
      </c>
      <c r="N121" s="4">
        <f>Forward!N121+(-'Swap - Encargos'!E38)</f>
        <v>160</v>
      </c>
      <c r="O121" s="4">
        <f>Forward!O121+(-'Swap - Encargos'!F38)</f>
        <v>181</v>
      </c>
      <c r="P121" s="4">
        <f>Forward!P121+(-'Swap - Encargos'!G38)</f>
        <v>185</v>
      </c>
      <c r="Q121" s="4">
        <f>Forward!Q121+(-'Swap - Encargos'!H38)</f>
        <v>176</v>
      </c>
      <c r="R121" s="4">
        <f>Forward!R121+(-'Swap - Encargos'!I38)</f>
        <v>173</v>
      </c>
      <c r="S121" s="4">
        <f>Forward!S121+(-'Swap - Encargos'!J38)</f>
        <v>170</v>
      </c>
      <c r="T121" s="4">
        <f>Forward!T121+(-'Swap - Encargos'!K38)</f>
        <v>166</v>
      </c>
      <c r="U121" s="4">
        <f>Forward!U121</f>
        <v>0</v>
      </c>
      <c r="V121" s="6"/>
      <c r="W121" s="20">
        <f t="shared" si="0"/>
        <v>173.44444444444446</v>
      </c>
      <c r="X121" s="20">
        <f t="shared" si="1"/>
        <v>188.98313492063494</v>
      </c>
      <c r="Y121" s="23">
        <f t="shared" si="2"/>
        <v>174.06666666666666</v>
      </c>
      <c r="Z121" s="23">
        <f t="shared" si="3"/>
        <v>185.56994047619045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173.05555555555554</v>
      </c>
      <c r="AJ121" s="9">
        <f t="shared" si="8"/>
        <v>0.49943883277216605</v>
      </c>
      <c r="AK121" s="9">
        <f t="shared" si="9"/>
        <v>0.49943883277216605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Encargos'!E39)</f>
        <v>158</v>
      </c>
      <c r="O122" s="4">
        <f>Forward!O122+(-'Swap - Encargos'!F39)</f>
        <v>192</v>
      </c>
      <c r="P122" s="4">
        <f>Forward!P122+(-'Swap - Encargos'!G39)</f>
        <v>178</v>
      </c>
      <c r="Q122" s="4">
        <f>Forward!Q122+(-'Swap - Encargos'!H39)</f>
        <v>170</v>
      </c>
      <c r="R122" s="4">
        <f>Forward!R122+(-'Swap - Encargos'!I39)</f>
        <v>167</v>
      </c>
      <c r="S122" s="4">
        <f>Forward!S122+(-'Swap - Encargos'!J39)</f>
        <v>164</v>
      </c>
      <c r="T122" s="4">
        <f>Forward!T122+(-'Swap - Encargos'!K39)</f>
        <v>160</v>
      </c>
      <c r="U122" s="4">
        <f>Forward!U122</f>
        <v>0</v>
      </c>
      <c r="V122" s="6"/>
      <c r="W122" s="20">
        <f t="shared" si="0"/>
        <v>176</v>
      </c>
      <c r="X122" s="20">
        <f t="shared" si="1"/>
        <v>188.98313492063494</v>
      </c>
      <c r="Y122" s="23">
        <f t="shared" si="2"/>
        <v>173</v>
      </c>
      <c r="Z122" s="23">
        <f t="shared" si="3"/>
        <v>185.56994047619045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202.3</v>
      </c>
      <c r="AJ122" s="9">
        <f t="shared" si="8"/>
        <v>0.53476077187417392</v>
      </c>
      <c r="AK122" s="9">
        <f t="shared" si="9"/>
        <v>0.53476077187417392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Encargos'!E40)</f>
        <v>214</v>
      </c>
      <c r="O123" s="4">
        <f>Forward!O123+(-'Swap - Encargos'!F40)</f>
        <v>205</v>
      </c>
      <c r="P123" s="4">
        <f>Forward!P123+(-'Swap - Encargos'!G40)</f>
        <v>193</v>
      </c>
      <c r="Q123" s="4">
        <f>Forward!Q123+(-'Swap - Encargos'!H40)</f>
        <v>179</v>
      </c>
      <c r="R123" s="4">
        <f>Forward!R123+(-'Swap - Encargos'!I40)</f>
        <v>175</v>
      </c>
      <c r="S123" s="4">
        <f>Forward!S123+(-'Swap - Encargos'!J40)</f>
        <v>172</v>
      </c>
      <c r="T123" s="4">
        <f>Forward!T123+(-'Swap - Encargos'!K40)</f>
        <v>163</v>
      </c>
      <c r="U123" s="4">
        <f>Forward!U123</f>
        <v>0</v>
      </c>
      <c r="V123" s="6"/>
      <c r="W123" s="20">
        <f t="shared" si="0"/>
        <v>203.02777777777777</v>
      </c>
      <c r="X123" s="20">
        <f t="shared" si="1"/>
        <v>188.98313492063494</v>
      </c>
      <c r="Y123" s="23">
        <f t="shared" si="2"/>
        <v>192.5</v>
      </c>
      <c r="Z123" s="23">
        <f t="shared" si="3"/>
        <v>185.56994047619045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175.27222222222224</v>
      </c>
      <c r="AJ123" s="9">
        <f t="shared" si="8"/>
        <v>0.4633154169236644</v>
      </c>
      <c r="AK123" s="9">
        <f t="shared" si="9"/>
        <v>0.4633154169236644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Encargos'!E41)</f>
        <v>283</v>
      </c>
      <c r="O124" s="4">
        <f>Forward!O124+(-'Swap - Encargos'!F41)</f>
        <v>232</v>
      </c>
      <c r="P124" s="4">
        <f>Forward!P124+(-'Swap - Encargos'!G41)</f>
        <v>192</v>
      </c>
      <c r="Q124" s="4">
        <f>Forward!Q124+(-'Swap - Encargos'!H41)</f>
        <v>185</v>
      </c>
      <c r="R124" s="4">
        <f>Forward!R124+(-'Swap - Encargos'!I41)</f>
        <v>185</v>
      </c>
      <c r="S124" s="4">
        <f>Forward!S124+(-'Swap - Encargos'!J41)</f>
        <v>181</v>
      </c>
      <c r="T124" s="4">
        <f>Forward!T124+(-'Swap - Encargos'!K41)</f>
        <v>171</v>
      </c>
      <c r="U124" s="4">
        <f>Forward!U124</f>
        <v>0</v>
      </c>
      <c r="V124" s="6"/>
      <c r="W124" s="20">
        <f t="shared" si="0"/>
        <v>230.22222222222223</v>
      </c>
      <c r="X124" s="20">
        <f t="shared" si="1"/>
        <v>188.98313492063494</v>
      </c>
      <c r="Y124" s="23">
        <f t="shared" si="2"/>
        <v>212</v>
      </c>
      <c r="Z124" s="23">
        <f t="shared" si="3"/>
        <v>185.56994047619045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148.07777777777778</v>
      </c>
      <c r="AJ124" s="9">
        <f t="shared" si="8"/>
        <v>0.39142949452227804</v>
      </c>
      <c r="AK124" s="9">
        <f t="shared" si="9"/>
        <v>0.39142949452227804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Encargos'!E42)</f>
        <v>288</v>
      </c>
      <c r="O125" s="4">
        <f>Forward!O125+(-'Swap - Encargos'!F42)</f>
        <v>235</v>
      </c>
      <c r="P125" s="4">
        <f>Forward!P125+(-'Swap - Encargos'!G42)</f>
        <v>187</v>
      </c>
      <c r="Q125" s="4">
        <f>Forward!Q125+(-'Swap - Encargos'!H42)</f>
        <v>174</v>
      </c>
      <c r="R125" s="4">
        <f>Forward!R125+(-'Swap - Encargos'!I42)</f>
        <v>184</v>
      </c>
      <c r="S125" s="4">
        <f>Forward!S125+(-'Swap - Encargos'!J42)</f>
        <v>184</v>
      </c>
      <c r="T125" s="4">
        <f>Forward!T125+(-'Swap - Encargos'!K42)</f>
        <v>177</v>
      </c>
      <c r="U125" s="4">
        <f>Forward!U125</f>
        <v>0</v>
      </c>
      <c r="V125" s="6"/>
      <c r="W125" s="20">
        <f t="shared" si="0"/>
        <v>227.16666666666666</v>
      </c>
      <c r="X125" s="20">
        <f t="shared" si="1"/>
        <v>188.98313492063494</v>
      </c>
      <c r="Y125" s="23">
        <f t="shared" si="2"/>
        <v>208.4</v>
      </c>
      <c r="Z125" s="23">
        <f t="shared" si="3"/>
        <v>185.56994047619045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151.13333333333335</v>
      </c>
      <c r="AJ125" s="9">
        <f t="shared" si="8"/>
        <v>0.39950656445501809</v>
      </c>
      <c r="AK125" s="9">
        <f t="shared" si="9"/>
        <v>0.39950656445501809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Encargos'!E43)</f>
        <v>303</v>
      </c>
      <c r="O126" s="4">
        <f>Forward!O126+(-'Swap - Encargos'!F43)</f>
        <v>239</v>
      </c>
      <c r="P126" s="4">
        <f>Forward!P126+(-'Swap - Encargos'!G43)</f>
        <v>189</v>
      </c>
      <c r="Q126" s="4">
        <f>Forward!Q126+(-'Swap - Encargos'!H43)</f>
        <v>177</v>
      </c>
      <c r="R126" s="4">
        <f>Forward!R126+(-'Swap - Encargos'!I43)</f>
        <v>183</v>
      </c>
      <c r="S126" s="4">
        <f>Forward!S126+(-'Swap - Encargos'!J43)</f>
        <v>188</v>
      </c>
      <c r="T126" s="4">
        <f>Forward!T126+(-'Swap - Encargos'!K43)</f>
        <v>177</v>
      </c>
      <c r="U126" s="4">
        <f>Forward!U126</f>
        <v>0</v>
      </c>
      <c r="V126" s="6"/>
      <c r="W126" s="20">
        <f t="shared" si="0"/>
        <v>229.66666666666666</v>
      </c>
      <c r="X126" s="20">
        <f t="shared" si="1"/>
        <v>188.98313492063494</v>
      </c>
      <c r="Y126" s="23">
        <f t="shared" si="2"/>
        <v>210.53333333333333</v>
      </c>
      <c r="Z126" s="23">
        <f t="shared" si="3"/>
        <v>185.56994047619045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148.63333333333335</v>
      </c>
      <c r="AJ126" s="9">
        <f t="shared" si="8"/>
        <v>0.39289805269186717</v>
      </c>
      <c r="AK126" s="9">
        <f t="shared" si="9"/>
        <v>0.39289805269186717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Encargos'!E44)</f>
        <v>320</v>
      </c>
      <c r="O127" s="4">
        <f>Forward!O127+(-'Swap - Encargos'!F44)</f>
        <v>252</v>
      </c>
      <c r="P127" s="4">
        <f>Forward!P127+(-'Swap - Encargos'!G44)</f>
        <v>194</v>
      </c>
      <c r="Q127" s="4">
        <f>Forward!Q127+(-'Swap - Encargos'!H44)</f>
        <v>183</v>
      </c>
      <c r="R127" s="4">
        <f>Forward!R127+(-'Swap - Encargos'!I44)</f>
        <v>190</v>
      </c>
      <c r="S127" s="4">
        <f>Forward!S127+(-'Swap - Encargos'!J44)</f>
        <v>189</v>
      </c>
      <c r="T127" s="4">
        <f>Forward!T127+(-'Swap - Encargos'!K44)</f>
        <v>177</v>
      </c>
      <c r="U127" s="4">
        <f>Forward!U127</f>
        <v>0</v>
      </c>
      <c r="V127" s="6"/>
      <c r="W127" s="20">
        <f t="shared" si="0"/>
        <v>236.30555555555554</v>
      </c>
      <c r="X127" s="20">
        <f t="shared" si="1"/>
        <v>188.98313492063494</v>
      </c>
      <c r="Y127" s="23">
        <f t="shared" si="2"/>
        <v>216.88333333333333</v>
      </c>
      <c r="Z127" s="23">
        <f t="shared" si="3"/>
        <v>185.56994047619045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141.99444444444447</v>
      </c>
      <c r="AJ127" s="9">
        <f t="shared" si="8"/>
        <v>0.37534878256527748</v>
      </c>
      <c r="AK127" s="9">
        <f t="shared" si="9"/>
        <v>0.37534878256527748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Encargos'!E45)</f>
        <v>286</v>
      </c>
      <c r="O128" s="4">
        <f>Forward!O128+(-'Swap - Encargos'!F45)</f>
        <v>244</v>
      </c>
      <c r="P128" s="4">
        <f>Forward!P128+(-'Swap - Encargos'!G45)</f>
        <v>205</v>
      </c>
      <c r="Q128" s="4">
        <f>Forward!Q128+(-'Swap - Encargos'!H45)</f>
        <v>186</v>
      </c>
      <c r="R128" s="4">
        <f>Forward!R128+(-'Swap - Encargos'!I45)</f>
        <v>192</v>
      </c>
      <c r="S128" s="4">
        <f>Forward!S128+(-'Swap - Encargos'!J45)</f>
        <v>188</v>
      </c>
      <c r="T128" s="4">
        <f>Forward!T128+(-'Swap - Encargos'!K45)</f>
        <v>176</v>
      </c>
      <c r="U128" s="4">
        <f>Forward!U128</f>
        <v>0</v>
      </c>
      <c r="V128" s="6"/>
      <c r="W128" s="20">
        <f t="shared" si="0"/>
        <v>228.33333333333334</v>
      </c>
      <c r="X128" s="20">
        <f t="shared" si="1"/>
        <v>188.98313492063494</v>
      </c>
      <c r="Y128" s="23">
        <f t="shared" si="2"/>
        <v>212.8</v>
      </c>
      <c r="Z128" s="23">
        <f t="shared" si="3"/>
        <v>185.56994047619045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149.96666666666667</v>
      </c>
      <c r="AJ128" s="9">
        <f t="shared" si="8"/>
        <v>0.39642259229888094</v>
      </c>
      <c r="AK128" s="9">
        <f t="shared" si="9"/>
        <v>0.39642259229888094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Encargos'!E46)</f>
        <v>261</v>
      </c>
      <c r="O129" s="4">
        <f>Forward!O129+(-'Swap - Encargos'!F46)</f>
        <v>226</v>
      </c>
      <c r="P129" s="4">
        <f>Forward!P129+(-'Swap - Encargos'!G46)</f>
        <v>202</v>
      </c>
      <c r="Q129" s="4">
        <f>Forward!Q129+(-'Swap - Encargos'!H46)</f>
        <v>184</v>
      </c>
      <c r="R129" s="4">
        <f>Forward!R129+(-'Swap - Encargos'!I46)</f>
        <v>195</v>
      </c>
      <c r="S129" s="4">
        <f>Forward!S129+(-'Swap - Encargos'!J46)</f>
        <v>188</v>
      </c>
      <c r="T129" s="4">
        <f>Forward!T129+(-'Swap - Encargos'!K46)</f>
        <v>180</v>
      </c>
      <c r="U129" s="4">
        <f>Forward!U129</f>
        <v>0</v>
      </c>
      <c r="V129" s="6"/>
      <c r="W129" s="20">
        <f t="shared" si="0"/>
        <v>214.69444444444446</v>
      </c>
      <c r="X129" s="20">
        <f t="shared" si="1"/>
        <v>188.98313492063494</v>
      </c>
      <c r="Y129" s="23">
        <f t="shared" si="2"/>
        <v>205.08333333333334</v>
      </c>
      <c r="Z129" s="23">
        <f t="shared" si="3"/>
        <v>185.56994047619045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163.60555555555555</v>
      </c>
      <c r="AJ129" s="9">
        <f t="shared" si="8"/>
        <v>0.4324756953622933</v>
      </c>
      <c r="AK129" s="9">
        <f t="shared" si="9"/>
        <v>0.4324756953622933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Encargos'!E47)</f>
        <v>314</v>
      </c>
      <c r="O130" s="4">
        <f>Forward!O130+(-'Swap - Encargos'!F47)</f>
        <v>243</v>
      </c>
      <c r="P130" s="4">
        <f>Forward!P130+(-'Swap - Encargos'!G47)</f>
        <v>203</v>
      </c>
      <c r="Q130" s="4">
        <f>Forward!Q130+(-'Swap - Encargos'!H47)</f>
        <v>192</v>
      </c>
      <c r="R130" s="4">
        <f>Forward!R130+(-'Swap - Encargos'!I47)</f>
        <v>202</v>
      </c>
      <c r="S130" s="4">
        <f>Forward!S130+(-'Swap - Encargos'!J47)</f>
        <v>203</v>
      </c>
      <c r="T130" s="4">
        <f>Forward!T130+(-'Swap - Encargos'!K47)</f>
        <v>195</v>
      </c>
      <c r="U130" s="4">
        <f>Forward!U130</f>
        <v>0</v>
      </c>
      <c r="V130" s="6"/>
      <c r="W130" s="20">
        <f t="shared" si="0"/>
        <v>226.22222222222223</v>
      </c>
      <c r="X130" s="20">
        <f t="shared" si="1"/>
        <v>188.98313492063494</v>
      </c>
      <c r="Y130" s="23">
        <f t="shared" si="2"/>
        <v>216</v>
      </c>
      <c r="Z130" s="23">
        <f t="shared" si="3"/>
        <v>185.56994047619045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152.07777777777778</v>
      </c>
      <c r="AJ130" s="9">
        <f t="shared" si="8"/>
        <v>0.40200311334331951</v>
      </c>
      <c r="AK130" s="9">
        <f t="shared" si="9"/>
        <v>0.40200311334331951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Encargos'!E48)</f>
        <v>308</v>
      </c>
      <c r="O131" s="4">
        <f>Forward!O131+(-'Swap - Encargos'!F48)</f>
        <v>225</v>
      </c>
      <c r="P131" s="4">
        <f>Forward!P131+(-'Swap - Encargos'!G48)</f>
        <v>203</v>
      </c>
      <c r="Q131" s="4">
        <f>Forward!Q131+(-'Swap - Encargos'!H48)</f>
        <v>206</v>
      </c>
      <c r="R131" s="4">
        <f>Forward!R131+(-'Swap - Encargos'!I48)</f>
        <v>213</v>
      </c>
      <c r="S131" s="4">
        <f>Forward!S131+(-'Swap - Encargos'!J48)</f>
        <v>215</v>
      </c>
      <c r="T131" s="4">
        <f>Forward!T131+(-'Swap - Encargos'!K48)</f>
        <v>202</v>
      </c>
      <c r="U131" s="4">
        <f>Forward!U131</f>
        <v>0</v>
      </c>
      <c r="V131" s="6"/>
      <c r="W131" s="20">
        <f t="shared" si="0"/>
        <v>219.83333333333334</v>
      </c>
      <c r="X131" s="20">
        <f t="shared" si="1"/>
        <v>188.98313492063494</v>
      </c>
      <c r="Y131" s="23">
        <f t="shared" si="2"/>
        <v>217.05</v>
      </c>
      <c r="Z131" s="23">
        <f t="shared" si="3"/>
        <v>185.56994047619045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158.46666666666667</v>
      </c>
      <c r="AJ131" s="9">
        <f t="shared" si="8"/>
        <v>0.41889153229359416</v>
      </c>
      <c r="AK131" s="9">
        <f>IF(AJ131&gt;0,AJ131,0)</f>
        <v>0.41889153229359416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Encargos'!E49)</f>
        <v>278</v>
      </c>
      <c r="O132" s="4">
        <f>Forward!O132+(-'Swap - Encargos'!F49)</f>
        <v>220</v>
      </c>
      <c r="P132" s="4">
        <f>Forward!P132+(-'Swap - Encargos'!G49)</f>
        <v>199</v>
      </c>
      <c r="Q132" s="4">
        <f>Forward!Q132+(-'Swap - Encargos'!H49)</f>
        <v>204</v>
      </c>
      <c r="R132" s="4">
        <f>Forward!R132+(-'Swap - Encargos'!I49)</f>
        <v>202</v>
      </c>
      <c r="S132" s="4">
        <f>Forward!S132+(-'Swap - Encargos'!J49)</f>
        <v>209</v>
      </c>
      <c r="T132" s="4">
        <f>Forward!T132+(-'Swap - Encargos'!K49)</f>
        <v>201</v>
      </c>
      <c r="U132" s="4">
        <f>Forward!U132</f>
        <v>0</v>
      </c>
      <c r="V132" s="6"/>
      <c r="W132" s="20">
        <f t="shared" si="0"/>
        <v>211.77777777777777</v>
      </c>
      <c r="X132" s="20">
        <f t="shared" si="1"/>
        <v>188.98313492063494</v>
      </c>
      <c r="Y132" s="23">
        <f t="shared" si="2"/>
        <v>209.1</v>
      </c>
      <c r="Z132" s="23">
        <f t="shared" si="3"/>
        <v>185.56994047619045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166.52222222222224</v>
      </c>
      <c r="AJ132" s="9">
        <f t="shared" si="8"/>
        <v>0.44018562575263609</v>
      </c>
      <c r="AK132" s="9">
        <f>IF(AJ132&gt;0,AJ132,0)</f>
        <v>0.44018562575263609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Encargos'!E50)</f>
        <v>303</v>
      </c>
      <c r="O133" s="4">
        <f>Forward!O133+(-'Swap - Encargos'!F50)</f>
        <v>260</v>
      </c>
      <c r="P133" s="4">
        <f>Forward!P133+(-'Swap - Encargos'!G50)</f>
        <v>234</v>
      </c>
      <c r="Q133" s="4">
        <f>Forward!Q133+(-'Swap - Encargos'!H50)</f>
        <v>236</v>
      </c>
      <c r="R133" s="4">
        <f>Forward!R133+(-'Swap - Encargos'!I50)</f>
        <v>214</v>
      </c>
      <c r="S133" s="4">
        <f>Forward!S133+(-'Swap - Encargos'!J50)</f>
        <v>198</v>
      </c>
      <c r="T133" s="4">
        <f>Forward!T133+(-'Swap - Encargos'!K50)</f>
        <v>186</v>
      </c>
      <c r="U133" s="4">
        <f>Forward!U133</f>
        <v>0</v>
      </c>
      <c r="V133" s="6"/>
      <c r="W133" s="20">
        <f t="shared" si="0"/>
        <v>245.19444444444446</v>
      </c>
      <c r="X133" s="20">
        <f t="shared" si="1"/>
        <v>188.98313492063494</v>
      </c>
      <c r="Y133" s="23">
        <f t="shared" si="2"/>
        <v>230.15</v>
      </c>
      <c r="Z133" s="23">
        <f t="shared" si="3"/>
        <v>185.56994047619045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133.10555555555555</v>
      </c>
      <c r="AJ133" s="9">
        <f t="shared" si="8"/>
        <v>0.35185185185185186</v>
      </c>
      <c r="AK133" s="9">
        <f>IF(AJ133&gt;0,AJ133,0)</f>
        <v>0.35185185185185186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Encargos'!F51)</f>
        <v>326</v>
      </c>
      <c r="P134" s="4">
        <f>Forward!P134+(-'Swap - Encargos'!G51)</f>
        <v>259</v>
      </c>
      <c r="Q134" s="4">
        <f>Forward!Q134+(-'Swap - Encargos'!H51)</f>
        <v>253</v>
      </c>
      <c r="R134" s="4">
        <f>Forward!R134+(-'Swap - Encargos'!I51)</f>
        <v>236</v>
      </c>
      <c r="S134" s="4">
        <f>Forward!S134+(-'Swap - Encargos'!J51)</f>
        <v>207</v>
      </c>
      <c r="T134" s="4">
        <f>Forward!T134+(-'Swap - Encargos'!K51)</f>
        <v>197</v>
      </c>
      <c r="U134" s="4">
        <f>Forward!U134</f>
        <v>0</v>
      </c>
      <c r="V134" s="6"/>
      <c r="W134" s="20">
        <f t="shared" si="0"/>
        <v>279.33333333333331</v>
      </c>
      <c r="X134" s="20">
        <f t="shared" si="1"/>
        <v>188.98313492063494</v>
      </c>
      <c r="Y134" s="23">
        <f t="shared" si="2"/>
        <v>256.2</v>
      </c>
      <c r="Z134" s="23">
        <f t="shared" si="3"/>
        <v>185.56994047619045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110.66666666666669</v>
      </c>
      <c r="AJ134" s="9">
        <f t="shared" si="8"/>
        <v>0.28376068376068381</v>
      </c>
      <c r="AK134" s="9">
        <f>IF(AJ134&gt;0,AJ134,0)</f>
        <v>0.28376068376068381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Encargos'!F52)</f>
        <v>375</v>
      </c>
      <c r="P135" s="4">
        <f>Forward!P135+(-'Swap - Encargos'!G52)</f>
        <v>263</v>
      </c>
      <c r="Q135" s="4">
        <f>Forward!Q135+(-'Swap - Encargos'!H52)</f>
        <v>270</v>
      </c>
      <c r="R135" s="4">
        <f>Forward!R135+(-'Swap - Encargos'!I52)</f>
        <v>243</v>
      </c>
      <c r="S135" s="4">
        <f>Forward!S135+(-'Swap - Encargos'!J52)</f>
        <v>226</v>
      </c>
      <c r="T135" s="4">
        <f>Forward!T135+(-'Swap - Encargos'!K52)</f>
        <v>200</v>
      </c>
      <c r="U135" s="4">
        <f>Forward!U135</f>
        <v>0</v>
      </c>
      <c r="V135" s="6"/>
      <c r="W135" s="20">
        <f t="shared" si="0"/>
        <v>299</v>
      </c>
      <c r="X135" s="20">
        <f t="shared" si="1"/>
        <v>188.98313492063494</v>
      </c>
      <c r="Y135" s="23">
        <f t="shared" si="2"/>
        <v>272.48333333333335</v>
      </c>
      <c r="Z135" s="23">
        <f t="shared" si="3"/>
        <v>185.56994047619045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91</v>
      </c>
      <c r="AJ135" s="9">
        <f>(AE135-W135)/AE135</f>
        <v>0.23333333333333334</v>
      </c>
      <c r="AK135" s="9">
        <f>IF(AJ135&gt;0,AJ135,0)</f>
        <v>0.23333333333333334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Encargos'!F53)</f>
        <v>334</v>
      </c>
      <c r="P136" s="4">
        <f>Forward!P136+(-'Swap - Encargos'!G53)</f>
        <v>251</v>
      </c>
      <c r="Q136" s="4">
        <f>Forward!Q136+(-'Swap - Encargos'!H53)</f>
        <v>251</v>
      </c>
      <c r="R136" s="4">
        <f>Forward!R136+(-'Swap - Encargos'!I53)</f>
        <v>236</v>
      </c>
      <c r="S136" s="4">
        <f>Forward!S136+(-'Swap - Encargos'!J53)</f>
        <v>225</v>
      </c>
      <c r="T136" s="4">
        <f>Forward!T136+(-'Swap - Encargos'!K53)</f>
        <v>212</v>
      </c>
      <c r="U136" s="4">
        <f>Forward!U136</f>
        <v>0</v>
      </c>
      <c r="V136" s="6"/>
      <c r="W136" s="20">
        <f t="shared" si="0"/>
        <v>273.22222222222223</v>
      </c>
      <c r="X136" s="20">
        <f t="shared" si="1"/>
        <v>188.98313492063494</v>
      </c>
      <c r="Y136" s="23">
        <f t="shared" si="2"/>
        <v>255.33333333333334</v>
      </c>
      <c r="Z136" s="23">
        <f t="shared" si="3"/>
        <v>185.56994047619045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116.77777777777777</v>
      </c>
      <c r="AJ136" s="9">
        <f t="shared" ref="AJ136:AJ139" si="18">(AE136-W136)/AE136</f>
        <v>0.29943019943019944</v>
      </c>
      <c r="AK136" s="9">
        <f t="shared" ref="AK136:AK139" si="19">IF(AJ136&gt;0,AJ136,0)</f>
        <v>0.29943019943019944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Encargos'!F54)</f>
        <v>266</v>
      </c>
      <c r="P137" s="4">
        <f>Forward!P137+(-'Swap - Encargos'!G54)</f>
        <v>248</v>
      </c>
      <c r="Q137" s="4">
        <f>Forward!Q137+(-'Swap - Encargos'!H54)</f>
        <v>251</v>
      </c>
      <c r="R137" s="4">
        <f>Forward!R137+(-'Swap - Encargos'!I54)</f>
        <v>232</v>
      </c>
      <c r="S137" s="4">
        <f>Forward!S137+(-'Swap - Encargos'!J54)</f>
        <v>212</v>
      </c>
      <c r="T137" s="4">
        <f>Forward!T137+(-'Swap - Encargos'!K54)</f>
        <v>206</v>
      </c>
      <c r="U137" s="4">
        <f>Forward!U137</f>
        <v>0</v>
      </c>
      <c r="V137" s="4"/>
      <c r="W137" s="20">
        <f t="shared" si="0"/>
        <v>252.16666666666666</v>
      </c>
      <c r="X137" s="20">
        <f t="shared" si="1"/>
        <v>188.98313492063494</v>
      </c>
      <c r="Y137" s="23">
        <f t="shared" si="2"/>
        <v>238.8</v>
      </c>
      <c r="Z137" s="23">
        <f t="shared" si="3"/>
        <v>185.56994047619045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137.83333333333334</v>
      </c>
      <c r="AJ137" s="9">
        <f t="shared" si="18"/>
        <v>0.35341880341880344</v>
      </c>
      <c r="AK137" s="9">
        <f t="shared" si="19"/>
        <v>0.35341880341880344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Encargos'!F55)</f>
        <v>308</v>
      </c>
      <c r="P138" s="4">
        <f>Forward!P138+(-'Swap - Encargos'!G55)</f>
        <v>263</v>
      </c>
      <c r="Q138" s="4">
        <f>Forward!Q138+(-'Swap - Encargos'!H55)</f>
        <v>254</v>
      </c>
      <c r="R138" s="4">
        <f>Forward!R138+(-'Swap - Encargos'!I55)</f>
        <v>236</v>
      </c>
      <c r="S138" s="4">
        <f>Forward!S138+(-'Swap - Encargos'!J55)</f>
        <v>231</v>
      </c>
      <c r="T138" s="4">
        <f>Forward!T138+(-'Swap - Encargos'!K55)</f>
        <v>209</v>
      </c>
      <c r="U138" s="4">
        <f>Forward!U138</f>
        <v>0</v>
      </c>
      <c r="V138" s="4"/>
      <c r="W138" s="20">
        <f t="shared" si="0"/>
        <v>267</v>
      </c>
      <c r="X138" s="20">
        <f t="shared" si="1"/>
        <v>188.98313492063494</v>
      </c>
      <c r="Y138" s="23">
        <f t="shared" si="2"/>
        <v>251.8</v>
      </c>
      <c r="Z138" s="23">
        <f t="shared" si="3"/>
        <v>185.56994047619045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123</v>
      </c>
      <c r="AJ138" s="9">
        <f t="shared" si="18"/>
        <v>0.31538461538461537</v>
      </c>
      <c r="AK138" s="9">
        <f t="shared" si="19"/>
        <v>0.31538461538461537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Encargos'!F56)</f>
        <v>295</v>
      </c>
      <c r="P139" s="4">
        <f>Forward!P139+(-'Swap - Encargos'!G56)</f>
        <v>272</v>
      </c>
      <c r="Q139" s="4">
        <f>Forward!Q139+(-'Swap - Encargos'!H56)</f>
        <v>257</v>
      </c>
      <c r="R139" s="4">
        <f>Forward!R139+(-'Swap - Encargos'!I56)</f>
        <v>241</v>
      </c>
      <c r="S139" s="4">
        <f>Forward!S139+(-'Swap - Encargos'!J56)</f>
        <v>223</v>
      </c>
      <c r="T139" s="4">
        <f>Forward!T139+(-'Swap - Encargos'!K56)</f>
        <v>213</v>
      </c>
      <c r="U139" s="4">
        <f>Forward!U139</f>
        <v>0</v>
      </c>
      <c r="V139" s="4"/>
      <c r="W139" s="20">
        <f t="shared" si="0"/>
        <v>267.16666666666669</v>
      </c>
      <c r="X139" s="20">
        <f t="shared" si="1"/>
        <v>188.98313492063494</v>
      </c>
      <c r="Y139" s="23">
        <f t="shared" si="2"/>
        <v>250.76666666666668</v>
      </c>
      <c r="Z139" s="23">
        <f t="shared" si="3"/>
        <v>185.56994047619045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122.83333333333331</v>
      </c>
      <c r="AJ139" s="9">
        <f t="shared" si="18"/>
        <v>0.31495726495726489</v>
      </c>
      <c r="AK139" s="9">
        <f t="shared" si="19"/>
        <v>0.31495726495726489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Encargos'!F57)</f>
        <v>258</v>
      </c>
      <c r="P140" s="4">
        <f>Forward!P140+(-'Swap - Encargos'!G57)</f>
        <v>273</v>
      </c>
      <c r="Q140" s="4">
        <f>Forward!Q140+(-'Swap - Encargos'!H57)</f>
        <v>259</v>
      </c>
      <c r="R140" s="4">
        <f>Forward!R140+(-'Swap - Encargos'!I57)</f>
        <v>241</v>
      </c>
      <c r="S140" s="4">
        <f>Forward!S140+(-'Swap - Encargos'!J57)</f>
        <v>218</v>
      </c>
      <c r="T140" s="4">
        <f>Forward!T140+(-'Swap - Encargos'!K57)</f>
        <v>211</v>
      </c>
      <c r="U140" s="4">
        <f>Forward!U140</f>
        <v>0</v>
      </c>
      <c r="V140" s="4"/>
      <c r="W140" s="20">
        <f t="shared" si="0"/>
        <v>260.5</v>
      </c>
      <c r="X140" s="20">
        <f t="shared" si="1"/>
        <v>188.98313492063494</v>
      </c>
      <c r="Y140" s="23">
        <f t="shared" si="2"/>
        <v>245.1</v>
      </c>
      <c r="Z140" s="23">
        <f t="shared" si="3"/>
        <v>185.56994047619045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129.5</v>
      </c>
      <c r="AJ140" s="9">
        <f t="shared" ref="AJ140" si="23">(AE140-W140)/AE140</f>
        <v>0.33205128205128204</v>
      </c>
      <c r="AK140" s="9">
        <f t="shared" ref="AK140" si="24">IF(AJ140&gt;0,AJ140,0)</f>
        <v>0.33205128205128204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Encargos'!F58)</f>
        <v>263</v>
      </c>
      <c r="P141" s="4">
        <f>Forward!P141+(-'Swap - Encargos'!G58)</f>
        <v>288</v>
      </c>
      <c r="Q141" s="4">
        <f>Forward!Q141+(-'Swap - Encargos'!H58)</f>
        <v>274</v>
      </c>
      <c r="R141" s="4">
        <f>Forward!R141+(-'Swap - Encargos'!I58)</f>
        <v>248</v>
      </c>
      <c r="S141" s="4">
        <f>Forward!S141+(-'Swap - Encargos'!J58)</f>
        <v>230</v>
      </c>
      <c r="T141" s="4">
        <f>Forward!T141+(-'Swap - Encargos'!K58)</f>
        <v>208</v>
      </c>
      <c r="U141" s="4">
        <f>Forward!U141</f>
        <v>0</v>
      </c>
      <c r="V141" s="4"/>
      <c r="W141" s="20">
        <f t="shared" si="0"/>
        <v>272.08333333333331</v>
      </c>
      <c r="X141" s="20">
        <f t="shared" si="1"/>
        <v>188.98313492063494</v>
      </c>
      <c r="Y141" s="23">
        <f t="shared" si="2"/>
        <v>254.18333333333334</v>
      </c>
      <c r="Z141" s="23">
        <f t="shared" si="3"/>
        <v>185.56994047619045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117.91666666666669</v>
      </c>
      <c r="AJ141" s="9">
        <f t="shared" ref="AJ141" si="28">(AE141-W141)/AE141</f>
        <v>0.30235042735042739</v>
      </c>
      <c r="AK141" s="9">
        <f t="shared" ref="AK141" si="29">IF(AJ141&gt;0,AJ141,0)</f>
        <v>0.30235042735042739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D07D-47FA-46F4-9B86-7045F9DCA3FF}">
  <sheetPr>
    <pageSetUpPr fitToPage="1"/>
  </sheetPr>
  <dimension ref="A1:CV145"/>
  <sheetViews>
    <sheetView showGridLines="0" zoomScale="90" zoomScaleNormal="90" workbookViewId="0">
      <pane xSplit="3" ySplit="1" topLeftCell="E81" activePane="bottomRight" state="frozen"/>
      <selection pane="topRight"/>
      <selection pane="bottomLeft"/>
      <selection pane="bottomRight" activeCell="Q114" sqref="Q114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5" width="12.6640625" customWidth="1"/>
    <col min="6" max="10" width="12.6640625" hidden="1" customWidth="1"/>
    <col min="11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</f>
        <v>234</v>
      </c>
      <c r="L86" s="4">
        <f>Forward!L86</f>
        <v>241</v>
      </c>
      <c r="M86" s="4">
        <f>Forward!M86</f>
        <v>214</v>
      </c>
      <c r="N86" s="4">
        <f>Forward!N86</f>
        <v>199</v>
      </c>
      <c r="O86" s="4">
        <f>Forward!O86</f>
        <v>191</v>
      </c>
      <c r="P86" s="4">
        <f>Forward!P86</f>
        <v>183</v>
      </c>
      <c r="Q86" s="4">
        <f>Forward!Q86</f>
        <v>178</v>
      </c>
      <c r="R86" s="4">
        <f>Forward!R86</f>
        <v>173</v>
      </c>
      <c r="S86" s="4">
        <f>Forward!S86</f>
        <v>168</v>
      </c>
      <c r="T86" s="4">
        <f>Forward!T86</f>
        <v>163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229.66666666666666</v>
      </c>
      <c r="X86" s="20">
        <f t="shared" ref="X86:X141" si="1">AVERAGE($W$2:$W$198)</f>
        <v>205.00793650793653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215.8</v>
      </c>
      <c r="Z86" s="23">
        <f t="shared" ref="Z86:Z141" si="3">AVERAGE($Y$2:$Y$198)</f>
        <v>198.26369047619048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76.333333333333343</v>
      </c>
      <c r="AJ86" s="9">
        <f t="shared" ref="AJ86:AJ134" si="8">(AE86-W86)/AE86</f>
        <v>0.24945533769063183</v>
      </c>
      <c r="AK86" s="9">
        <f t="shared" ref="AK86:AK130" si="9">IF(AJ86&gt;0,AJ86,0)</f>
        <v>0.24945533769063183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</f>
        <v>173</v>
      </c>
      <c r="L87" s="4">
        <f>Forward!L87</f>
        <v>234</v>
      </c>
      <c r="M87" s="4">
        <f>Forward!M87</f>
        <v>219</v>
      </c>
      <c r="N87" s="4">
        <f>Forward!N87</f>
        <v>201</v>
      </c>
      <c r="O87" s="4">
        <f>Forward!O87</f>
        <v>193</v>
      </c>
      <c r="P87" s="4">
        <f>Forward!P87</f>
        <v>185</v>
      </c>
      <c r="Q87" s="4">
        <f>Forward!Q87</f>
        <v>180</v>
      </c>
      <c r="R87" s="4">
        <f>Forward!R87</f>
        <v>175</v>
      </c>
      <c r="S87" s="4">
        <f>Forward!S87</f>
        <v>170</v>
      </c>
      <c r="T87" s="4">
        <f>Forward!T87</f>
        <v>165</v>
      </c>
      <c r="U87" s="4">
        <f>Forward!U87</f>
        <v>0</v>
      </c>
      <c r="V87" s="6"/>
      <c r="W87" s="20">
        <f t="shared" si="0"/>
        <v>209.44444444444446</v>
      </c>
      <c r="X87" s="20">
        <f t="shared" si="1"/>
        <v>205.00793650793653</v>
      </c>
      <c r="Y87" s="23">
        <f t="shared" si="2"/>
        <v>204.2</v>
      </c>
      <c r="Z87" s="23">
        <f t="shared" si="3"/>
        <v>198.26369047619048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96.555555555555543</v>
      </c>
      <c r="AJ87" s="9">
        <f t="shared" si="8"/>
        <v>0.3155410312273057</v>
      </c>
      <c r="AK87" s="9">
        <f t="shared" si="9"/>
        <v>0.3155410312273057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</f>
        <v>192</v>
      </c>
      <c r="L88" s="4">
        <f>Forward!L88</f>
        <v>258</v>
      </c>
      <c r="M88" s="4">
        <f>Forward!M88</f>
        <v>225</v>
      </c>
      <c r="N88" s="4">
        <f>Forward!N88</f>
        <v>200</v>
      </c>
      <c r="O88" s="4">
        <f>Forward!O88</f>
        <v>192</v>
      </c>
      <c r="P88" s="4">
        <f>Forward!P88</f>
        <v>184</v>
      </c>
      <c r="Q88" s="4">
        <f>Forward!Q88</f>
        <v>179</v>
      </c>
      <c r="R88" s="4">
        <f>Forward!R88</f>
        <v>174</v>
      </c>
      <c r="S88" s="4">
        <f>Forward!S88</f>
        <v>169</v>
      </c>
      <c r="T88" s="4">
        <f>Forward!T88</f>
        <v>164</v>
      </c>
      <c r="U88" s="4">
        <f>Forward!U88</f>
        <v>0</v>
      </c>
      <c r="V88" s="6"/>
      <c r="W88" s="20">
        <f t="shared" si="0"/>
        <v>225.44444444444446</v>
      </c>
      <c r="X88" s="20">
        <f t="shared" si="1"/>
        <v>205.00793650793653</v>
      </c>
      <c r="Y88" s="23">
        <f t="shared" si="2"/>
        <v>213.13333333333333</v>
      </c>
      <c r="Z88" s="23">
        <f t="shared" si="3"/>
        <v>198.26369047619048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80.555555555555543</v>
      </c>
      <c r="AJ88" s="9">
        <f t="shared" si="8"/>
        <v>0.26325344952795932</v>
      </c>
      <c r="AK88" s="9">
        <f t="shared" si="9"/>
        <v>0.26325344952795932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</f>
        <v>172</v>
      </c>
      <c r="L89" s="4">
        <f>Forward!L89</f>
        <v>258</v>
      </c>
      <c r="M89" s="4">
        <f>Forward!M89</f>
        <v>233</v>
      </c>
      <c r="N89" s="4">
        <f>Forward!N89</f>
        <v>202</v>
      </c>
      <c r="O89" s="4">
        <f>Forward!O89</f>
        <v>194</v>
      </c>
      <c r="P89" s="4">
        <f>Forward!P89</f>
        <v>186</v>
      </c>
      <c r="Q89" s="4">
        <f>Forward!Q89</f>
        <v>181</v>
      </c>
      <c r="R89" s="4">
        <f>Forward!R89</f>
        <v>176</v>
      </c>
      <c r="S89" s="4">
        <f>Forward!S89</f>
        <v>171</v>
      </c>
      <c r="T89" s="4">
        <f>Forward!T89</f>
        <v>166</v>
      </c>
      <c r="U89" s="4">
        <f>Forward!U89</f>
        <v>0</v>
      </c>
      <c r="V89" s="6"/>
      <c r="W89" s="20">
        <f t="shared" si="0"/>
        <v>223.5</v>
      </c>
      <c r="X89" s="20">
        <f t="shared" si="1"/>
        <v>205.00793650793653</v>
      </c>
      <c r="Y89" s="23">
        <f t="shared" si="2"/>
        <v>212.5</v>
      </c>
      <c r="Z89" s="23">
        <f t="shared" si="3"/>
        <v>198.26369047619048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82.5</v>
      </c>
      <c r="AJ89" s="9">
        <f t="shared" si="8"/>
        <v>0.26960784313725489</v>
      </c>
      <c r="AK89" s="9">
        <f t="shared" si="9"/>
        <v>0.26960784313725489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</f>
        <v>170</v>
      </c>
      <c r="L90" s="4">
        <f>Forward!L90</f>
        <v>235</v>
      </c>
      <c r="M90" s="4">
        <f>Forward!M90</f>
        <v>228</v>
      </c>
      <c r="N90" s="4">
        <f>Forward!N90</f>
        <v>208</v>
      </c>
      <c r="O90" s="4">
        <f>Forward!O90</f>
        <v>200</v>
      </c>
      <c r="P90" s="4">
        <f>Forward!P90</f>
        <v>192</v>
      </c>
      <c r="Q90" s="4">
        <f>Forward!Q90</f>
        <v>187</v>
      </c>
      <c r="R90" s="4">
        <f>Forward!R90</f>
        <v>182</v>
      </c>
      <c r="S90" s="4">
        <f>Forward!S90</f>
        <v>177</v>
      </c>
      <c r="T90" s="4">
        <f>Forward!T90</f>
        <v>172</v>
      </c>
      <c r="U90" s="4">
        <f>Forward!U90</f>
        <v>0</v>
      </c>
      <c r="V90" s="6"/>
      <c r="W90" s="20">
        <f t="shared" si="0"/>
        <v>215.22222222222223</v>
      </c>
      <c r="X90" s="20">
        <f t="shared" si="1"/>
        <v>205.00793650793653</v>
      </c>
      <c r="Y90" s="23">
        <f t="shared" si="2"/>
        <v>209.66666666666666</v>
      </c>
      <c r="Z90" s="23">
        <f t="shared" si="3"/>
        <v>198.26369047619048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90.777777777777771</v>
      </c>
      <c r="AJ90" s="9">
        <f t="shared" si="8"/>
        <v>0.29665940450254175</v>
      </c>
      <c r="AK90" s="9">
        <f t="shared" si="9"/>
        <v>0.29665940450254175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</f>
        <v>164</v>
      </c>
      <c r="L91" s="4">
        <f>Forward!L91</f>
        <v>232</v>
      </c>
      <c r="M91" s="4">
        <f>Forward!M91</f>
        <v>223</v>
      </c>
      <c r="N91" s="4">
        <f>Forward!N91</f>
        <v>202</v>
      </c>
      <c r="O91" s="4">
        <f>Forward!O91</f>
        <v>194</v>
      </c>
      <c r="P91" s="4">
        <f>Forward!P91</f>
        <v>186</v>
      </c>
      <c r="Q91" s="4">
        <f>Forward!Q91</f>
        <v>181</v>
      </c>
      <c r="R91" s="4">
        <f>Forward!R91</f>
        <v>176</v>
      </c>
      <c r="S91" s="4">
        <f>Forward!S91</f>
        <v>171</v>
      </c>
      <c r="T91" s="4">
        <f>Forward!T91</f>
        <v>166</v>
      </c>
      <c r="U91" s="4">
        <f>Forward!U91</f>
        <v>0</v>
      </c>
      <c r="V91" s="6"/>
      <c r="W91" s="20">
        <f t="shared" si="0"/>
        <v>211.61111111111111</v>
      </c>
      <c r="X91" s="20">
        <f t="shared" si="1"/>
        <v>205.00793650793653</v>
      </c>
      <c r="Y91" s="23">
        <f t="shared" si="2"/>
        <v>204.83333333333334</v>
      </c>
      <c r="Z91" s="23">
        <f t="shared" si="3"/>
        <v>198.26369047619048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94.388888888888886</v>
      </c>
      <c r="AJ91" s="9">
        <f t="shared" si="8"/>
        <v>0.30846042120551925</v>
      </c>
      <c r="AK91" s="9">
        <f t="shared" si="9"/>
        <v>0.30846042120551925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</f>
        <v>97</v>
      </c>
      <c r="L92" s="4">
        <f>Forward!L92</f>
        <v>217</v>
      </c>
      <c r="M92" s="4">
        <f>Forward!M92</f>
        <v>217</v>
      </c>
      <c r="N92" s="4">
        <f>Forward!N92</f>
        <v>203</v>
      </c>
      <c r="O92" s="4">
        <f>Forward!O92</f>
        <v>195</v>
      </c>
      <c r="P92" s="4">
        <f>Forward!P92</f>
        <v>187</v>
      </c>
      <c r="Q92" s="4">
        <f>Forward!Q92</f>
        <v>182</v>
      </c>
      <c r="R92" s="4">
        <f>Forward!R92</f>
        <v>177</v>
      </c>
      <c r="S92" s="4">
        <f>Forward!S92</f>
        <v>172</v>
      </c>
      <c r="T92" s="4">
        <f>Forward!T92</f>
        <v>167</v>
      </c>
      <c r="U92" s="4">
        <f>Forward!U92</f>
        <v>0</v>
      </c>
      <c r="V92" s="6"/>
      <c r="W92" s="20">
        <f t="shared" si="0"/>
        <v>194.66666666666666</v>
      </c>
      <c r="X92" s="20">
        <f t="shared" si="1"/>
        <v>205.00793650793653</v>
      </c>
      <c r="Y92" s="23">
        <f t="shared" si="2"/>
        <v>194.8</v>
      </c>
      <c r="Z92" s="23">
        <f t="shared" si="3"/>
        <v>198.26369047619048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111.33333333333334</v>
      </c>
      <c r="AJ92" s="9">
        <f t="shared" si="8"/>
        <v>0.36383442265795213</v>
      </c>
      <c r="AK92" s="9">
        <f t="shared" si="9"/>
        <v>0.36383442265795213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</f>
        <v>99</v>
      </c>
      <c r="L93" s="4">
        <f>Forward!L93</f>
        <v>203</v>
      </c>
      <c r="M93" s="4">
        <f>Forward!M93</f>
        <v>208</v>
      </c>
      <c r="N93" s="4">
        <f>Forward!N93</f>
        <v>198</v>
      </c>
      <c r="O93" s="4">
        <f>Forward!O93</f>
        <v>190</v>
      </c>
      <c r="P93" s="4">
        <f>Forward!P93</f>
        <v>182</v>
      </c>
      <c r="Q93" s="4">
        <f>Forward!Q93</f>
        <v>177</v>
      </c>
      <c r="R93" s="4">
        <f>Forward!R93</f>
        <v>172</v>
      </c>
      <c r="S93" s="4">
        <f>Forward!S93</f>
        <v>167</v>
      </c>
      <c r="T93" s="4">
        <f>Forward!T93</f>
        <v>162</v>
      </c>
      <c r="U93" s="4">
        <f>Forward!U93</f>
        <v>0</v>
      </c>
      <c r="V93" s="6"/>
      <c r="W93" s="20">
        <f t="shared" si="0"/>
        <v>189.25</v>
      </c>
      <c r="X93" s="20">
        <f t="shared" si="1"/>
        <v>205.00793650793653</v>
      </c>
      <c r="Y93" s="23">
        <f t="shared" si="2"/>
        <v>189.28333333333333</v>
      </c>
      <c r="Z93" s="23">
        <f t="shared" si="3"/>
        <v>198.26369047619048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116.75</v>
      </c>
      <c r="AJ93" s="9">
        <f t="shared" si="8"/>
        <v>0.38153594771241828</v>
      </c>
      <c r="AK93" s="9">
        <f t="shared" si="9"/>
        <v>0.38153594771241828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</f>
        <v>119</v>
      </c>
      <c r="L94" s="4">
        <f>Forward!L94</f>
        <v>197</v>
      </c>
      <c r="M94" s="4">
        <f>Forward!M94</f>
        <v>204</v>
      </c>
      <c r="N94" s="4">
        <f>Forward!N94</f>
        <v>200</v>
      </c>
      <c r="O94" s="4">
        <f>Forward!O94</f>
        <v>192</v>
      </c>
      <c r="P94" s="4">
        <f>Forward!P94</f>
        <v>184</v>
      </c>
      <c r="Q94" s="4">
        <f>Forward!Q94</f>
        <v>179</v>
      </c>
      <c r="R94" s="4">
        <f>Forward!R94</f>
        <v>174</v>
      </c>
      <c r="S94" s="4">
        <f>Forward!S94</f>
        <v>169</v>
      </c>
      <c r="T94" s="4">
        <f>Forward!T94</f>
        <v>164</v>
      </c>
      <c r="U94" s="4">
        <f>Forward!U94</f>
        <v>0</v>
      </c>
      <c r="V94" s="6"/>
      <c r="W94" s="20">
        <f t="shared" si="0"/>
        <v>191.33333333333334</v>
      </c>
      <c r="X94" s="20">
        <f t="shared" si="1"/>
        <v>205.00793650793653</v>
      </c>
      <c r="Y94" s="23">
        <f t="shared" si="2"/>
        <v>191.06666666666666</v>
      </c>
      <c r="Z94" s="23">
        <f t="shared" si="3"/>
        <v>198.26369047619048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114.66666666666666</v>
      </c>
      <c r="AJ94" s="9">
        <f t="shared" si="8"/>
        <v>0.37472766884531589</v>
      </c>
      <c r="AK94" s="9">
        <f t="shared" si="9"/>
        <v>0.37472766884531589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</f>
        <v>95</v>
      </c>
      <c r="L95" s="4">
        <f>Forward!L95</f>
        <v>165</v>
      </c>
      <c r="M95" s="4">
        <f>Forward!M95</f>
        <v>185</v>
      </c>
      <c r="N95" s="4">
        <f>Forward!N95</f>
        <v>185</v>
      </c>
      <c r="O95" s="4">
        <f>Forward!O95</f>
        <v>177</v>
      </c>
      <c r="P95" s="4">
        <f>Forward!P95</f>
        <v>175</v>
      </c>
      <c r="Q95" s="4">
        <f>Forward!Q95</f>
        <v>170</v>
      </c>
      <c r="R95" s="4">
        <f>Forward!R95</f>
        <v>165</v>
      </c>
      <c r="S95" s="4">
        <f>Forward!S95</f>
        <v>160</v>
      </c>
      <c r="T95" s="4">
        <f>Forward!T95</f>
        <v>155</v>
      </c>
      <c r="U95" s="4">
        <f>Forward!U95</f>
        <v>0</v>
      </c>
      <c r="V95" s="6"/>
      <c r="W95" s="20">
        <f t="shared" si="0"/>
        <v>170.83333333333334</v>
      </c>
      <c r="X95" s="20">
        <f t="shared" si="1"/>
        <v>205.00793650793653</v>
      </c>
      <c r="Y95" s="23">
        <f t="shared" si="2"/>
        <v>173.4</v>
      </c>
      <c r="Z95" s="23">
        <f t="shared" si="3"/>
        <v>198.26369047619048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135.16666666666666</v>
      </c>
      <c r="AJ95" s="9">
        <f t="shared" si="8"/>
        <v>0.44172113289760345</v>
      </c>
      <c r="AK95" s="9">
        <f t="shared" si="9"/>
        <v>0.44172113289760345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</f>
        <v>90</v>
      </c>
      <c r="L96" s="4">
        <f>Forward!L96</f>
        <v>121</v>
      </c>
      <c r="M96" s="4">
        <f>Forward!M96</f>
        <v>163</v>
      </c>
      <c r="N96" s="4">
        <f>Forward!N96</f>
        <v>173</v>
      </c>
      <c r="O96" s="4">
        <f>Forward!O96</f>
        <v>165</v>
      </c>
      <c r="P96" s="4">
        <f>Forward!P96</f>
        <v>175</v>
      </c>
      <c r="Q96" s="4">
        <f>Forward!Q96</f>
        <v>170</v>
      </c>
      <c r="R96" s="4">
        <f>Forward!R96</f>
        <v>165</v>
      </c>
      <c r="S96" s="4">
        <f>Forward!S96</f>
        <v>160</v>
      </c>
      <c r="T96" s="4">
        <f>Forward!T96</f>
        <v>155</v>
      </c>
      <c r="U96" s="4">
        <f>Forward!U96</f>
        <v>0</v>
      </c>
      <c r="V96" s="6"/>
      <c r="W96" s="20">
        <f t="shared" si="0"/>
        <v>147.72222222222223</v>
      </c>
      <c r="X96" s="20">
        <f t="shared" si="1"/>
        <v>205.00793650793653</v>
      </c>
      <c r="Y96" s="23">
        <f t="shared" si="2"/>
        <v>156.56666666666666</v>
      </c>
      <c r="Z96" s="23">
        <f t="shared" si="3"/>
        <v>198.26369047619048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158.27777777777777</v>
      </c>
      <c r="AJ96" s="9">
        <f t="shared" si="8"/>
        <v>0.51724763979665933</v>
      </c>
      <c r="AK96" s="9">
        <f t="shared" si="9"/>
        <v>0.51724763979665933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</f>
        <v>91</v>
      </c>
      <c r="L97" s="4">
        <f>Forward!L97</f>
        <v>118</v>
      </c>
      <c r="M97" s="4">
        <f>Forward!M97</f>
        <v>158</v>
      </c>
      <c r="N97" s="4">
        <f>Forward!N97</f>
        <v>170</v>
      </c>
      <c r="O97" s="4">
        <f>Forward!O97</f>
        <v>162</v>
      </c>
      <c r="P97" s="4">
        <f>Forward!P97</f>
        <v>175</v>
      </c>
      <c r="Q97" s="4">
        <f>Forward!Q97</f>
        <v>170</v>
      </c>
      <c r="R97" s="4">
        <f>Forward!R97</f>
        <v>165</v>
      </c>
      <c r="S97" s="4">
        <f>Forward!S97</f>
        <v>160</v>
      </c>
      <c r="T97" s="4">
        <f>Forward!T97</f>
        <v>155</v>
      </c>
      <c r="U97" s="4">
        <f>Forward!U97</f>
        <v>0</v>
      </c>
      <c r="V97" s="6"/>
      <c r="W97" s="20">
        <f t="shared" si="0"/>
        <v>146.47222222222223</v>
      </c>
      <c r="X97" s="20">
        <f t="shared" si="1"/>
        <v>205.00793650793653</v>
      </c>
      <c r="Y97" s="23">
        <f t="shared" si="2"/>
        <v>155.19999999999999</v>
      </c>
      <c r="Z97" s="23">
        <f t="shared" si="3"/>
        <v>198.26369047619048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159.52777777777777</v>
      </c>
      <c r="AJ97" s="9">
        <f t="shared" si="8"/>
        <v>0.52133260711692087</v>
      </c>
      <c r="AK97" s="9">
        <f t="shared" si="9"/>
        <v>0.52133260711692087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</f>
        <v>108</v>
      </c>
      <c r="M98" s="4">
        <f>Forward!M98</f>
        <v>130</v>
      </c>
      <c r="N98" s="4">
        <f>Forward!N98</f>
        <v>145</v>
      </c>
      <c r="O98" s="4">
        <f>Forward!O98</f>
        <v>158</v>
      </c>
      <c r="P98" s="4">
        <f>Forward!P98</f>
        <v>179</v>
      </c>
      <c r="Q98" s="4">
        <f>Forward!Q98</f>
        <v>174</v>
      </c>
      <c r="R98" s="4">
        <f>Forward!R98</f>
        <v>169</v>
      </c>
      <c r="S98" s="4">
        <f>Forward!S98</f>
        <v>164</v>
      </c>
      <c r="T98" s="4">
        <f>Forward!T98</f>
        <v>159</v>
      </c>
      <c r="U98" s="4">
        <f>Forward!U98</f>
        <v>0</v>
      </c>
      <c r="V98" s="6"/>
      <c r="W98" s="20">
        <f t="shared" si="0"/>
        <v>127.66666666666667</v>
      </c>
      <c r="X98" s="20">
        <f t="shared" si="1"/>
        <v>205.00793650793653</v>
      </c>
      <c r="Y98" s="23">
        <f t="shared" si="2"/>
        <v>144</v>
      </c>
      <c r="Z98" s="23">
        <f t="shared" si="3"/>
        <v>198.26369047619048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189.13333333333333</v>
      </c>
      <c r="AJ98" s="9">
        <f t="shared" si="8"/>
        <v>0.59701178451178449</v>
      </c>
      <c r="AK98" s="9">
        <f t="shared" si="9"/>
        <v>0.59701178451178449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</f>
        <v>107</v>
      </c>
      <c r="M99" s="4">
        <f>Forward!M99</f>
        <v>121</v>
      </c>
      <c r="N99" s="4">
        <f>Forward!N99</f>
        <v>134</v>
      </c>
      <c r="O99" s="4">
        <f>Forward!O99</f>
        <v>145</v>
      </c>
      <c r="P99" s="4">
        <f>Forward!P99</f>
        <v>179</v>
      </c>
      <c r="Q99" s="4">
        <f>Forward!Q99</f>
        <v>178</v>
      </c>
      <c r="R99" s="4">
        <f>Forward!R99</f>
        <v>173</v>
      </c>
      <c r="S99" s="4">
        <f>Forward!S99</f>
        <v>168</v>
      </c>
      <c r="T99" s="4">
        <f>Forward!T99</f>
        <v>163</v>
      </c>
      <c r="U99" s="4">
        <f>Forward!U99</f>
        <v>0</v>
      </c>
      <c r="V99" s="6"/>
      <c r="W99" s="20">
        <f t="shared" si="0"/>
        <v>121.72222222222223</v>
      </c>
      <c r="X99" s="20">
        <f t="shared" si="1"/>
        <v>205.00793650793653</v>
      </c>
      <c r="Y99" s="23">
        <f t="shared" si="2"/>
        <v>138.38333333333333</v>
      </c>
      <c r="Z99" s="23">
        <f t="shared" si="3"/>
        <v>198.26369047619048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195.07777777777778</v>
      </c>
      <c r="AJ99" s="9">
        <f t="shared" si="8"/>
        <v>0.61577581369248036</v>
      </c>
      <c r="AK99" s="9">
        <f t="shared" si="9"/>
        <v>0.61577581369248036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</f>
        <v>103</v>
      </c>
      <c r="M100" s="4">
        <f>Forward!M100</f>
        <v>116</v>
      </c>
      <c r="N100" s="4">
        <f>Forward!N100</f>
        <v>130</v>
      </c>
      <c r="O100" s="4">
        <f>Forward!O100</f>
        <v>137</v>
      </c>
      <c r="P100" s="4">
        <f>Forward!P100</f>
        <v>159</v>
      </c>
      <c r="Q100" s="4">
        <f>Forward!Q100</f>
        <v>171</v>
      </c>
      <c r="R100" s="4">
        <f>Forward!R100</f>
        <v>166</v>
      </c>
      <c r="S100" s="4">
        <f>Forward!S100</f>
        <v>161</v>
      </c>
      <c r="T100" s="4">
        <f>Forward!T100</f>
        <v>156</v>
      </c>
      <c r="U100" s="4">
        <f>Forward!U100</f>
        <v>0</v>
      </c>
      <c r="V100" s="6"/>
      <c r="W100" s="20">
        <f t="shared" si="0"/>
        <v>118.22222222222223</v>
      </c>
      <c r="X100" s="20">
        <f t="shared" si="1"/>
        <v>205.00793650793653</v>
      </c>
      <c r="Y100" s="23">
        <f t="shared" si="2"/>
        <v>131.26666666666668</v>
      </c>
      <c r="Z100" s="23">
        <f t="shared" si="3"/>
        <v>198.26369047619048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198.57777777777778</v>
      </c>
      <c r="AJ100" s="9">
        <f t="shared" si="8"/>
        <v>0.62682379349046013</v>
      </c>
      <c r="AK100" s="9">
        <f t="shared" si="9"/>
        <v>0.62682379349046013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</f>
        <v>101</v>
      </c>
      <c r="M101" s="4">
        <f>Forward!M101</f>
        <v>103</v>
      </c>
      <c r="N101" s="4">
        <f>Forward!N101</f>
        <v>115</v>
      </c>
      <c r="O101" s="4">
        <f>Forward!O101</f>
        <v>128</v>
      </c>
      <c r="P101" s="4">
        <f>Forward!P101</f>
        <v>149</v>
      </c>
      <c r="Q101" s="4">
        <f>Forward!Q101</f>
        <v>165</v>
      </c>
      <c r="R101" s="4">
        <f>Forward!R101</f>
        <v>163</v>
      </c>
      <c r="S101" s="4">
        <f>Forward!S101</f>
        <v>161</v>
      </c>
      <c r="T101" s="4">
        <f>Forward!T101</f>
        <v>159</v>
      </c>
      <c r="U101" s="4">
        <f>Forward!U101</f>
        <v>0</v>
      </c>
      <c r="V101" s="6"/>
      <c r="W101" s="20">
        <f t="shared" si="0"/>
        <v>108.58333333333333</v>
      </c>
      <c r="X101" s="20">
        <f t="shared" si="1"/>
        <v>205.00793650793653</v>
      </c>
      <c r="Y101" s="23">
        <f t="shared" si="2"/>
        <v>122.4</v>
      </c>
      <c r="Z101" s="23">
        <f t="shared" si="3"/>
        <v>198.26369047619048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208.2166666666667</v>
      </c>
      <c r="AJ101" s="9">
        <f t="shared" si="8"/>
        <v>0.65724957912457915</v>
      </c>
      <c r="AK101" s="9">
        <f t="shared" si="9"/>
        <v>0.65724957912457915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</f>
        <v>105</v>
      </c>
      <c r="M102" s="4">
        <f>Forward!M102</f>
        <v>106</v>
      </c>
      <c r="N102" s="4">
        <f>Forward!N102</f>
        <v>119</v>
      </c>
      <c r="O102" s="4">
        <f>Forward!O102</f>
        <v>130</v>
      </c>
      <c r="P102" s="4">
        <f>Forward!P102</f>
        <v>145</v>
      </c>
      <c r="Q102" s="4">
        <f>Forward!Q102</f>
        <v>160</v>
      </c>
      <c r="R102" s="4">
        <f>Forward!R102</f>
        <v>158</v>
      </c>
      <c r="S102" s="4">
        <f>Forward!S102</f>
        <v>156</v>
      </c>
      <c r="T102" s="4">
        <f>Forward!T102</f>
        <v>154</v>
      </c>
      <c r="U102" s="4">
        <f>Forward!U102</f>
        <v>0</v>
      </c>
      <c r="V102" s="6"/>
      <c r="W102" s="20">
        <f t="shared" si="0"/>
        <v>112.77777777777777</v>
      </c>
      <c r="X102" s="20">
        <f t="shared" si="1"/>
        <v>205.00793650793653</v>
      </c>
      <c r="Y102" s="23">
        <f t="shared" si="2"/>
        <v>124.66666666666667</v>
      </c>
      <c r="Z102" s="23">
        <f t="shared" si="3"/>
        <v>198.26369047619048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204.02222222222224</v>
      </c>
      <c r="AJ102" s="9">
        <f t="shared" si="8"/>
        <v>0.64400953984287324</v>
      </c>
      <c r="AK102" s="9">
        <f t="shared" si="9"/>
        <v>0.64400953984287324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</f>
        <v>105</v>
      </c>
      <c r="M103" s="4">
        <f>Forward!M103</f>
        <v>107</v>
      </c>
      <c r="N103" s="4">
        <f>Forward!N103</f>
        <v>121</v>
      </c>
      <c r="O103" s="4">
        <f>Forward!O103</f>
        <v>131</v>
      </c>
      <c r="P103" s="4">
        <f>Forward!P103</f>
        <v>139</v>
      </c>
      <c r="Q103" s="4">
        <f>Forward!Q103</f>
        <v>156</v>
      </c>
      <c r="R103" s="4">
        <f>Forward!R103</f>
        <v>154</v>
      </c>
      <c r="S103" s="4">
        <f>Forward!S103</f>
        <v>152</v>
      </c>
      <c r="T103" s="4">
        <f>Forward!T103</f>
        <v>150</v>
      </c>
      <c r="U103" s="4">
        <f>Forward!U103</f>
        <v>0</v>
      </c>
      <c r="V103" s="6"/>
      <c r="W103" s="20">
        <f t="shared" si="0"/>
        <v>114.61111111111111</v>
      </c>
      <c r="X103" s="20">
        <f t="shared" si="1"/>
        <v>205.00793650793653</v>
      </c>
      <c r="Y103" s="23">
        <f t="shared" si="2"/>
        <v>124.85</v>
      </c>
      <c r="Z103" s="23">
        <f t="shared" si="3"/>
        <v>198.26369047619048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202.1888888888889</v>
      </c>
      <c r="AJ103" s="9">
        <f t="shared" si="8"/>
        <v>0.63822250280583614</v>
      </c>
      <c r="AK103" s="9">
        <f t="shared" si="9"/>
        <v>0.63822250280583614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</f>
        <v>108</v>
      </c>
      <c r="M104" s="4">
        <f>Forward!M104</f>
        <v>110</v>
      </c>
      <c r="N104" s="4">
        <f>Forward!N104</f>
        <v>123</v>
      </c>
      <c r="O104" s="4">
        <f>Forward!O104</f>
        <v>130</v>
      </c>
      <c r="P104" s="4">
        <f>Forward!P104</f>
        <v>139</v>
      </c>
      <c r="Q104" s="4">
        <f>Forward!Q104</f>
        <v>152</v>
      </c>
      <c r="R104" s="4">
        <f>Forward!R104</f>
        <v>150</v>
      </c>
      <c r="S104" s="4">
        <f>Forward!S104</f>
        <v>148</v>
      </c>
      <c r="T104" s="4">
        <f>Forward!T104</f>
        <v>146</v>
      </c>
      <c r="U104" s="4">
        <f>Forward!U104</f>
        <v>0</v>
      </c>
      <c r="V104" s="6"/>
      <c r="W104" s="20">
        <f t="shared" si="0"/>
        <v>117.33333333333333</v>
      </c>
      <c r="X104" s="20">
        <f t="shared" si="1"/>
        <v>205.00793650793653</v>
      </c>
      <c r="Y104" s="23">
        <f t="shared" si="2"/>
        <v>126.4</v>
      </c>
      <c r="Z104" s="23">
        <f t="shared" si="3"/>
        <v>198.26369047619048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199.4666666666667</v>
      </c>
      <c r="AJ104" s="9">
        <f t="shared" si="8"/>
        <v>0.62962962962962965</v>
      </c>
      <c r="AK104" s="9">
        <f t="shared" si="9"/>
        <v>0.62962962962962965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</f>
        <v>111</v>
      </c>
      <c r="M105" s="4">
        <f>Forward!M105</f>
        <v>107</v>
      </c>
      <c r="N105" s="4">
        <f>Forward!N105</f>
        <v>122</v>
      </c>
      <c r="O105" s="4">
        <f>Forward!O105</f>
        <v>130</v>
      </c>
      <c r="P105" s="4">
        <f>Forward!P105</f>
        <v>139</v>
      </c>
      <c r="Q105" s="4">
        <f>Forward!Q105</f>
        <v>152</v>
      </c>
      <c r="R105" s="4">
        <f>Forward!R105</f>
        <v>150</v>
      </c>
      <c r="S105" s="4">
        <f>Forward!S105</f>
        <v>148</v>
      </c>
      <c r="T105" s="4">
        <f>Forward!T105</f>
        <v>146</v>
      </c>
      <c r="U105" s="4">
        <f>Forward!U105</f>
        <v>0</v>
      </c>
      <c r="V105" s="6"/>
      <c r="W105" s="20">
        <f t="shared" si="0"/>
        <v>117.02777777777777</v>
      </c>
      <c r="X105" s="20">
        <f t="shared" si="1"/>
        <v>205.00793650793653</v>
      </c>
      <c r="Y105" s="23">
        <f t="shared" si="2"/>
        <v>126.58333333333333</v>
      </c>
      <c r="Z105" s="23">
        <f t="shared" si="3"/>
        <v>198.26369047619048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199.77222222222224</v>
      </c>
      <c r="AJ105" s="9">
        <f t="shared" si="8"/>
        <v>0.63059413580246915</v>
      </c>
      <c r="AK105" s="9">
        <f t="shared" si="9"/>
        <v>0.63059413580246915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</f>
        <v>108</v>
      </c>
      <c r="M106" s="4">
        <f>Forward!M106</f>
        <v>103</v>
      </c>
      <c r="N106" s="4">
        <f>Forward!N106</f>
        <v>116</v>
      </c>
      <c r="O106" s="4">
        <f>Forward!O106</f>
        <v>125</v>
      </c>
      <c r="P106" s="4">
        <f>Forward!P106</f>
        <v>139</v>
      </c>
      <c r="Q106" s="4">
        <f>Forward!Q106</f>
        <v>152</v>
      </c>
      <c r="R106" s="4">
        <f>Forward!R106</f>
        <v>150</v>
      </c>
      <c r="S106" s="4">
        <f>Forward!S106</f>
        <v>148</v>
      </c>
      <c r="T106" s="4">
        <f>Forward!T106</f>
        <v>146</v>
      </c>
      <c r="U106" s="4">
        <f>Forward!U106</f>
        <v>0</v>
      </c>
      <c r="V106" s="6"/>
      <c r="W106" s="20">
        <f t="shared" si="0"/>
        <v>112.77777777777777</v>
      </c>
      <c r="X106" s="20">
        <f t="shared" si="1"/>
        <v>205.00793650793653</v>
      </c>
      <c r="Y106" s="23">
        <f t="shared" si="2"/>
        <v>124.06666666666666</v>
      </c>
      <c r="Z106" s="23">
        <f t="shared" si="3"/>
        <v>198.26369047619048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204.02222222222224</v>
      </c>
      <c r="AJ106" s="9">
        <f t="shared" si="8"/>
        <v>0.64400953984287324</v>
      </c>
      <c r="AK106" s="9">
        <f t="shared" si="9"/>
        <v>0.64400953984287324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</f>
        <v>110</v>
      </c>
      <c r="M107" s="4">
        <f>Forward!M107</f>
        <v>104</v>
      </c>
      <c r="N107" s="4">
        <f>Forward!N107</f>
        <v>120</v>
      </c>
      <c r="O107" s="4">
        <f>Forward!O107</f>
        <v>130</v>
      </c>
      <c r="P107" s="4">
        <f>Forward!P107</f>
        <v>137</v>
      </c>
      <c r="Q107" s="4">
        <f>Forward!Q107</f>
        <v>150</v>
      </c>
      <c r="R107" s="4">
        <f>Forward!R107</f>
        <v>148</v>
      </c>
      <c r="S107" s="4">
        <f>Forward!S107</f>
        <v>146</v>
      </c>
      <c r="T107" s="4">
        <f>Forward!T107</f>
        <v>144</v>
      </c>
      <c r="U107" s="4">
        <f>Forward!U107</f>
        <v>0</v>
      </c>
      <c r="V107" s="6"/>
      <c r="W107" s="20">
        <f t="shared" si="0"/>
        <v>116.33333333333333</v>
      </c>
      <c r="X107" s="20">
        <f t="shared" si="1"/>
        <v>205.00793650793653</v>
      </c>
      <c r="Y107" s="23">
        <f t="shared" si="2"/>
        <v>126.2</v>
      </c>
      <c r="Z107" s="23">
        <f t="shared" si="3"/>
        <v>198.26369047619048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200.4666666666667</v>
      </c>
      <c r="AJ107" s="9">
        <f t="shared" si="8"/>
        <v>0.6327861952861954</v>
      </c>
      <c r="AK107" s="9">
        <f t="shared" si="9"/>
        <v>0.6327861952861954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</f>
        <v>110</v>
      </c>
      <c r="M108" s="4">
        <f>Forward!M108</f>
        <v>117</v>
      </c>
      <c r="N108" s="4">
        <f>Forward!N108</f>
        <v>129</v>
      </c>
      <c r="O108" s="4">
        <f>Forward!O108</f>
        <v>139</v>
      </c>
      <c r="P108" s="4">
        <f>Forward!P108</f>
        <v>137</v>
      </c>
      <c r="Q108" s="4">
        <f>Forward!Q108</f>
        <v>150</v>
      </c>
      <c r="R108" s="4">
        <f>Forward!R108</f>
        <v>148</v>
      </c>
      <c r="S108" s="4">
        <f>Forward!S108</f>
        <v>146</v>
      </c>
      <c r="T108" s="4">
        <f>Forward!T108</f>
        <v>144</v>
      </c>
      <c r="U108" s="4">
        <f>Forward!U108</f>
        <v>0</v>
      </c>
      <c r="V108" s="6"/>
      <c r="W108" s="20">
        <f t="shared" si="0"/>
        <v>126.72222222222223</v>
      </c>
      <c r="X108" s="20">
        <f t="shared" si="1"/>
        <v>205.00793650793653</v>
      </c>
      <c r="Y108" s="23">
        <f t="shared" si="2"/>
        <v>133.06666666666666</v>
      </c>
      <c r="Z108" s="23">
        <f t="shared" si="3"/>
        <v>198.26369047619048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190.07777777777778</v>
      </c>
      <c r="AJ108" s="9">
        <f t="shared" si="8"/>
        <v>0.59999298540965207</v>
      </c>
      <c r="AK108" s="9">
        <f t="shared" si="9"/>
        <v>0.59999298540965207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</f>
        <v>111</v>
      </c>
      <c r="M109" s="4">
        <f>Forward!M109</f>
        <v>116</v>
      </c>
      <c r="N109" s="4">
        <f>Forward!N109</f>
        <v>144</v>
      </c>
      <c r="O109" s="4">
        <f>Forward!O109</f>
        <v>154</v>
      </c>
      <c r="P109" s="4">
        <f>Forward!P109</f>
        <v>153</v>
      </c>
      <c r="Q109" s="4">
        <f>Forward!Q109</f>
        <v>161</v>
      </c>
      <c r="R109" s="4">
        <f>Forward!R109</f>
        <v>159</v>
      </c>
      <c r="S109" s="4">
        <f>Forward!S109</f>
        <v>157</v>
      </c>
      <c r="T109" s="4">
        <f>Forward!T109</f>
        <v>155</v>
      </c>
      <c r="U109" s="4">
        <f>Forward!U109</f>
        <v>0</v>
      </c>
      <c r="V109" s="6"/>
      <c r="W109" s="20">
        <f t="shared" si="0"/>
        <v>136.80555555555554</v>
      </c>
      <c r="X109" s="20">
        <f t="shared" si="1"/>
        <v>205.00793650793653</v>
      </c>
      <c r="Y109" s="23">
        <f t="shared" si="2"/>
        <v>144.76666666666668</v>
      </c>
      <c r="Z109" s="23">
        <f t="shared" si="3"/>
        <v>198.26369047619048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179.99444444444447</v>
      </c>
      <c r="AJ109" s="9">
        <f t="shared" si="8"/>
        <v>0.56816428170594846</v>
      </c>
      <c r="AK109" s="9">
        <f t="shared" si="9"/>
        <v>0.56816428170594846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</f>
        <v>120</v>
      </c>
      <c r="N110" s="4">
        <f>Forward!N110</f>
        <v>135</v>
      </c>
      <c r="O110" s="4">
        <f>Forward!O110</f>
        <v>147</v>
      </c>
      <c r="P110" s="4">
        <f>Forward!P110</f>
        <v>168</v>
      </c>
      <c r="Q110" s="4">
        <f>Forward!Q110</f>
        <v>167</v>
      </c>
      <c r="R110" s="4">
        <f>Forward!R110</f>
        <v>165</v>
      </c>
      <c r="S110" s="4">
        <f>Forward!S110</f>
        <v>163</v>
      </c>
      <c r="T110" s="4">
        <f>Forward!T110</f>
        <v>161</v>
      </c>
      <c r="U110" s="4">
        <f>Forward!U110</f>
        <v>0</v>
      </c>
      <c r="V110" s="6"/>
      <c r="W110" s="20">
        <f t="shared" si="0"/>
        <v>134</v>
      </c>
      <c r="X110" s="20">
        <f t="shared" si="1"/>
        <v>205.00793650793653</v>
      </c>
      <c r="Y110" s="23">
        <f t="shared" si="2"/>
        <v>147.4</v>
      </c>
      <c r="Z110" s="23">
        <f t="shared" si="3"/>
        <v>198.26369047619048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212.5</v>
      </c>
      <c r="AJ110" s="9">
        <f t="shared" si="8"/>
        <v>0.61327561327561331</v>
      </c>
      <c r="AK110" s="9">
        <f t="shared" si="9"/>
        <v>0.61327561327561331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</f>
        <v>159</v>
      </c>
      <c r="N111" s="4">
        <f>Forward!N111</f>
        <v>216</v>
      </c>
      <c r="O111" s="4">
        <f>Forward!O111</f>
        <v>207</v>
      </c>
      <c r="P111" s="4">
        <f>Forward!P111</f>
        <v>201</v>
      </c>
      <c r="Q111" s="4">
        <f>Forward!Q111</f>
        <v>191</v>
      </c>
      <c r="R111" s="4">
        <f>Forward!R111</f>
        <v>185</v>
      </c>
      <c r="S111" s="4">
        <f>Forward!S111</f>
        <v>180</v>
      </c>
      <c r="T111" s="4">
        <f>Forward!T111</f>
        <v>175</v>
      </c>
      <c r="U111" s="4">
        <f>Forward!U111</f>
        <v>0</v>
      </c>
      <c r="V111" s="6"/>
      <c r="W111" s="20">
        <f t="shared" si="0"/>
        <v>195.16666666666666</v>
      </c>
      <c r="X111" s="20">
        <f t="shared" si="1"/>
        <v>205.00793650793653</v>
      </c>
      <c r="Y111" s="23">
        <f t="shared" si="2"/>
        <v>195.23333333333332</v>
      </c>
      <c r="Z111" s="23">
        <f t="shared" si="3"/>
        <v>198.26369047619048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151.33333333333334</v>
      </c>
      <c r="AJ111" s="9">
        <f t="shared" si="8"/>
        <v>0.43674843674843677</v>
      </c>
      <c r="AK111" s="9">
        <f t="shared" si="9"/>
        <v>0.43674843674843677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</f>
        <v>159</v>
      </c>
      <c r="N112" s="4">
        <f>Forward!N112</f>
        <v>201</v>
      </c>
      <c r="O112" s="4">
        <f>Forward!O112</f>
        <v>195</v>
      </c>
      <c r="P112" s="4">
        <f>Forward!P112</f>
        <v>189</v>
      </c>
      <c r="Q112" s="4">
        <f>Forward!Q112</f>
        <v>190</v>
      </c>
      <c r="R112" s="4">
        <f>Forward!R112</f>
        <v>186</v>
      </c>
      <c r="S112" s="4">
        <f>Forward!S112</f>
        <v>181</v>
      </c>
      <c r="T112" s="4">
        <f>Forward!T112</f>
        <v>176</v>
      </c>
      <c r="U112" s="4">
        <f>Forward!U112</f>
        <v>0</v>
      </c>
      <c r="V112" s="6"/>
      <c r="W112" s="20">
        <f t="shared" si="0"/>
        <v>186.66666666666666</v>
      </c>
      <c r="X112" s="20">
        <f t="shared" si="1"/>
        <v>205.00793650793653</v>
      </c>
      <c r="Y112" s="23">
        <f t="shared" si="2"/>
        <v>187.7</v>
      </c>
      <c r="Z112" s="23">
        <f t="shared" si="3"/>
        <v>198.26369047619048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159.83333333333334</v>
      </c>
      <c r="AJ112" s="9">
        <f t="shared" si="8"/>
        <v>0.46127946127946129</v>
      </c>
      <c r="AK112" s="9">
        <f t="shared" si="9"/>
        <v>0.46127946127946129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</f>
        <v>150</v>
      </c>
      <c r="N113" s="4">
        <f>Forward!N113</f>
        <v>185</v>
      </c>
      <c r="O113" s="4">
        <f>Forward!O113</f>
        <v>186</v>
      </c>
      <c r="P113" s="4">
        <f>Forward!P113</f>
        <v>182</v>
      </c>
      <c r="Q113" s="4">
        <f>Forward!Q113</f>
        <v>177</v>
      </c>
      <c r="R113" s="4">
        <f>Forward!R113</f>
        <v>172</v>
      </c>
      <c r="S113" s="4">
        <f>Forward!S113</f>
        <v>167</v>
      </c>
      <c r="T113" s="4">
        <f>Forward!T113</f>
        <v>162</v>
      </c>
      <c r="U113" s="4">
        <f>Forward!U113</f>
        <v>0</v>
      </c>
      <c r="V113" s="6"/>
      <c r="W113" s="20">
        <f t="shared" si="0"/>
        <v>176.33333333333334</v>
      </c>
      <c r="X113" s="20">
        <f t="shared" si="1"/>
        <v>205.00793650793653</v>
      </c>
      <c r="Y113" s="23">
        <f t="shared" si="2"/>
        <v>177.1</v>
      </c>
      <c r="Z113" s="23">
        <f t="shared" si="3"/>
        <v>198.26369047619048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170.16666666666666</v>
      </c>
      <c r="AJ113" s="9">
        <f t="shared" si="8"/>
        <v>0.49110149110149109</v>
      </c>
      <c r="AK113" s="9">
        <f t="shared" si="9"/>
        <v>0.49110149110149109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</f>
        <v>120</v>
      </c>
      <c r="N114" s="4">
        <f>Forward!N114</f>
        <v>160</v>
      </c>
      <c r="O114" s="4">
        <f>Forward!O114</f>
        <v>175</v>
      </c>
      <c r="P114" s="4">
        <f>Forward!P114</f>
        <v>172</v>
      </c>
      <c r="Q114" s="4">
        <f>Forward!Q114</f>
        <v>167</v>
      </c>
      <c r="R114" s="4">
        <f>Forward!R114</f>
        <v>162</v>
      </c>
      <c r="S114" s="4">
        <f>Forward!S114</f>
        <v>157</v>
      </c>
      <c r="T114" s="4">
        <f>Forward!T114</f>
        <v>152</v>
      </c>
      <c r="U114" s="4">
        <f>Forward!U114</f>
        <v>0</v>
      </c>
      <c r="V114" s="6"/>
      <c r="W114" s="20">
        <f t="shared" si="0"/>
        <v>157.44444444444446</v>
      </c>
      <c r="X114" s="20">
        <f t="shared" si="1"/>
        <v>205.00793650793653</v>
      </c>
      <c r="Y114" s="23">
        <f t="shared" si="2"/>
        <v>161.6</v>
      </c>
      <c r="Z114" s="23">
        <f t="shared" si="3"/>
        <v>198.26369047619048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189.05555555555554</v>
      </c>
      <c r="AJ114" s="9">
        <f t="shared" si="8"/>
        <v>0.54561487894821226</v>
      </c>
      <c r="AK114" s="9">
        <f t="shared" si="9"/>
        <v>0.54561487894821226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</f>
        <v>172</v>
      </c>
      <c r="N115" s="4">
        <f>Forward!N115</f>
        <v>187</v>
      </c>
      <c r="O115" s="4">
        <f>Forward!O115</f>
        <v>188</v>
      </c>
      <c r="P115" s="4">
        <f>Forward!P115</f>
        <v>180</v>
      </c>
      <c r="Q115" s="4">
        <f>Forward!Q115</f>
        <v>175</v>
      </c>
      <c r="R115" s="4">
        <f>Forward!R115</f>
        <v>170</v>
      </c>
      <c r="S115" s="4">
        <f>Forward!S115</f>
        <v>165</v>
      </c>
      <c r="T115" s="4">
        <f>Forward!T115</f>
        <v>160</v>
      </c>
      <c r="U115" s="4">
        <f>Forward!U115</f>
        <v>0</v>
      </c>
      <c r="V115" s="6"/>
      <c r="W115" s="20">
        <f t="shared" si="0"/>
        <v>183.44444444444446</v>
      </c>
      <c r="X115" s="20">
        <f t="shared" si="1"/>
        <v>205.00793650793653</v>
      </c>
      <c r="Y115" s="23">
        <f t="shared" si="2"/>
        <v>180.23333333333332</v>
      </c>
      <c r="Z115" s="23">
        <f t="shared" si="3"/>
        <v>198.26369047619048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163.05555555555554</v>
      </c>
      <c r="AJ115" s="9">
        <f t="shared" si="8"/>
        <v>0.47057880391213719</v>
      </c>
      <c r="AK115" s="9">
        <f t="shared" si="9"/>
        <v>0.47057880391213719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</f>
        <v>230</v>
      </c>
      <c r="N116" s="4">
        <f>Forward!N116</f>
        <v>212</v>
      </c>
      <c r="O116" s="4">
        <f>Forward!O116</f>
        <v>197</v>
      </c>
      <c r="P116" s="4">
        <f>Forward!P116</f>
        <v>181</v>
      </c>
      <c r="Q116" s="4">
        <f>Forward!Q116</f>
        <v>176</v>
      </c>
      <c r="R116" s="4">
        <f>Forward!R116</f>
        <v>171</v>
      </c>
      <c r="S116" s="4">
        <f>Forward!S116</f>
        <v>166</v>
      </c>
      <c r="T116" s="4">
        <f>Forward!T116</f>
        <v>161</v>
      </c>
      <c r="U116" s="4">
        <f>Forward!U116</f>
        <v>0</v>
      </c>
      <c r="V116" s="6"/>
      <c r="W116" s="20">
        <f t="shared" si="0"/>
        <v>204.83333333333334</v>
      </c>
      <c r="X116" s="20">
        <f t="shared" si="1"/>
        <v>205.00793650793653</v>
      </c>
      <c r="Y116" s="23">
        <f t="shared" si="2"/>
        <v>193.3</v>
      </c>
      <c r="Z116" s="23">
        <f t="shared" si="3"/>
        <v>198.26369047619048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141.66666666666666</v>
      </c>
      <c r="AJ116" s="9">
        <f t="shared" si="8"/>
        <v>0.4088504088504088</v>
      </c>
      <c r="AK116" s="9">
        <f t="shared" si="9"/>
        <v>0.4088504088504088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</f>
        <v>185</v>
      </c>
      <c r="N117" s="4">
        <f>Forward!N117</f>
        <v>202</v>
      </c>
      <c r="O117" s="4">
        <f>Forward!O117</f>
        <v>192</v>
      </c>
      <c r="P117" s="4">
        <f>Forward!P117</f>
        <v>180</v>
      </c>
      <c r="Q117" s="4">
        <f>Forward!Q117</f>
        <v>175</v>
      </c>
      <c r="R117" s="4">
        <f>Forward!R117</f>
        <v>170</v>
      </c>
      <c r="S117" s="4">
        <f>Forward!S117</f>
        <v>165</v>
      </c>
      <c r="T117" s="4">
        <f>Forward!T117</f>
        <v>160</v>
      </c>
      <c r="U117" s="4">
        <f>Forward!U117</f>
        <v>0</v>
      </c>
      <c r="V117" s="6"/>
      <c r="W117" s="20">
        <f t="shared" si="0"/>
        <v>192.02777777777777</v>
      </c>
      <c r="X117" s="20">
        <f t="shared" si="1"/>
        <v>205.00793650793653</v>
      </c>
      <c r="Y117" s="23">
        <f t="shared" si="2"/>
        <v>185.05</v>
      </c>
      <c r="Z117" s="23">
        <f t="shared" si="3"/>
        <v>198.26369047619048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154.47222222222223</v>
      </c>
      <c r="AJ117" s="9">
        <f t="shared" si="8"/>
        <v>0.44580727914061247</v>
      </c>
      <c r="AK117" s="9">
        <f t="shared" si="9"/>
        <v>0.44580727914061247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</f>
        <v>228</v>
      </c>
      <c r="N118" s="4">
        <f>Forward!N118</f>
        <v>216</v>
      </c>
      <c r="O118" s="4">
        <f>Forward!O118</f>
        <v>200</v>
      </c>
      <c r="P118" s="4">
        <f>Forward!P118</f>
        <v>183</v>
      </c>
      <c r="Q118" s="4">
        <f>Forward!Q118</f>
        <v>178</v>
      </c>
      <c r="R118" s="4">
        <f>Forward!R118</f>
        <v>173</v>
      </c>
      <c r="S118" s="4">
        <f>Forward!S118</f>
        <v>168</v>
      </c>
      <c r="T118" s="4">
        <f>Forward!T118</f>
        <v>163</v>
      </c>
      <c r="U118" s="4">
        <f>Forward!U118</f>
        <v>0</v>
      </c>
      <c r="V118" s="6"/>
      <c r="W118" s="20">
        <f t="shared" si="0"/>
        <v>204.66666666666666</v>
      </c>
      <c r="X118" s="20">
        <f t="shared" si="1"/>
        <v>205.00793650793653</v>
      </c>
      <c r="Y118" s="23">
        <f t="shared" si="2"/>
        <v>193.66666666666666</v>
      </c>
      <c r="Z118" s="23">
        <f t="shared" si="3"/>
        <v>198.26369047619048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141.83333333333334</v>
      </c>
      <c r="AJ118" s="9">
        <f t="shared" si="8"/>
        <v>0.40933140933140938</v>
      </c>
      <c r="AK118" s="9">
        <f t="shared" si="9"/>
        <v>0.40933140933140938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</f>
        <v>320</v>
      </c>
      <c r="N119" s="4">
        <f>Forward!N119</f>
        <v>243</v>
      </c>
      <c r="O119" s="4">
        <f>Forward!O119</f>
        <v>201</v>
      </c>
      <c r="P119" s="4">
        <f>Forward!P119</f>
        <v>181</v>
      </c>
      <c r="Q119" s="4">
        <f>Forward!Q119</f>
        <v>176</v>
      </c>
      <c r="R119" s="4">
        <f>Forward!R119</f>
        <v>171</v>
      </c>
      <c r="S119" s="4">
        <f>Forward!S119</f>
        <v>166</v>
      </c>
      <c r="T119" s="4">
        <f>Forward!T119</f>
        <v>161</v>
      </c>
      <c r="U119" s="4">
        <f>Forward!U119</f>
        <v>0</v>
      </c>
      <c r="V119" s="6"/>
      <c r="W119" s="20">
        <f t="shared" si="0"/>
        <v>219.91666666666666</v>
      </c>
      <c r="X119" s="20">
        <f t="shared" si="1"/>
        <v>205.00793650793653</v>
      </c>
      <c r="Y119" s="23">
        <f t="shared" si="2"/>
        <v>201.85</v>
      </c>
      <c r="Z119" s="23">
        <f t="shared" si="3"/>
        <v>198.26369047619048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126.58333333333334</v>
      </c>
      <c r="AJ119" s="9">
        <f t="shared" si="8"/>
        <v>0.36531986531986532</v>
      </c>
      <c r="AK119" s="9">
        <f t="shared" si="9"/>
        <v>0.36531986531986532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</f>
        <v>282</v>
      </c>
      <c r="N120" s="4">
        <f>Forward!N120</f>
        <v>176</v>
      </c>
      <c r="O120" s="4">
        <f>Forward!O120</f>
        <v>189</v>
      </c>
      <c r="P120" s="4">
        <f>Forward!P120</f>
        <v>178</v>
      </c>
      <c r="Q120" s="4">
        <f>Forward!Q120</f>
        <v>173</v>
      </c>
      <c r="R120" s="4">
        <f>Forward!R120</f>
        <v>168</v>
      </c>
      <c r="S120" s="4">
        <f>Forward!S120</f>
        <v>163</v>
      </c>
      <c r="T120" s="4">
        <f>Forward!T120</f>
        <v>158</v>
      </c>
      <c r="U120" s="4">
        <f>Forward!U120</f>
        <v>0</v>
      </c>
      <c r="V120" s="6"/>
      <c r="W120" s="20">
        <f t="shared" si="0"/>
        <v>186.77777777777777</v>
      </c>
      <c r="X120" s="20">
        <f t="shared" si="1"/>
        <v>205.00793650793653</v>
      </c>
      <c r="Y120" s="23">
        <f t="shared" si="2"/>
        <v>180.6</v>
      </c>
      <c r="Z120" s="23">
        <f t="shared" si="3"/>
        <v>198.26369047619048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159.72222222222223</v>
      </c>
      <c r="AJ120" s="9">
        <f t="shared" si="8"/>
        <v>0.46095879429212766</v>
      </c>
      <c r="AK120" s="9">
        <f t="shared" si="9"/>
        <v>0.46095879429212766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</f>
        <v>117</v>
      </c>
      <c r="N121" s="4">
        <f>Forward!N121</f>
        <v>180</v>
      </c>
      <c r="O121" s="4">
        <f>Forward!O121</f>
        <v>191</v>
      </c>
      <c r="P121" s="4">
        <f>Forward!P121</f>
        <v>186</v>
      </c>
      <c r="Q121" s="4">
        <f>Forward!Q121</f>
        <v>181</v>
      </c>
      <c r="R121" s="4">
        <f>Forward!R121</f>
        <v>176</v>
      </c>
      <c r="S121" s="4">
        <f>Forward!S121</f>
        <v>171</v>
      </c>
      <c r="T121" s="4">
        <f>Forward!T121</f>
        <v>166</v>
      </c>
      <c r="U121" s="4">
        <f>Forward!U121</f>
        <v>0</v>
      </c>
      <c r="V121" s="6"/>
      <c r="W121" s="20">
        <f t="shared" si="0"/>
        <v>183.75</v>
      </c>
      <c r="X121" s="20">
        <f t="shared" si="1"/>
        <v>205.00793650793653</v>
      </c>
      <c r="Y121" s="23">
        <f t="shared" si="2"/>
        <v>181.81666666666666</v>
      </c>
      <c r="Z121" s="23">
        <f t="shared" si="3"/>
        <v>198.26369047619048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162.75</v>
      </c>
      <c r="AJ121" s="9">
        <f t="shared" si="8"/>
        <v>0.46969696969696972</v>
      </c>
      <c r="AK121" s="9">
        <f t="shared" si="9"/>
        <v>0.46969696969696972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</f>
        <v>175</v>
      </c>
      <c r="O122" s="4">
        <f>Forward!O122</f>
        <v>199</v>
      </c>
      <c r="P122" s="4">
        <f>Forward!P122</f>
        <v>180</v>
      </c>
      <c r="Q122" s="4">
        <f>Forward!Q122</f>
        <v>175</v>
      </c>
      <c r="R122" s="57">
        <f>Forward!R122</f>
        <v>170</v>
      </c>
      <c r="S122" s="4">
        <f>Forward!S122</f>
        <v>165</v>
      </c>
      <c r="T122" s="4">
        <f>Forward!T122</f>
        <v>160</v>
      </c>
      <c r="U122" s="4">
        <f>Forward!U122</f>
        <v>0</v>
      </c>
      <c r="V122" s="6"/>
      <c r="W122" s="20">
        <f t="shared" si="0"/>
        <v>184.66666666666666</v>
      </c>
      <c r="X122" s="20">
        <f t="shared" si="1"/>
        <v>205.00793650793653</v>
      </c>
      <c r="Y122" s="23">
        <f t="shared" si="2"/>
        <v>179.8</v>
      </c>
      <c r="Z122" s="23">
        <f t="shared" si="3"/>
        <v>198.26369047619048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193.63333333333335</v>
      </c>
      <c r="AJ122" s="9">
        <f t="shared" si="8"/>
        <v>0.51185126442858409</v>
      </c>
      <c r="AK122" s="9">
        <f t="shared" si="9"/>
        <v>0.51185126442858409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</f>
        <v>227</v>
      </c>
      <c r="O123" s="4">
        <f>Forward!O123</f>
        <v>219</v>
      </c>
      <c r="P123" s="4">
        <f>Forward!P123</f>
        <v>198</v>
      </c>
      <c r="Q123" s="4">
        <f>Forward!Q123</f>
        <v>183</v>
      </c>
      <c r="R123" s="4">
        <f>Forward!R123</f>
        <v>178</v>
      </c>
      <c r="S123" s="4">
        <f>Forward!S123</f>
        <v>173</v>
      </c>
      <c r="T123" s="4">
        <f>Forward!T123</f>
        <v>163</v>
      </c>
      <c r="U123" s="4">
        <f>Forward!U123</f>
        <v>0</v>
      </c>
      <c r="V123" s="6"/>
      <c r="W123" s="20">
        <f t="shared" si="0"/>
        <v>213.44444444444446</v>
      </c>
      <c r="X123" s="20">
        <f t="shared" si="1"/>
        <v>205.00793650793653</v>
      </c>
      <c r="Y123" s="23">
        <f t="shared" si="2"/>
        <v>200.1</v>
      </c>
      <c r="Z123" s="23">
        <f t="shared" si="3"/>
        <v>198.26369047619048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164.85555555555555</v>
      </c>
      <c r="AJ123" s="9">
        <f t="shared" si="8"/>
        <v>0.43577995124386876</v>
      </c>
      <c r="AK123" s="9">
        <f t="shared" si="9"/>
        <v>0.43577995124386876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</f>
        <v>322</v>
      </c>
      <c r="O124" s="4">
        <f>Forward!O124</f>
        <v>242</v>
      </c>
      <c r="P124" s="4">
        <f>Forward!P124</f>
        <v>206</v>
      </c>
      <c r="Q124" s="4">
        <f>Forward!Q124</f>
        <v>191</v>
      </c>
      <c r="R124" s="4">
        <f>Forward!R124</f>
        <v>186</v>
      </c>
      <c r="S124" s="4">
        <f>Forward!S124</f>
        <v>181</v>
      </c>
      <c r="T124" s="4">
        <f>Forward!T124</f>
        <v>171</v>
      </c>
      <c r="U124" s="4">
        <f>Forward!U124</f>
        <v>0</v>
      </c>
      <c r="V124" s="6"/>
      <c r="W124" s="20">
        <f t="shared" si="0"/>
        <v>249.38888888888889</v>
      </c>
      <c r="X124" s="20">
        <f t="shared" si="1"/>
        <v>205.00793650793653</v>
      </c>
      <c r="Y124" s="23">
        <f t="shared" si="2"/>
        <v>224.7</v>
      </c>
      <c r="Z124" s="23">
        <f t="shared" si="3"/>
        <v>198.26369047619048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128.91111111111113</v>
      </c>
      <c r="AJ124" s="9">
        <f t="shared" si="8"/>
        <v>0.3407642376714542</v>
      </c>
      <c r="AK124" s="9">
        <f t="shared" si="9"/>
        <v>0.3407642376714542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</f>
        <v>370</v>
      </c>
      <c r="O125" s="4">
        <f>Forward!O125</f>
        <v>273</v>
      </c>
      <c r="P125" s="4">
        <f>Forward!P125</f>
        <v>218</v>
      </c>
      <c r="Q125" s="4">
        <f>Forward!Q125</f>
        <v>199</v>
      </c>
      <c r="R125" s="4">
        <f>Forward!R125</f>
        <v>194</v>
      </c>
      <c r="S125" s="4">
        <f>Forward!S125</f>
        <v>189</v>
      </c>
      <c r="T125" s="4">
        <f>Forward!T125</f>
        <v>179</v>
      </c>
      <c r="U125" s="4">
        <f>Forward!U125</f>
        <v>0</v>
      </c>
      <c r="V125" s="6"/>
      <c r="W125" s="20">
        <f t="shared" si="0"/>
        <v>272.75</v>
      </c>
      <c r="X125" s="20">
        <f t="shared" si="1"/>
        <v>205.00793650793653</v>
      </c>
      <c r="Y125" s="23">
        <f t="shared" si="2"/>
        <v>241.75</v>
      </c>
      <c r="Z125" s="23">
        <f t="shared" si="3"/>
        <v>198.26369047619048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105.55000000000001</v>
      </c>
      <c r="AJ125" s="9">
        <f t="shared" si="8"/>
        <v>0.27901136664023263</v>
      </c>
      <c r="AK125" s="9">
        <f t="shared" si="9"/>
        <v>0.27901136664023263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</f>
        <v>356</v>
      </c>
      <c r="O126" s="4">
        <f>Forward!O126</f>
        <v>271</v>
      </c>
      <c r="P126" s="4">
        <f>Forward!P126</f>
        <v>221</v>
      </c>
      <c r="Q126" s="4">
        <f>Forward!Q126</f>
        <v>201</v>
      </c>
      <c r="R126" s="4">
        <f>Forward!R126</f>
        <v>196</v>
      </c>
      <c r="S126" s="4">
        <f>Forward!S126</f>
        <v>191</v>
      </c>
      <c r="T126" s="4">
        <f>Forward!T126</f>
        <v>181</v>
      </c>
      <c r="U126" s="4">
        <f>Forward!U126</f>
        <v>0</v>
      </c>
      <c r="V126" s="6"/>
      <c r="W126" s="20">
        <f t="shared" si="0"/>
        <v>265.44444444444446</v>
      </c>
      <c r="X126" s="20">
        <f t="shared" si="1"/>
        <v>205.00793650793653</v>
      </c>
      <c r="Y126" s="23">
        <f t="shared" si="2"/>
        <v>238</v>
      </c>
      <c r="Z126" s="23">
        <f t="shared" si="3"/>
        <v>198.26369047619048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112.85555555555555</v>
      </c>
      <c r="AJ126" s="9">
        <f t="shared" si="8"/>
        <v>0.29832290657032923</v>
      </c>
      <c r="AK126" s="9">
        <f t="shared" si="9"/>
        <v>0.29832290657032923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</f>
        <v>364</v>
      </c>
      <c r="O127" s="4">
        <f>Forward!O127</f>
        <v>281</v>
      </c>
      <c r="P127" s="4">
        <f>Forward!P127</f>
        <v>220</v>
      </c>
      <c r="Q127" s="4">
        <f>Forward!Q127</f>
        <v>202</v>
      </c>
      <c r="R127" s="4">
        <f>Forward!R127</f>
        <v>197</v>
      </c>
      <c r="S127" s="4">
        <f>Forward!S127</f>
        <v>192</v>
      </c>
      <c r="T127" s="4">
        <f>Forward!T127</f>
        <v>182</v>
      </c>
      <c r="U127" s="4">
        <f>Forward!U127</f>
        <v>0</v>
      </c>
      <c r="V127" s="6"/>
      <c r="W127" s="20">
        <f t="shared" si="0"/>
        <v>265.83333333333331</v>
      </c>
      <c r="X127" s="20">
        <f t="shared" si="1"/>
        <v>205.00793650793653</v>
      </c>
      <c r="Y127" s="23">
        <f t="shared" si="2"/>
        <v>238.46666666666667</v>
      </c>
      <c r="Z127" s="23">
        <f t="shared" si="3"/>
        <v>198.26369047619048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112.4666666666667</v>
      </c>
      <c r="AJ127" s="9">
        <f t="shared" si="8"/>
        <v>0.29729491585161694</v>
      </c>
      <c r="AK127" s="9">
        <f t="shared" si="9"/>
        <v>0.29729491585161694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</f>
        <v>316</v>
      </c>
      <c r="O128" s="4">
        <f>Forward!O128</f>
        <v>276</v>
      </c>
      <c r="P128" s="4">
        <f>Forward!P128</f>
        <v>224</v>
      </c>
      <c r="Q128" s="4">
        <f>Forward!Q128</f>
        <v>204</v>
      </c>
      <c r="R128" s="4">
        <f>Forward!R128</f>
        <v>199</v>
      </c>
      <c r="S128" s="4">
        <f>Forward!S128</f>
        <v>194</v>
      </c>
      <c r="T128" s="4">
        <f>Forward!T128</f>
        <v>184</v>
      </c>
      <c r="U128" s="4">
        <f>Forward!U128</f>
        <v>0</v>
      </c>
      <c r="V128" s="6"/>
      <c r="W128" s="20">
        <f t="shared" si="0"/>
        <v>253.33333333333334</v>
      </c>
      <c r="X128" s="20">
        <f t="shared" si="1"/>
        <v>205.00793650793653</v>
      </c>
      <c r="Y128" s="23">
        <f t="shared" si="2"/>
        <v>231.6</v>
      </c>
      <c r="Z128" s="23">
        <f t="shared" si="3"/>
        <v>198.26369047619048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124.96666666666667</v>
      </c>
      <c r="AJ128" s="9">
        <f t="shared" si="8"/>
        <v>0.33033747466737157</v>
      </c>
      <c r="AK128" s="9">
        <f t="shared" si="9"/>
        <v>0.33033747466737157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</f>
        <v>293</v>
      </c>
      <c r="O129" s="4">
        <f>Forward!O129</f>
        <v>268</v>
      </c>
      <c r="P129" s="4">
        <f>Forward!P129</f>
        <v>226</v>
      </c>
      <c r="Q129" s="4">
        <f>Forward!Q129</f>
        <v>205</v>
      </c>
      <c r="R129" s="4">
        <f>Forward!R129</f>
        <v>200</v>
      </c>
      <c r="S129" s="4">
        <f>Forward!S129</f>
        <v>195</v>
      </c>
      <c r="T129" s="4">
        <f>Forward!T129</f>
        <v>185</v>
      </c>
      <c r="U129" s="4">
        <f>Forward!U129</f>
        <v>0</v>
      </c>
      <c r="V129" s="6"/>
      <c r="W129" s="20">
        <f t="shared" si="0"/>
        <v>245.22222222222223</v>
      </c>
      <c r="X129" s="20">
        <f t="shared" si="1"/>
        <v>205.00793650793653</v>
      </c>
      <c r="Y129" s="23">
        <f t="shared" si="2"/>
        <v>226.96666666666667</v>
      </c>
      <c r="Z129" s="23">
        <f t="shared" si="3"/>
        <v>198.26369047619048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133.07777777777778</v>
      </c>
      <c r="AJ129" s="9">
        <f t="shared" si="8"/>
        <v>0.35177842394337239</v>
      </c>
      <c r="AK129" s="9">
        <f t="shared" si="9"/>
        <v>0.35177842394337239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</f>
        <v>333</v>
      </c>
      <c r="O130" s="4">
        <f>Forward!O130</f>
        <v>289</v>
      </c>
      <c r="P130" s="4">
        <f>Forward!P130</f>
        <v>241</v>
      </c>
      <c r="Q130" s="4">
        <f>Forward!Q130</f>
        <v>220</v>
      </c>
      <c r="R130" s="4">
        <f>Forward!R130</f>
        <v>215</v>
      </c>
      <c r="S130" s="4">
        <f>Forward!S130</f>
        <v>210</v>
      </c>
      <c r="T130" s="4">
        <f>Forward!T130</f>
        <v>200</v>
      </c>
      <c r="U130" s="4">
        <f>Forward!U130</f>
        <v>0</v>
      </c>
      <c r="V130" s="6"/>
      <c r="W130" s="20">
        <f t="shared" si="0"/>
        <v>262.55555555555554</v>
      </c>
      <c r="X130" s="20">
        <f t="shared" si="1"/>
        <v>205.00793650793653</v>
      </c>
      <c r="Y130" s="23">
        <f t="shared" si="2"/>
        <v>243.2</v>
      </c>
      <c r="Z130" s="23">
        <f t="shared" si="3"/>
        <v>198.26369047619048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115.74444444444447</v>
      </c>
      <c r="AJ130" s="9">
        <f t="shared" si="8"/>
        <v>0.3059594090521926</v>
      </c>
      <c r="AK130" s="9">
        <f t="shared" si="9"/>
        <v>0.3059594090521926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</f>
        <v>322</v>
      </c>
      <c r="O131" s="4">
        <f>Forward!O131</f>
        <v>281</v>
      </c>
      <c r="P131" s="4">
        <f>Forward!P131</f>
        <v>242</v>
      </c>
      <c r="Q131" s="4">
        <f>Forward!Q131</f>
        <v>230</v>
      </c>
      <c r="R131" s="4">
        <f>Forward!R131</f>
        <v>225</v>
      </c>
      <c r="S131" s="4">
        <f>Forward!S131</f>
        <v>220</v>
      </c>
      <c r="T131" s="4">
        <f>Forward!T131</f>
        <v>210</v>
      </c>
      <c r="U131" s="4">
        <f>Forward!U131</f>
        <v>0</v>
      </c>
      <c r="V131" s="6"/>
      <c r="W131" s="20">
        <f t="shared" si="0"/>
        <v>258.66666666666669</v>
      </c>
      <c r="X131" s="20">
        <f t="shared" si="1"/>
        <v>205.00793650793653</v>
      </c>
      <c r="Y131" s="23">
        <f t="shared" si="2"/>
        <v>244.7</v>
      </c>
      <c r="Z131" s="23">
        <f t="shared" si="3"/>
        <v>198.26369047619048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119.63333333333333</v>
      </c>
      <c r="AJ131" s="9">
        <f t="shared" si="8"/>
        <v>0.31623931623931623</v>
      </c>
      <c r="AK131" s="9">
        <f>IF(AJ131&gt;0,AJ131,0)</f>
        <v>0.31623931623931623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</f>
        <v>295</v>
      </c>
      <c r="O132" s="4">
        <f>Forward!O132</f>
        <v>279</v>
      </c>
      <c r="P132" s="4">
        <f>Forward!P132</f>
        <v>233</v>
      </c>
      <c r="Q132" s="4">
        <f>Forward!Q132</f>
        <v>225</v>
      </c>
      <c r="R132" s="4">
        <f>Forward!R132</f>
        <v>220</v>
      </c>
      <c r="S132" s="4">
        <f>Forward!S132</f>
        <v>215</v>
      </c>
      <c r="T132" s="4">
        <f>Forward!T132</f>
        <v>205</v>
      </c>
      <c r="U132" s="4">
        <f>Forward!U132</f>
        <v>0</v>
      </c>
      <c r="V132" s="6"/>
      <c r="W132" s="20">
        <f t="shared" si="0"/>
        <v>249.55555555555554</v>
      </c>
      <c r="X132" s="20">
        <f t="shared" si="1"/>
        <v>205.00793650793653</v>
      </c>
      <c r="Y132" s="23">
        <f t="shared" si="2"/>
        <v>237.06666666666666</v>
      </c>
      <c r="Z132" s="23">
        <f t="shared" si="3"/>
        <v>198.26369047619048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128.74444444444447</v>
      </c>
      <c r="AJ132" s="9">
        <f t="shared" si="8"/>
        <v>0.34032367022057747</v>
      </c>
      <c r="AK132" s="9">
        <f>IF(AJ132&gt;0,AJ132,0)</f>
        <v>0.34032367022057747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</f>
        <v>312</v>
      </c>
      <c r="O133" s="4">
        <f>Forward!O133</f>
        <v>316</v>
      </c>
      <c r="P133" s="4">
        <f>Forward!P133</f>
        <v>265</v>
      </c>
      <c r="Q133" s="4">
        <f>Forward!Q133</f>
        <v>260</v>
      </c>
      <c r="R133" s="4">
        <f>Forward!R133</f>
        <v>231</v>
      </c>
      <c r="S133" s="4">
        <f>Forward!S133</f>
        <v>205</v>
      </c>
      <c r="T133" s="4">
        <f>Forward!T133</f>
        <v>195</v>
      </c>
      <c r="U133" s="4">
        <f>Forward!U133</f>
        <v>0</v>
      </c>
      <c r="V133" s="6"/>
      <c r="W133" s="20">
        <f t="shared" si="0"/>
        <v>281.77777777777777</v>
      </c>
      <c r="X133" s="20">
        <f t="shared" si="1"/>
        <v>205.00793650793653</v>
      </c>
      <c r="Y133" s="23">
        <f t="shared" si="2"/>
        <v>257.18333333333334</v>
      </c>
      <c r="Z133" s="23">
        <f t="shared" si="3"/>
        <v>198.26369047619048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96.52222222222224</v>
      </c>
      <c r="AJ133" s="9">
        <f t="shared" si="8"/>
        <v>0.25514729638440981</v>
      </c>
      <c r="AK133" s="9">
        <f>IF(AJ133&gt;0,AJ133,0)</f>
        <v>0.25514729638440981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</f>
        <v>364</v>
      </c>
      <c r="P134" s="4">
        <f>Forward!P134</f>
        <v>294</v>
      </c>
      <c r="Q134" s="4">
        <f>Forward!Q134</f>
        <v>275</v>
      </c>
      <c r="R134" s="4">
        <f>Forward!R134</f>
        <v>255</v>
      </c>
      <c r="S134" s="4">
        <f>Forward!S134</f>
        <v>215</v>
      </c>
      <c r="T134" s="4">
        <f>Forward!T134</f>
        <v>203</v>
      </c>
      <c r="U134" s="4">
        <f>Forward!U134</f>
        <v>0</v>
      </c>
      <c r="V134" s="6"/>
      <c r="W134" s="20">
        <f t="shared" si="0"/>
        <v>311</v>
      </c>
      <c r="X134" s="20">
        <f t="shared" si="1"/>
        <v>205.00793650793653</v>
      </c>
      <c r="Y134" s="23">
        <f t="shared" si="2"/>
        <v>280.60000000000002</v>
      </c>
      <c r="Z134" s="23">
        <f t="shared" si="3"/>
        <v>198.26369047619048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79</v>
      </c>
      <c r="AJ134" s="9">
        <f t="shared" si="8"/>
        <v>0.20256410256410257</v>
      </c>
      <c r="AK134" s="9">
        <f>IF(AJ134&gt;0,AJ134,0)</f>
        <v>0.20256410256410257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</f>
        <v>436</v>
      </c>
      <c r="P135" s="4">
        <f>Forward!P135</f>
        <v>314</v>
      </c>
      <c r="Q135" s="4">
        <f>Forward!Q135</f>
        <v>298</v>
      </c>
      <c r="R135" s="4">
        <f>Forward!R135</f>
        <v>270</v>
      </c>
      <c r="S135" s="4">
        <f>Forward!S135</f>
        <v>247</v>
      </c>
      <c r="T135" s="4">
        <f>Forward!T135</f>
        <v>209</v>
      </c>
      <c r="U135" s="4">
        <f>Forward!U135</f>
        <v>0</v>
      </c>
      <c r="V135" s="6"/>
      <c r="W135" s="20">
        <f t="shared" si="0"/>
        <v>344.72222222222223</v>
      </c>
      <c r="X135" s="20">
        <f t="shared" si="1"/>
        <v>205.00793650793653</v>
      </c>
      <c r="Y135" s="23">
        <f t="shared" si="2"/>
        <v>309.21666666666664</v>
      </c>
      <c r="Z135" s="23">
        <f t="shared" si="3"/>
        <v>198.26369047619048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45.277777777777771</v>
      </c>
      <c r="AJ135" s="9">
        <f>(AE135-W135)/AE135</f>
        <v>0.11609686609686608</v>
      </c>
      <c r="AK135" s="9">
        <f>IF(AJ135&gt;0,AJ135,0)</f>
        <v>0.11609686609686608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</f>
        <v>400</v>
      </c>
      <c r="P136" s="4">
        <f>Forward!P136</f>
        <v>298</v>
      </c>
      <c r="Q136" s="4">
        <f>Forward!Q136</f>
        <v>282</v>
      </c>
      <c r="R136" s="4">
        <f>Forward!R136</f>
        <v>261</v>
      </c>
      <c r="S136" s="4">
        <f>Forward!S136</f>
        <v>240</v>
      </c>
      <c r="T136" s="4">
        <f>Forward!T136</f>
        <v>218</v>
      </c>
      <c r="U136" s="4">
        <f>Forward!U136</f>
        <v>0</v>
      </c>
      <c r="V136" s="6"/>
      <c r="W136" s="20">
        <f t="shared" si="0"/>
        <v>318.94444444444446</v>
      </c>
      <c r="X136" s="20">
        <f t="shared" si="1"/>
        <v>205.00793650793653</v>
      </c>
      <c r="Y136" s="23">
        <f t="shared" si="2"/>
        <v>290.13333333333333</v>
      </c>
      <c r="Z136" s="23">
        <f t="shared" si="3"/>
        <v>198.26369047619048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71.055555555555543</v>
      </c>
      <c r="AJ136" s="9">
        <f t="shared" ref="AJ136:AJ139" si="18">(AE136-W136)/AE136</f>
        <v>0.18219373219373217</v>
      </c>
      <c r="AK136" s="9">
        <f t="shared" ref="AK136:AK139" si="19">IF(AJ136&gt;0,AJ136,0)</f>
        <v>0.18219373219373217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</f>
        <v>325</v>
      </c>
      <c r="P137" s="4">
        <f>Forward!P137</f>
        <v>296</v>
      </c>
      <c r="Q137" s="4">
        <f>Forward!Q137</f>
        <v>280</v>
      </c>
      <c r="R137" s="4">
        <f>Forward!R137</f>
        <v>256</v>
      </c>
      <c r="S137" s="4">
        <f>Forward!S137</f>
        <v>231</v>
      </c>
      <c r="T137" s="4">
        <f>Forward!T137</f>
        <v>214</v>
      </c>
      <c r="U137" s="4">
        <f>Forward!U137</f>
        <v>0</v>
      </c>
      <c r="V137" s="4"/>
      <c r="W137" s="20">
        <f t="shared" si="0"/>
        <v>294.58333333333331</v>
      </c>
      <c r="X137" s="20">
        <f t="shared" si="1"/>
        <v>205.00793650793653</v>
      </c>
      <c r="Y137" s="23">
        <f t="shared" si="2"/>
        <v>272.05</v>
      </c>
      <c r="Z137" s="23">
        <f t="shared" si="3"/>
        <v>198.26369047619048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95.416666666666686</v>
      </c>
      <c r="AJ137" s="9">
        <f t="shared" si="18"/>
        <v>0.2446581196581197</v>
      </c>
      <c r="AK137" s="9">
        <f t="shared" si="19"/>
        <v>0.2446581196581197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</f>
        <v>337</v>
      </c>
      <c r="P138" s="4">
        <f>Forward!P138</f>
        <v>317</v>
      </c>
      <c r="Q138" s="4">
        <f>Forward!Q138</f>
        <v>293</v>
      </c>
      <c r="R138" s="4">
        <f>Forward!R138</f>
        <v>267</v>
      </c>
      <c r="S138" s="4">
        <f>Forward!S138</f>
        <v>249</v>
      </c>
      <c r="T138" s="4">
        <f>Forward!T138</f>
        <v>220</v>
      </c>
      <c r="U138" s="4">
        <f>Forward!U138</f>
        <v>0</v>
      </c>
      <c r="V138" s="4"/>
      <c r="W138" s="20">
        <f t="shared" si="0"/>
        <v>307.88888888888891</v>
      </c>
      <c r="X138" s="20">
        <f t="shared" si="1"/>
        <v>205.00793650793653</v>
      </c>
      <c r="Y138" s="23">
        <f t="shared" si="2"/>
        <v>284.8</v>
      </c>
      <c r="Z138" s="23">
        <f t="shared" si="3"/>
        <v>198.26369047619048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82.111111111111086</v>
      </c>
      <c r="AJ138" s="9">
        <f t="shared" si="18"/>
        <v>0.21054131054131048</v>
      </c>
      <c r="AK138" s="9">
        <f t="shared" si="19"/>
        <v>0.21054131054131048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</f>
        <v>314</v>
      </c>
      <c r="P139" s="4">
        <f>Forward!P139</f>
        <v>313</v>
      </c>
      <c r="Q139" s="4">
        <f>Forward!Q139</f>
        <v>295</v>
      </c>
      <c r="R139" s="4">
        <f>Forward!R139</f>
        <v>270</v>
      </c>
      <c r="S139" s="4">
        <f>Forward!S139</f>
        <v>251</v>
      </c>
      <c r="T139" s="4">
        <f>Forward!T139</f>
        <v>222</v>
      </c>
      <c r="U139" s="4">
        <f>Forward!U139</f>
        <v>0</v>
      </c>
      <c r="V139" s="4"/>
      <c r="W139" s="20">
        <f t="shared" si="0"/>
        <v>301.22222222222223</v>
      </c>
      <c r="X139" s="20">
        <f t="shared" si="1"/>
        <v>205.00793650793653</v>
      </c>
      <c r="Y139" s="23">
        <f t="shared" si="2"/>
        <v>280.93333333333334</v>
      </c>
      <c r="Z139" s="23">
        <f t="shared" si="3"/>
        <v>198.26369047619048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88.777777777777771</v>
      </c>
      <c r="AJ139" s="9">
        <f t="shared" si="18"/>
        <v>0.22763532763532762</v>
      </c>
      <c r="AK139" s="9">
        <f t="shared" si="19"/>
        <v>0.22763532763532762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</f>
        <v>270</v>
      </c>
      <c r="P140" s="4">
        <f>Forward!P140</f>
        <v>315</v>
      </c>
      <c r="Q140" s="4">
        <f>Forward!Q140</f>
        <v>288</v>
      </c>
      <c r="R140" s="4">
        <f>Forward!R140</f>
        <v>260</v>
      </c>
      <c r="S140" s="4">
        <f>Forward!S140</f>
        <v>246</v>
      </c>
      <c r="T140" s="4">
        <f>Forward!T140</f>
        <v>220</v>
      </c>
      <c r="U140" s="4">
        <f>Forward!U140</f>
        <v>0</v>
      </c>
      <c r="V140" s="4"/>
      <c r="W140" s="20">
        <f t="shared" si="0"/>
        <v>289.33333333333331</v>
      </c>
      <c r="X140" s="20">
        <f t="shared" si="1"/>
        <v>205.00793650793653</v>
      </c>
      <c r="Y140" s="23">
        <f t="shared" si="2"/>
        <v>270.8</v>
      </c>
      <c r="Z140" s="23">
        <f t="shared" si="3"/>
        <v>198.26369047619048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100.66666666666669</v>
      </c>
      <c r="AJ140" s="9">
        <f t="shared" ref="AJ140" si="23">(AE140-W140)/AE140</f>
        <v>0.25811965811965815</v>
      </c>
      <c r="AK140" s="9">
        <f t="shared" ref="AK140" si="24">IF(AJ140&gt;0,AJ140,0)</f>
        <v>0.25811965811965815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</f>
        <v>281</v>
      </c>
      <c r="P141" s="4">
        <f>Forward!P141</f>
        <v>322</v>
      </c>
      <c r="Q141" s="4">
        <f>Forward!Q141</f>
        <v>302</v>
      </c>
      <c r="R141" s="4">
        <f>Forward!R141</f>
        <v>269</v>
      </c>
      <c r="S141" s="4">
        <f>Forward!S141</f>
        <v>253</v>
      </c>
      <c r="T141" s="4">
        <f>Forward!T141</f>
        <v>218</v>
      </c>
      <c r="U141" s="4">
        <f>Forward!U141</f>
        <v>0</v>
      </c>
      <c r="V141" s="4"/>
      <c r="W141" s="20">
        <f t="shared" si="0"/>
        <v>299.33333333333331</v>
      </c>
      <c r="X141" s="20">
        <f t="shared" si="1"/>
        <v>205.00793650793653</v>
      </c>
      <c r="Y141" s="23">
        <f t="shared" si="2"/>
        <v>278.05</v>
      </c>
      <c r="Z141" s="23">
        <f t="shared" si="3"/>
        <v>198.26369047619048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90.666666666666686</v>
      </c>
      <c r="AJ141" s="9">
        <f t="shared" ref="AJ141" si="28">(AE141-W141)/AE141</f>
        <v>0.23247863247863254</v>
      </c>
      <c r="AK141" s="9">
        <f t="shared" ref="AK141" si="29">IF(AJ141&gt;0,AJ141,0)</f>
        <v>0.23247863247863254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pageSetup paperSize="9" scale="2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F053-D12F-4D13-954F-56532A4C877D}">
  <dimension ref="A1:AR145"/>
  <sheetViews>
    <sheetView zoomScale="70" zoomScaleNormal="70" workbookViewId="0">
      <pane ySplit="1" topLeftCell="A83" activePane="bottomLeft" state="frozen"/>
      <selection pane="bottomLeft" activeCell="L98" sqref="L98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Forward!K86*(1+SUM($B86:$B$228))+('Swap - Encargos'!N3)*(1+SUM($B86:$B$228))</f>
        <v>332.13920000000002</v>
      </c>
      <c r="L86" s="4">
        <f>Forward!L86*(1+SUM($B86:$B$228))+('Swap - Encargos'!O3)*(1+SUM($B86:$B$228))</f>
        <v>340.68689999999998</v>
      </c>
      <c r="M86" s="4">
        <f>Forward!M86*(1+SUM($B86:$B$228))+('Swap - Encargos'!P3)*(1+SUM($B86:$B$228))</f>
        <v>311.38049999999998</v>
      </c>
      <c r="N86" s="4">
        <f>Forward!N86*(1+SUM($B86:$B$228))+('Swap - Encargos'!Q3)*(1+SUM($B86:$B$228))</f>
        <v>291.84290000000004</v>
      </c>
      <c r="O86" s="4">
        <f>Forward!O86*(1+SUM($B86:$B$228))+('Swap - Encargos'!R3)*(1+SUM($B86:$B$228))</f>
        <v>278.41079999999999</v>
      </c>
      <c r="P86" s="4">
        <f>Forward!P86*(1+SUM($B86:$B$228))+('Swap - Encargos'!S3)*(1+SUM($B86:$B$228))</f>
        <v>272.30530000000005</v>
      </c>
      <c r="Q86" s="4">
        <f>Forward!Q86*(1+SUM($B86:$B$228))+('Swap - Encargos'!T3)*(1+SUM($B86:$B$228))</f>
        <v>266.19980000000004</v>
      </c>
      <c r="R86" s="4">
        <f>Forward!R86*(1+SUM($B86:$B$228))+('Swap - Encargos'!U3)*(1+SUM($B86:$B$228))</f>
        <v>260.09430000000003</v>
      </c>
      <c r="S86" s="4">
        <f>Forward!S86*(1+SUM($B86:$B$228))+('Swap - Encargos'!V3)*(1+SUM($B86:$B$228))</f>
        <v>253.9888</v>
      </c>
      <c r="T86" s="4">
        <f>Forward!T86*(1+SUM($B86:$B$228))+('Swap - Encargos'!W3)*(1+SUM($B86:$B$228))</f>
        <v>247.88330000000002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328.06886666666668</v>
      </c>
      <c r="X86" s="20">
        <f t="shared" ref="X86:X141" si="1">AVERAGE($W$2:$W$198)</f>
        <v>268.46613070436513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310.89206000000001</v>
      </c>
      <c r="Z86" s="23">
        <f t="shared" ref="Z86:Z141" si="3">AVERAGE($Y$2:$Y$198)</f>
        <v>261.78878318452382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45.587733333333347</v>
      </c>
      <c r="AJ86" s="9">
        <f t="shared" ref="AJ86:AJ134" si="8">(AE86-W86)/AE86</f>
        <v>0.12200435729847497</v>
      </c>
      <c r="AK86" s="9">
        <f t="shared" ref="AK86:AK130" si="9">IF(AJ86&gt;0,AJ86,0)</f>
        <v>0.12200435729847497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Forward!K87*(1+SUM($B87:$B$228))+('Swap - Encargos'!N4)*(1+SUM($B87:$B$228))</f>
        <v>258.94409999999999</v>
      </c>
      <c r="L87" s="4">
        <f>Forward!L87*(1+SUM($B87:$B$228))+('Swap - Encargos'!O4)*(1+SUM($B87:$B$228))</f>
        <v>333.10179999999997</v>
      </c>
      <c r="M87" s="4">
        <f>Forward!M87*(1+SUM($B87:$B$228))+('Swap - Encargos'!P4)*(1+SUM($B87:$B$228))</f>
        <v>314.86629999999997</v>
      </c>
      <c r="N87" s="4">
        <f>Forward!N87*(1+SUM($B87:$B$228))+('Swap - Encargos'!Q4)*(1+SUM($B87:$B$228))</f>
        <v>289.33660000000003</v>
      </c>
      <c r="O87" s="4">
        <f>Forward!O87*(1+SUM($B87:$B$228))+('Swap - Encargos'!R4)*(1+SUM($B87:$B$228))</f>
        <v>284.47379999999998</v>
      </c>
      <c r="P87" s="4">
        <f>Forward!P87*(1+SUM($B87:$B$228))+('Swap - Encargos'!S4)*(1+SUM($B87:$B$228))</f>
        <v>271.10110000000003</v>
      </c>
      <c r="Q87" s="4">
        <f>Forward!Q87*(1+SUM($B87:$B$228))+('Swap - Encargos'!T4)*(1+SUM($B87:$B$228))</f>
        <v>265.02260000000001</v>
      </c>
      <c r="R87" s="4">
        <f>Forward!R87*(1+SUM($B87:$B$228))+('Swap - Encargos'!U4)*(1+SUM($B87:$B$228))</f>
        <v>258.94409999999999</v>
      </c>
      <c r="S87" s="4">
        <f>Forward!S87*(1+SUM($B87:$B$228))+('Swap - Encargos'!V4)*(1+SUM($B87:$B$228))</f>
        <v>252.86560000000003</v>
      </c>
      <c r="T87" s="4">
        <f>Forward!T87*(1+SUM($B87:$B$228))+('Swap - Encargos'!W4)*(1+SUM($B87:$B$228))</f>
        <v>246.78710000000001</v>
      </c>
      <c r="U87" s="4">
        <f>Forward!U87*(1+SUM($B87:$B$228))</f>
        <v>0</v>
      </c>
      <c r="V87" s="6"/>
      <c r="W87" s="20">
        <f t="shared" si="0"/>
        <v>303.14830277777781</v>
      </c>
      <c r="X87" s="20">
        <f t="shared" si="1"/>
        <v>268.46613070436513</v>
      </c>
      <c r="Y87" s="23">
        <f t="shared" si="2"/>
        <v>296.34713666666664</v>
      </c>
      <c r="Z87" s="23">
        <f t="shared" si="3"/>
        <v>261.78878318452382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70.508297222222211</v>
      </c>
      <c r="AJ87" s="9">
        <f t="shared" si="8"/>
        <v>0.18869811806407863</v>
      </c>
      <c r="AK87" s="9">
        <f t="shared" si="9"/>
        <v>0.18869811806407863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Forward!K88*(1+SUM($B88:$B$228))+('Swap - Encargos'!N5)*(1+SUM($B88:$B$228))</f>
        <v>279.69920000000002</v>
      </c>
      <c r="L88" s="4">
        <f>Forward!L88*(1+SUM($B88:$B$228))+('Swap - Encargos'!O5)*(1+SUM($B88:$B$228))</f>
        <v>359.2688</v>
      </c>
      <c r="M88" s="4">
        <f>Forward!M88*(1+SUM($B88:$B$228))+('Swap - Encargos'!P5)*(1+SUM($B88:$B$228))</f>
        <v>319.48399999999998</v>
      </c>
      <c r="N88" s="4">
        <f>Forward!N88*(1+SUM($B88:$B$228))+('Swap - Encargos'!Q5)*(1+SUM($B88:$B$228))</f>
        <v>285.72719999999998</v>
      </c>
      <c r="O88" s="4">
        <f>Forward!O88*(1+SUM($B88:$B$228))+('Swap - Encargos'!R5)*(1+SUM($B88:$B$228))</f>
        <v>276.08240000000001</v>
      </c>
      <c r="P88" s="4">
        <f>Forward!P88*(1+SUM($B88:$B$228))+('Swap - Encargos'!S5)*(1+SUM($B88:$B$228))</f>
        <v>267.64319999999998</v>
      </c>
      <c r="Q88" s="4">
        <f>Forward!Q88*(1+SUM($B88:$B$228))+('Swap - Encargos'!T5)*(1+SUM($B88:$B$228))</f>
        <v>261.61520000000002</v>
      </c>
      <c r="R88" s="4">
        <f>Forward!R88*(1+SUM($B88:$B$228))+('Swap - Encargos'!U5)*(1+SUM($B88:$B$228))</f>
        <v>255.58720000000002</v>
      </c>
      <c r="S88" s="4">
        <f>Forward!S88*(1+SUM($B88:$B$228))+('Swap - Encargos'!V5)*(1+SUM($B88:$B$228))</f>
        <v>249.5592</v>
      </c>
      <c r="T88" s="4">
        <f>Forward!T88*(1+SUM($B88:$B$228))+('Swap - Encargos'!W5)*(1+SUM($B88:$B$228))</f>
        <v>243.53120000000001</v>
      </c>
      <c r="U88" s="4">
        <f>Forward!U88*(1+SUM($B88:$B$228))</f>
        <v>0</v>
      </c>
      <c r="V88" s="6"/>
      <c r="W88" s="20">
        <f t="shared" si="0"/>
        <v>319.81888888888892</v>
      </c>
      <c r="X88" s="20">
        <f t="shared" si="1"/>
        <v>268.46613070436513</v>
      </c>
      <c r="Y88" s="23">
        <f t="shared" si="2"/>
        <v>303.65045333333336</v>
      </c>
      <c r="Z88" s="23">
        <f t="shared" si="3"/>
        <v>261.78878318452382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53.837711111111105</v>
      </c>
      <c r="AJ88" s="9">
        <f t="shared" si="8"/>
        <v>0.14408339398022435</v>
      </c>
      <c r="AK88" s="9">
        <f t="shared" si="9"/>
        <v>0.14408339398022435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Forward!K89*(1+SUM($B89:$B$228))+('Swap - Encargos'!N6)*(1+SUM($B89:$B$228))</f>
        <v>254.5316</v>
      </c>
      <c r="L89" s="4">
        <f>Forward!L89*(1+SUM($B89:$B$228))+('Swap - Encargos'!O6)*(1+SUM($B89:$B$228))</f>
        <v>356.82</v>
      </c>
      <c r="M89" s="4">
        <f>Forward!M89*(1+SUM($B89:$B$228))+('Swap - Encargos'!P6)*(1+SUM($B89:$B$228))</f>
        <v>323.51679999999999</v>
      </c>
      <c r="N89" s="4">
        <f>Forward!N89*(1+SUM($B89:$B$228))+('Swap - Encargos'!Q6)*(1+SUM($B89:$B$228))</f>
        <v>289.02420000000001</v>
      </c>
      <c r="O89" s="4">
        <f>Forward!O89*(1+SUM($B89:$B$228))+('Swap - Encargos'!R6)*(1+SUM($B89:$B$228))</f>
        <v>278.31960000000004</v>
      </c>
      <c r="P89" s="4">
        <f>Forward!P89*(1+SUM($B89:$B$228))+('Swap - Encargos'!S6)*(1+SUM($B89:$B$228))</f>
        <v>268.80439999999999</v>
      </c>
      <c r="Q89" s="4">
        <f>Forward!Q89*(1+SUM($B89:$B$228))+('Swap - Encargos'!T6)*(1+SUM($B89:$B$228))</f>
        <v>262.85739999999998</v>
      </c>
      <c r="R89" s="4">
        <f>Forward!R89*(1+SUM($B89:$B$228))+('Swap - Encargos'!U6)*(1+SUM($B89:$B$228))</f>
        <v>256.91040000000004</v>
      </c>
      <c r="S89" s="4">
        <f>Forward!S89*(1+SUM($B89:$B$228))+('Swap - Encargos'!V6)*(1+SUM($B89:$B$228))</f>
        <v>250.96340000000001</v>
      </c>
      <c r="T89" s="4">
        <f>Forward!T89*(1+SUM($B89:$B$228))+('Swap - Encargos'!W6)*(1+SUM($B89:$B$228))</f>
        <v>245.0164</v>
      </c>
      <c r="U89" s="4">
        <f>Forward!U89*(1+SUM($B89:$B$228))</f>
        <v>0</v>
      </c>
      <c r="V89" s="6"/>
      <c r="W89" s="20">
        <f t="shared" si="0"/>
        <v>314.49718333333334</v>
      </c>
      <c r="X89" s="20">
        <f t="shared" si="1"/>
        <v>268.46613070436513</v>
      </c>
      <c r="Y89" s="23">
        <f t="shared" si="2"/>
        <v>301.15607999999997</v>
      </c>
      <c r="Z89" s="23">
        <f t="shared" si="3"/>
        <v>261.78878318452382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59.159416666666687</v>
      </c>
      <c r="AJ89" s="9">
        <f t="shared" si="8"/>
        <v>0.15832563018200851</v>
      </c>
      <c r="AK89" s="9">
        <f t="shared" si="9"/>
        <v>0.15832563018200851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Forward!K90*(1+SUM($B90:$B$228))+('Swap - Encargos'!N7)*(1+SUM($B90:$B$228))</f>
        <v>247.548</v>
      </c>
      <c r="L90" s="4">
        <f>Forward!L90*(1+SUM($B90:$B$228))+('Swap - Encargos'!O7)*(1+SUM($B90:$B$228))</f>
        <v>324.17</v>
      </c>
      <c r="M90" s="4">
        <f>Forward!M90*(1+SUM($B90:$B$228))+('Swap - Encargos'!P7)*(1+SUM($B90:$B$228))</f>
        <v>319.45480000000003</v>
      </c>
      <c r="N90" s="4">
        <f>Forward!N90*(1+SUM($B90:$B$228))+('Swap - Encargos'!Q7)*(1+SUM($B90:$B$228))</f>
        <v>293.52120000000002</v>
      </c>
      <c r="O90" s="4">
        <f>Forward!O90*(1+SUM($B90:$B$228))+('Swap - Encargos'!R7)*(1+SUM($B90:$B$228))</f>
        <v>284.0908</v>
      </c>
      <c r="P90" s="4">
        <f>Forward!P90*(1+SUM($B90:$B$228))+('Swap - Encargos'!S7)*(1+SUM($B90:$B$228))</f>
        <v>273.48160000000001</v>
      </c>
      <c r="Q90" s="4">
        <f>Forward!Q90*(1+SUM($B90:$B$228))+('Swap - Encargos'!T7)*(1+SUM($B90:$B$228))</f>
        <v>267.58760000000001</v>
      </c>
      <c r="R90" s="4">
        <f>Forward!R90*(1+SUM($B90:$B$228))+('Swap - Encargos'!U7)*(1+SUM($B90:$B$228))</f>
        <v>261.6936</v>
      </c>
      <c r="S90" s="4">
        <f>Forward!S90*(1+SUM($B90:$B$228))+('Swap - Encargos'!V7)*(1+SUM($B90:$B$228))</f>
        <v>255.7996</v>
      </c>
      <c r="T90" s="4">
        <f>Forward!T90*(1+SUM($B90:$B$228))+('Swap - Encargos'!W7)*(1+SUM($B90:$B$228))</f>
        <v>249.90559999999999</v>
      </c>
      <c r="U90" s="4">
        <f>Forward!U90*(1+SUM($B90:$B$228))</f>
        <v>0</v>
      </c>
      <c r="V90" s="6"/>
      <c r="W90" s="20">
        <f t="shared" si="0"/>
        <v>302.16573333333338</v>
      </c>
      <c r="X90" s="20">
        <f t="shared" si="1"/>
        <v>268.46613070436513</v>
      </c>
      <c r="Y90" s="23">
        <f t="shared" si="2"/>
        <v>295.48586666666671</v>
      </c>
      <c r="Z90" s="23">
        <f t="shared" si="3"/>
        <v>261.78878318452382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71.490866666666648</v>
      </c>
      <c r="AJ90" s="9">
        <f t="shared" si="8"/>
        <v>0.19132772354794922</v>
      </c>
      <c r="AK90" s="9">
        <f t="shared" si="9"/>
        <v>0.19132772354794922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Forward!K91*(1+SUM($B91:$B$228))+('Swap - Encargos'!N8)*(1+SUM($B91:$B$228))</f>
        <v>243.03870000000003</v>
      </c>
      <c r="L91" s="4">
        <f>Forward!L91*(1+SUM($B91:$B$228))+('Swap - Encargos'!O8)*(1+SUM($B91:$B$228))</f>
        <v>322.87750000000005</v>
      </c>
      <c r="M91" s="4">
        <f>Forward!M91*(1+SUM($B91:$B$228))+('Swap - Encargos'!P8)*(1+SUM($B91:$B$228))</f>
        <v>311.13650000000007</v>
      </c>
      <c r="N91" s="4">
        <f>Forward!N91*(1+SUM($B91:$B$228))+('Swap - Encargos'!Q8)*(1+SUM($B91:$B$228))</f>
        <v>284.13220000000007</v>
      </c>
      <c r="O91" s="4">
        <f>Forward!O91*(1+SUM($B91:$B$228))+('Swap - Encargos'!R8)*(1+SUM($B91:$B$228))</f>
        <v>277.08760000000001</v>
      </c>
      <c r="P91" s="4">
        <f>Forward!P91*(1+SUM($B91:$B$228))+('Swap - Encargos'!S8)*(1+SUM($B91:$B$228))</f>
        <v>264.17250000000001</v>
      </c>
      <c r="Q91" s="4">
        <f>Forward!Q91*(1+SUM($B91:$B$228))+('Swap - Encargos'!T8)*(1+SUM($B91:$B$228))</f>
        <v>258.30200000000002</v>
      </c>
      <c r="R91" s="4">
        <f>Forward!R91*(1+SUM($B91:$B$228))+('Swap - Encargos'!U8)*(1+SUM($B91:$B$228))</f>
        <v>252.43150000000003</v>
      </c>
      <c r="S91" s="4">
        <f>Forward!S91*(1+SUM($B91:$B$228))+('Swap - Encargos'!V8)*(1+SUM($B91:$B$228))</f>
        <v>246.56100000000004</v>
      </c>
      <c r="T91" s="4">
        <f>Forward!T91*(1+SUM($B91:$B$228))+('Swap - Encargos'!W8)*(1+SUM($B91:$B$228))</f>
        <v>240.69050000000004</v>
      </c>
      <c r="U91" s="4">
        <f>Forward!U91*(1+SUM($B91:$B$228))</f>
        <v>0</v>
      </c>
      <c r="V91" s="6"/>
      <c r="W91" s="20">
        <f t="shared" si="0"/>
        <v>298.05833055555559</v>
      </c>
      <c r="X91" s="20">
        <f t="shared" si="1"/>
        <v>268.46613070436513</v>
      </c>
      <c r="Y91" s="23">
        <f t="shared" si="2"/>
        <v>289.41565000000003</v>
      </c>
      <c r="Z91" s="23">
        <f t="shared" si="3"/>
        <v>261.78878318452382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75.598269444444441</v>
      </c>
      <c r="AJ91" s="9">
        <f t="shared" si="8"/>
        <v>0.20232017698722418</v>
      </c>
      <c r="AK91" s="9">
        <f t="shared" si="9"/>
        <v>0.20232017698722418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Forward!K92*(1+SUM($B92:$B$228))+('Swap - Encargos'!N9)*(1+SUM($B92:$B$228))</f>
        <v>156.4316</v>
      </c>
      <c r="L92" s="4">
        <f>Forward!L92*(1+SUM($B92:$B$228))+('Swap - Encargos'!O9)*(1+SUM($B92:$B$228))</f>
        <v>296.51959999999997</v>
      </c>
      <c r="M92" s="4">
        <f>Forward!M92*(1+SUM($B92:$B$228))+('Swap - Encargos'!P9)*(1+SUM($B92:$B$228))</f>
        <v>297.68700000000001</v>
      </c>
      <c r="N92" s="4">
        <f>Forward!N92*(1+SUM($B92:$B$228))+('Swap - Encargos'!Q9)*(1+SUM($B92:$B$228))</f>
        <v>282.51080000000002</v>
      </c>
      <c r="O92" s="4">
        <f>Forward!O92*(1+SUM($B92:$B$228))+('Swap - Encargos'!R9)*(1+SUM($B92:$B$228))</f>
        <v>276.67380000000003</v>
      </c>
      <c r="P92" s="4">
        <f>Forward!P92*(1+SUM($B92:$B$228))+('Swap - Encargos'!S9)*(1+SUM($B92:$B$228))</f>
        <v>262.66499999999996</v>
      </c>
      <c r="Q92" s="4">
        <f>Forward!Q92*(1+SUM($B92:$B$228))+('Swap - Encargos'!T9)*(1+SUM($B92:$B$228))</f>
        <v>256.82799999999997</v>
      </c>
      <c r="R92" s="4">
        <f>Forward!R92*(1+SUM($B92:$B$228))+('Swap - Encargos'!U9)*(1+SUM($B92:$B$228))</f>
        <v>250.99099999999999</v>
      </c>
      <c r="S92" s="4">
        <f>Forward!S92*(1+SUM($B92:$B$228))+('Swap - Encargos'!V9)*(1+SUM($B92:$B$228))</f>
        <v>245.154</v>
      </c>
      <c r="T92" s="4">
        <f>Forward!T92*(1+SUM($B92:$B$228))+('Swap - Encargos'!W9)*(1+SUM($B92:$B$228))</f>
        <v>239.31700000000001</v>
      </c>
      <c r="U92" s="4">
        <f>Forward!U92*(1+SUM($B92:$B$228))</f>
        <v>0</v>
      </c>
      <c r="V92" s="6"/>
      <c r="W92" s="20">
        <f t="shared" si="0"/>
        <v>271.22593333333333</v>
      </c>
      <c r="X92" s="20">
        <f t="shared" si="1"/>
        <v>268.46613070436513</v>
      </c>
      <c r="Y92" s="23">
        <f t="shared" si="2"/>
        <v>272.58789999999999</v>
      </c>
      <c r="Z92" s="23">
        <f t="shared" si="3"/>
        <v>261.78878318452382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102.4306666666667</v>
      </c>
      <c r="AJ92" s="9">
        <f t="shared" si="8"/>
        <v>0.27413048951006536</v>
      </c>
      <c r="AK92" s="9">
        <f t="shared" si="9"/>
        <v>0.27413048951006536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Forward!K93*(1+SUM($B93:$B$228))+('Swap - Encargos'!N10)*(1+SUM($B93:$B$228))</f>
        <v>165.56219999999999</v>
      </c>
      <c r="L93" s="4">
        <f>Forward!L93*(1+SUM($B93:$B$228))+('Swap - Encargos'!O10)*(1+SUM($B93:$B$228))</f>
        <v>287.67899999999997</v>
      </c>
      <c r="M93" s="4">
        <f>Forward!M93*(1+SUM($B93:$B$228))+('Swap - Encargos'!P10)*(1+SUM($B93:$B$228))</f>
        <v>293.54999999999995</v>
      </c>
      <c r="N93" s="4">
        <f>Forward!N93*(1+SUM($B93:$B$228))+('Swap - Encargos'!Q10)*(1+SUM($B93:$B$228))</f>
        <v>282.98219999999998</v>
      </c>
      <c r="O93" s="4">
        <f>Forward!O93*(1+SUM($B93:$B$228))+('Swap - Encargos'!R10)*(1+SUM($B93:$B$228))</f>
        <v>271.24019999999996</v>
      </c>
      <c r="P93" s="4">
        <f>Forward!P93*(1+SUM($B93:$B$228))+('Swap - Encargos'!S10)*(1+SUM($B93:$B$228))</f>
        <v>263.02080000000001</v>
      </c>
      <c r="Q93" s="4">
        <f>Forward!Q93*(1+SUM($B93:$B$228))+('Swap - Encargos'!T10)*(1+SUM($B93:$B$228))</f>
        <v>257.14979999999997</v>
      </c>
      <c r="R93" s="4">
        <f>Forward!R93*(1+SUM($B93:$B$228))+('Swap - Encargos'!U10)*(1+SUM($B93:$B$228))</f>
        <v>251.27879999999996</v>
      </c>
      <c r="S93" s="4">
        <f>Forward!S93*(1+SUM($B93:$B$228))+('Swap - Encargos'!V10)*(1+SUM($B93:$B$228))</f>
        <v>245.40779999999998</v>
      </c>
      <c r="T93" s="4">
        <f>Forward!T93*(1+SUM($B93:$B$228))+('Swap - Encargos'!W10)*(1+SUM($B93:$B$228))</f>
        <v>239.53679999999997</v>
      </c>
      <c r="U93" s="4">
        <f>Forward!U93*(1+SUM($B93:$B$228))</f>
        <v>0</v>
      </c>
      <c r="V93" s="6"/>
      <c r="W93" s="20">
        <f t="shared" si="0"/>
        <v>271.76206666666661</v>
      </c>
      <c r="X93" s="20">
        <f t="shared" si="1"/>
        <v>268.46613070436513</v>
      </c>
      <c r="Y93" s="23">
        <f t="shared" si="2"/>
        <v>271.57288999999997</v>
      </c>
      <c r="Z93" s="23">
        <f t="shared" si="3"/>
        <v>261.78878318452382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101.89453333333341</v>
      </c>
      <c r="AJ93" s="9">
        <f t="shared" si="8"/>
        <v>0.27269566048969401</v>
      </c>
      <c r="AK93" s="9">
        <f t="shared" si="9"/>
        <v>0.27269566048969401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Forward!K94*(1+SUM($B94:$B$228))+('Swap - Encargos'!N11)*(1+SUM($B94:$B$228))</f>
        <v>183.73679999999999</v>
      </c>
      <c r="L94" s="4">
        <f>Forward!L94*(1+SUM($B94:$B$228))+('Swap - Encargos'!O11)*(1+SUM($B94:$B$228))</f>
        <v>275.60520000000002</v>
      </c>
      <c r="M94" s="4">
        <f>Forward!M94*(1+SUM($B94:$B$228))+('Swap - Encargos'!P11)*(1+SUM($B94:$B$228))</f>
        <v>289.73879999999997</v>
      </c>
      <c r="N94" s="4">
        <f>Forward!N94*(1+SUM($B94:$B$228))+('Swap - Encargos'!Q11)*(1+SUM($B94:$B$228))</f>
        <v>281.49419999999998</v>
      </c>
      <c r="O94" s="4">
        <f>Forward!O94*(1+SUM($B94:$B$228))+('Swap - Encargos'!R11)*(1+SUM($B94:$B$228))</f>
        <v>276.78300000000002</v>
      </c>
      <c r="P94" s="4">
        <f>Forward!P94*(1+SUM($B94:$B$228))+('Swap - Encargos'!S11)*(1+SUM($B94:$B$228))</f>
        <v>267.36059999999998</v>
      </c>
      <c r="Q94" s="4">
        <f>Forward!Q94*(1+SUM($B94:$B$228))+('Swap - Encargos'!T11)*(1+SUM($B94:$B$228))</f>
        <v>261.47159999999997</v>
      </c>
      <c r="R94" s="4">
        <f>Forward!R94*(1+SUM($B94:$B$228))+('Swap - Encargos'!U11)*(1+SUM($B94:$B$228))</f>
        <v>255.58259999999999</v>
      </c>
      <c r="S94" s="4">
        <f>Forward!S94*(1+SUM($B94:$B$228))+('Swap - Encargos'!V11)*(1+SUM($B94:$B$228))</f>
        <v>249.69359999999998</v>
      </c>
      <c r="T94" s="4">
        <f>Forward!T94*(1+SUM($B94:$B$228))+('Swap - Encargos'!W11)*(1+SUM($B94:$B$228))</f>
        <v>243.80459999999999</v>
      </c>
      <c r="U94" s="4">
        <f>Forward!U94*(1+SUM($B94:$B$228))</f>
        <v>0</v>
      </c>
      <c r="V94" s="6"/>
      <c r="W94" s="20">
        <f t="shared" si="0"/>
        <v>271.41746666666666</v>
      </c>
      <c r="X94" s="20">
        <f t="shared" si="1"/>
        <v>268.46613070436513</v>
      </c>
      <c r="Y94" s="23">
        <f t="shared" si="2"/>
        <v>272.62144000000001</v>
      </c>
      <c r="Z94" s="23">
        <f t="shared" si="3"/>
        <v>261.78878318452382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102.23913333333337</v>
      </c>
      <c r="AJ94" s="9">
        <f t="shared" si="8"/>
        <v>0.27361789764541389</v>
      </c>
      <c r="AK94" s="9">
        <f t="shared" si="9"/>
        <v>0.27361789764541389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Forward!K95*(1+SUM($B95:$B$228))+('Swap - Encargos'!N12)*(1+SUM($B95:$B$228))</f>
        <v>158.21380000000002</v>
      </c>
      <c r="L95" s="4">
        <f>Forward!L95*(1+SUM($B95:$B$228))+('Swap - Encargos'!O12)*(1+SUM($B95:$B$228))</f>
        <v>240.86280000000002</v>
      </c>
      <c r="M95" s="4">
        <f>Forward!M95*(1+SUM($B95:$B$228))+('Swap - Encargos'!P12)*(1+SUM($B95:$B$228))</f>
        <v>265.65750000000003</v>
      </c>
      <c r="N95" s="4">
        <f>Forward!N95*(1+SUM($B95:$B$228))+('Swap - Encargos'!Q12)*(1+SUM($B95:$B$228))</f>
        <v>269.19960000000003</v>
      </c>
      <c r="O95" s="4">
        <f>Forward!O95*(1+SUM($B95:$B$228))+('Swap - Encargos'!R12)*(1+SUM($B95:$B$228))</f>
        <v>253.85050000000001</v>
      </c>
      <c r="P95" s="4">
        <f>Forward!P95*(1+SUM($B95:$B$228))+('Swap - Encargos'!S12)*(1+SUM($B95:$B$228))</f>
        <v>256.21190000000001</v>
      </c>
      <c r="Q95" s="4">
        <f>Forward!Q95*(1+SUM($B95:$B$228))+('Swap - Encargos'!T12)*(1+SUM($B95:$B$228))</f>
        <v>250.30840000000003</v>
      </c>
      <c r="R95" s="4">
        <f>Forward!R95*(1+SUM($B95:$B$228))+('Swap - Encargos'!U12)*(1+SUM($B95:$B$228))</f>
        <v>244.40490000000003</v>
      </c>
      <c r="S95" s="4">
        <f>Forward!S95*(1+SUM($B95:$B$228))+('Swap - Encargos'!V12)*(1+SUM($B95:$B$228))</f>
        <v>238.50140000000002</v>
      </c>
      <c r="T95" s="4">
        <f>Forward!T95*(1+SUM($B95:$B$228))+('Swap - Encargos'!W12)*(1+SUM($B95:$B$228))</f>
        <v>232.59790000000004</v>
      </c>
      <c r="U95" s="4">
        <f>Forward!U95*(1+SUM($B95:$B$228))</f>
        <v>0</v>
      </c>
      <c r="V95" s="6"/>
      <c r="W95" s="20">
        <f t="shared" si="0"/>
        <v>249.32448333333338</v>
      </c>
      <c r="X95" s="20">
        <f t="shared" si="1"/>
        <v>268.46613070436513</v>
      </c>
      <c r="Y95" s="23">
        <f t="shared" si="2"/>
        <v>252.25655500000002</v>
      </c>
      <c r="Z95" s="23">
        <f t="shared" si="3"/>
        <v>261.78878318452382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124.33211666666665</v>
      </c>
      <c r="AJ95" s="9">
        <f t="shared" si="8"/>
        <v>0.33274433441471835</v>
      </c>
      <c r="AK95" s="9">
        <f t="shared" si="9"/>
        <v>0.33274433441471835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Forward!K96*(1+SUM($B96:$B$228))+('Swap - Encargos'!N13)*(1+SUM($B96:$B$228))</f>
        <v>156.2484</v>
      </c>
      <c r="L96" s="4">
        <f>Forward!L96*(1+SUM($B96:$B$228))+('Swap - Encargos'!O13)*(1+SUM($B96:$B$228))</f>
        <v>192.66720000000001</v>
      </c>
      <c r="M96" s="4">
        <f>Forward!M96*(1+SUM($B96:$B$228))+('Swap - Encargos'!P13)*(1+SUM($B96:$B$228))</f>
        <v>236.13480000000001</v>
      </c>
      <c r="N96" s="4">
        <f>Forward!N96*(1+SUM($B96:$B$228))+('Swap - Encargos'!Q13)*(1+SUM($B96:$B$228))</f>
        <v>250.23240000000004</v>
      </c>
      <c r="O96" s="4">
        <f>Forward!O96*(1+SUM($B96:$B$228))+('Swap - Encargos'!R13)*(1+SUM($B96:$B$228))</f>
        <v>240.834</v>
      </c>
      <c r="P96" s="4">
        <f>Forward!P96*(1+SUM($B96:$B$228))+('Swap - Encargos'!S13)*(1+SUM($B96:$B$228))</f>
        <v>251.40719999999999</v>
      </c>
      <c r="Q96" s="4">
        <f>Forward!Q96*(1+SUM($B96:$B$228))+('Swap - Encargos'!T13)*(1+SUM($B96:$B$228))</f>
        <v>245.53320000000002</v>
      </c>
      <c r="R96" s="4">
        <f>Forward!R96*(1+SUM($B96:$B$228))+('Swap - Encargos'!U13)*(1+SUM($B96:$B$228))</f>
        <v>239.6592</v>
      </c>
      <c r="S96" s="4">
        <f>Forward!S96*(1+SUM($B96:$B$228))+('Swap - Encargos'!V13)*(1+SUM($B96:$B$228))</f>
        <v>236.13480000000001</v>
      </c>
      <c r="T96" s="4">
        <f>Forward!T96*(1+SUM($B96:$B$228))+('Swap - Encargos'!W13)*(1+SUM($B96:$B$228))</f>
        <v>229.08600000000001</v>
      </c>
      <c r="U96" s="4">
        <f>Forward!U96*(1+SUM($B96:$B$228))</f>
        <v>0</v>
      </c>
      <c r="V96" s="6"/>
      <c r="W96" s="20">
        <f t="shared" si="0"/>
        <v>221.1234666666667</v>
      </c>
      <c r="X96" s="20">
        <f t="shared" si="1"/>
        <v>268.46613070436513</v>
      </c>
      <c r="Y96" s="23">
        <f t="shared" si="2"/>
        <v>231.08316000000002</v>
      </c>
      <c r="Z96" s="23">
        <f t="shared" si="3"/>
        <v>261.78878318452382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152.53313333333332</v>
      </c>
      <c r="AJ96" s="9">
        <f t="shared" si="8"/>
        <v>0.4082174203087362</v>
      </c>
      <c r="AK96" s="9">
        <f t="shared" si="9"/>
        <v>0.4082174203087362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Forward!K97*(1+SUM($B97:$B$228))+('Swap - Encargos'!N14)*(1+SUM($B97:$B$228))</f>
        <v>151.02030000000002</v>
      </c>
      <c r="L97" s="4">
        <f>Forward!L97*(1+SUM($B97:$B$228))+('Swap - Encargos'!O14)*(1+SUM($B97:$B$228))</f>
        <v>182.62920000000003</v>
      </c>
      <c r="M97" s="4">
        <f>Forward!M97*(1+SUM($B97:$B$228))+('Swap - Encargos'!P14)*(1+SUM($B97:$B$228))</f>
        <v>235.31070000000003</v>
      </c>
      <c r="N97" s="4">
        <f>Forward!N97*(1+SUM($B97:$B$228))+('Swap - Encargos'!Q14)*(1+SUM($B97:$B$228))</f>
        <v>247.01769999999999</v>
      </c>
      <c r="O97" s="4">
        <f>Forward!O97*(1+SUM($B97:$B$228))+('Swap - Encargos'!R14)*(1+SUM($B97:$B$228))</f>
        <v>239.99350000000001</v>
      </c>
      <c r="P97" s="4">
        <f>Forward!P97*(1+SUM($B97:$B$228))+('Swap - Encargos'!S14)*(1+SUM($B97:$B$228))</f>
        <v>252.87119999999999</v>
      </c>
      <c r="Q97" s="4">
        <f>Forward!Q97*(1+SUM($B97:$B$228))+('Swap - Encargos'!T14)*(1+SUM($B97:$B$228))</f>
        <v>247.01769999999999</v>
      </c>
      <c r="R97" s="4">
        <f>Forward!R97*(1+SUM($B97:$B$228))+('Swap - Encargos'!U14)*(1+SUM($B97:$B$228))</f>
        <v>241.16419999999999</v>
      </c>
      <c r="S97" s="4">
        <f>Forward!S97*(1+SUM($B97:$B$228))+('Swap - Encargos'!V14)*(1+SUM($B97:$B$228))</f>
        <v>235.3107</v>
      </c>
      <c r="T97" s="4">
        <f>Forward!T97*(1+SUM($B97:$B$228))+('Swap - Encargos'!W14)*(1+SUM($B97:$B$228))</f>
        <v>229.4572</v>
      </c>
      <c r="U97" s="4">
        <f>Forward!U97*(1+SUM($B97:$B$228))</f>
        <v>0</v>
      </c>
      <c r="V97" s="6"/>
      <c r="W97" s="20">
        <f t="shared" si="0"/>
        <v>218.98593888888888</v>
      </c>
      <c r="X97" s="20">
        <f t="shared" si="1"/>
        <v>268.46613070436513</v>
      </c>
      <c r="Y97" s="23">
        <f t="shared" si="2"/>
        <v>229.86694500000002</v>
      </c>
      <c r="Z97" s="23">
        <f t="shared" si="3"/>
        <v>261.78878318452382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154.67066111111114</v>
      </c>
      <c r="AJ97" s="9">
        <f t="shared" si="8"/>
        <v>0.41393798774358898</v>
      </c>
      <c r="AK97" s="9">
        <f t="shared" si="9"/>
        <v>0.41393798774358898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Forward!L98*(1+SUM($B98:$B$228))+('Swap - Encargos'!O15)*(1+SUM($B98:$B$228))</f>
        <v>172.346</v>
      </c>
      <c r="M98" s="4">
        <f>Forward!M98*(1+SUM($B98:$B$228))+('Swap - Encargos'!P15)*(1+SUM($B98:$B$228))</f>
        <v>197.96500000000003</v>
      </c>
      <c r="N98" s="4">
        <f>Forward!N98*(1+SUM($B98:$B$228))+('Swap - Encargos'!Q15)*(1+SUM($B98:$B$228))</f>
        <v>215.43250000000003</v>
      </c>
      <c r="O98" s="4">
        <f>Forward!O98*(1+SUM($B98:$B$228))+('Swap - Encargos'!R15)*(1+SUM($B98:$B$228))</f>
        <v>232.90000000000003</v>
      </c>
      <c r="P98" s="4">
        <f>Forward!P98*(1+SUM($B98:$B$228))+('Swap - Encargos'!S15)*(1+SUM($B98:$B$228))</f>
        <v>255.02550000000002</v>
      </c>
      <c r="Q98" s="4">
        <f>Forward!Q98*(1+SUM($B98:$B$228))+('Swap - Encargos'!T15)*(1+SUM($B98:$B$228))</f>
        <v>249.20300000000003</v>
      </c>
      <c r="R98" s="4">
        <f>Forward!R98*(1+SUM($B98:$B$228))+('Swap - Encargos'!U15)*(1+SUM($B98:$B$228))</f>
        <v>243.38050000000004</v>
      </c>
      <c r="S98" s="4">
        <f>Forward!S98*(1+SUM($B98:$B$228))+('Swap - Encargos'!V15)*(1+SUM($B98:$B$228))</f>
        <v>237.55800000000002</v>
      </c>
      <c r="T98" s="4">
        <f>Forward!T98*(1+SUM($B98:$B$228))+('Swap - Encargos'!W15)*(1+SUM($B98:$B$228))</f>
        <v>231.73550000000003</v>
      </c>
      <c r="U98" s="4">
        <f>Forward!U98*(1+SUM($B98:$B$228))</f>
        <v>0</v>
      </c>
      <c r="V98" s="6"/>
      <c r="W98" s="20">
        <f t="shared" si="0"/>
        <v>195.24783333333335</v>
      </c>
      <c r="X98" s="20">
        <f t="shared" si="1"/>
        <v>268.46613070436513</v>
      </c>
      <c r="Y98" s="23">
        <f t="shared" si="2"/>
        <v>214.73380000000003</v>
      </c>
      <c r="Z98" s="23">
        <f t="shared" si="3"/>
        <v>261.78878318452382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173.66576666666668</v>
      </c>
      <c r="AJ98" s="9">
        <f t="shared" si="8"/>
        <v>0.47074915824915825</v>
      </c>
      <c r="AK98" s="9">
        <f t="shared" si="9"/>
        <v>0.47074915824915825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Forward!L99*(1+SUM($B99:$B$228))+('Swap - Encargos'!O16)*(1+SUM($B99:$B$228))</f>
        <v>172.7208</v>
      </c>
      <c r="M99" s="4">
        <f>Forward!M99*(1+SUM($B99:$B$228))+('Swap - Encargos'!P16)*(1+SUM($B99:$B$228))</f>
        <v>183.15360000000001</v>
      </c>
      <c r="N99" s="4">
        <f>Forward!N99*(1+SUM($B99:$B$228))+('Swap - Encargos'!Q16)*(1+SUM($B99:$B$228))</f>
        <v>199.38239999999999</v>
      </c>
      <c r="O99" s="4">
        <f>Forward!O99*(1+SUM($B99:$B$228))+('Swap - Encargos'!R16)*(1+SUM($B99:$B$228))</f>
        <v>212.1336</v>
      </c>
      <c r="P99" s="4">
        <f>Forward!P99*(1+SUM($B99:$B$228))+('Swap - Encargos'!S16)*(1+SUM($B99:$B$228))</f>
        <v>253.8648</v>
      </c>
      <c r="Q99" s="4">
        <f>Forward!Q99*(1+SUM($B99:$B$228))+('Swap - Encargos'!T16)*(1+SUM($B99:$B$228))</f>
        <v>252.7056</v>
      </c>
      <c r="R99" s="4">
        <f>Forward!R99*(1+SUM($B99:$B$228))+('Swap - Encargos'!U16)*(1+SUM($B99:$B$228))</f>
        <v>246.90959999999998</v>
      </c>
      <c r="S99" s="4">
        <f>Forward!S99*(1+SUM($B99:$B$228))+('Swap - Encargos'!V16)*(1+SUM($B99:$B$228))</f>
        <v>241.11359999999999</v>
      </c>
      <c r="T99" s="4">
        <f>Forward!T99*(1+SUM($B99:$B$228))+('Swap - Encargos'!W16)*(1+SUM($B99:$B$228))</f>
        <v>235.3176</v>
      </c>
      <c r="U99" s="4">
        <f>Forward!U99*(1+SUM($B99:$B$228))</f>
        <v>0</v>
      </c>
      <c r="V99" s="6"/>
      <c r="W99" s="20">
        <f t="shared" si="0"/>
        <v>186.18040000000002</v>
      </c>
      <c r="X99" s="20">
        <f t="shared" si="1"/>
        <v>268.46613070436513</v>
      </c>
      <c r="Y99" s="23">
        <f t="shared" si="2"/>
        <v>205.58411999999998</v>
      </c>
      <c r="Z99" s="23">
        <f t="shared" si="3"/>
        <v>261.78878318452382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182.73320000000001</v>
      </c>
      <c r="AJ99" s="9">
        <f t="shared" si="8"/>
        <v>0.49532790333563198</v>
      </c>
      <c r="AK99" s="9">
        <f t="shared" si="9"/>
        <v>0.49532790333563198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Forward!L100*(1+SUM($B100:$B$228))+('Swap - Encargos'!O17)*(1+SUM($B100:$B$228))</f>
        <v>162.26280000000003</v>
      </c>
      <c r="M100" s="4">
        <f>Forward!M100*(1+SUM($B100:$B$228))+('Swap - Encargos'!P17)*(1+SUM($B100:$B$228))</f>
        <v>179.52480000000003</v>
      </c>
      <c r="N100" s="4">
        <f>Forward!N100*(1+SUM($B100:$B$228))+('Swap - Encargos'!Q17)*(1+SUM($B100:$B$228))</f>
        <v>197.93760000000003</v>
      </c>
      <c r="O100" s="4">
        <f>Forward!O100*(1+SUM($B100:$B$228))+('Swap - Encargos'!R17)*(1+SUM($B100:$B$228))</f>
        <v>207.14400000000001</v>
      </c>
      <c r="P100" s="4">
        <f>Forward!P100*(1+SUM($B100:$B$228))+('Swap - Encargos'!S17)*(1+SUM($B100:$B$228))</f>
        <v>230.16000000000003</v>
      </c>
      <c r="Q100" s="4">
        <f>Forward!Q100*(1+SUM($B100:$B$228))+('Swap - Encargos'!T17)*(1+SUM($B100:$B$228))</f>
        <v>243.96960000000001</v>
      </c>
      <c r="R100" s="4">
        <f>Forward!R100*(1+SUM($B100:$B$228))+('Swap - Encargos'!U17)*(1+SUM($B100:$B$228))</f>
        <v>238.21559999999999</v>
      </c>
      <c r="S100" s="4">
        <f>Forward!S100*(1+SUM($B100:$B$228))+('Swap - Encargos'!V17)*(1+SUM($B100:$B$228))</f>
        <v>232.46160000000003</v>
      </c>
      <c r="T100" s="4">
        <f>Forward!T100*(1+SUM($B100:$B$228))+('Swap - Encargos'!W17)*(1+SUM($B100:$B$228))</f>
        <v>226.70760000000001</v>
      </c>
      <c r="U100" s="4">
        <f>Forward!U100*(1+SUM($B100:$B$228))</f>
        <v>0</v>
      </c>
      <c r="V100" s="6"/>
      <c r="W100" s="20">
        <f t="shared" si="0"/>
        <v>182.40180000000004</v>
      </c>
      <c r="X100" s="20">
        <f t="shared" si="1"/>
        <v>268.46613070436513</v>
      </c>
      <c r="Y100" s="23">
        <f t="shared" si="2"/>
        <v>198.1294</v>
      </c>
      <c r="Z100" s="23">
        <f t="shared" si="3"/>
        <v>261.78878318452382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186.51179999999999</v>
      </c>
      <c r="AJ100" s="9">
        <f t="shared" si="8"/>
        <v>0.50557040998217462</v>
      </c>
      <c r="AK100" s="9">
        <f t="shared" si="9"/>
        <v>0.50557040998217462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Forward!L101*(1+SUM($B101:$B$228))+('Swap - Encargos'!O18)*(1+SUM($B101:$B$228))</f>
        <v>163.54910000000001</v>
      </c>
      <c r="M101" s="4">
        <f>Forward!M101*(1+SUM($B101:$B$228))+('Swap - Encargos'!P18)*(1+SUM($B101:$B$228))</f>
        <v>165.8365</v>
      </c>
      <c r="N101" s="4">
        <f>Forward!N101*(1+SUM($B101:$B$228))+('Swap - Encargos'!Q18)*(1+SUM($B101:$B$228))</f>
        <v>177.27349999999998</v>
      </c>
      <c r="O101" s="4">
        <f>Forward!O101*(1+SUM($B101:$B$228))+('Swap - Encargos'!R18)*(1+SUM($B101:$B$228))</f>
        <v>190.99789999999999</v>
      </c>
      <c r="P101" s="4">
        <f>Forward!P101*(1+SUM($B101:$B$228))+('Swap - Encargos'!S18)*(1+SUM($B101:$B$228))</f>
        <v>219.59039999999999</v>
      </c>
      <c r="Q101" s="4">
        <f>Forward!Q101*(1+SUM($B101:$B$228))+('Swap - Encargos'!T18)*(1+SUM($B101:$B$228))</f>
        <v>237.8896</v>
      </c>
      <c r="R101" s="4">
        <f>Forward!R101*(1+SUM($B101:$B$228))+('Swap - Encargos'!U18)*(1+SUM($B101:$B$228))</f>
        <v>235.60219999999998</v>
      </c>
      <c r="S101" s="4">
        <f>Forward!S101*(1+SUM($B101:$B$228))+('Swap - Encargos'!V18)*(1+SUM($B101:$B$228))</f>
        <v>233.31479999999999</v>
      </c>
      <c r="T101" s="4">
        <f>Forward!T101*(1+SUM($B101:$B$228))+('Swap - Encargos'!W18)*(1+SUM($B101:$B$228))</f>
        <v>231.0274</v>
      </c>
      <c r="U101" s="4">
        <f>Forward!U101*(1+SUM($B101:$B$228))</f>
        <v>0</v>
      </c>
      <c r="V101" s="6"/>
      <c r="W101" s="20">
        <f t="shared" si="0"/>
        <v>171.17376666666667</v>
      </c>
      <c r="X101" s="20">
        <f t="shared" si="1"/>
        <v>268.46613070436513</v>
      </c>
      <c r="Y101" s="23">
        <f t="shared" si="2"/>
        <v>187.16650499999997</v>
      </c>
      <c r="Z101" s="23">
        <f t="shared" si="3"/>
        <v>261.78878318452382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197.73983333333337</v>
      </c>
      <c r="AJ101" s="9">
        <f t="shared" si="8"/>
        <v>0.5360058109360385</v>
      </c>
      <c r="AK101" s="9">
        <f t="shared" si="9"/>
        <v>0.5360058109360385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Forward!L102*(1+SUM($B102:$B$228))+('Swap - Encargos'!O19)*(1+SUM($B102:$B$228))</f>
        <v>165.01</v>
      </c>
      <c r="M102" s="4">
        <f>Forward!M102*(1+SUM($B102:$B$228))+('Swap - Encargos'!P19)*(1+SUM($B102:$B$228))</f>
        <v>165.01</v>
      </c>
      <c r="N102" s="4">
        <f>Forward!N102*(1+SUM($B102:$B$228))+('Swap - Encargos'!Q19)*(1+SUM($B102:$B$228))</f>
        <v>183.21799999999999</v>
      </c>
      <c r="O102" s="4">
        <f>Forward!O102*(1+SUM($B102:$B$228))+('Swap - Encargos'!R19)*(1+SUM($B102:$B$228))</f>
        <v>194.59799999999998</v>
      </c>
      <c r="P102" s="4">
        <f>Forward!P102*(1+SUM($B102:$B$228))+('Swap - Encargos'!S19)*(1+SUM($B102:$B$228))</f>
        <v>210.52999999999997</v>
      </c>
      <c r="Q102" s="4">
        <f>Forward!Q102*(1+SUM($B102:$B$228))+('Swap - Encargos'!T19)*(1+SUM($B102:$B$228))</f>
        <v>227.59999999999997</v>
      </c>
      <c r="R102" s="4">
        <f>Forward!R102*(1+SUM($B102:$B$228))+('Swap - Encargos'!U19)*(1+SUM($B102:$B$228))</f>
        <v>225.32399999999996</v>
      </c>
      <c r="S102" s="4">
        <f>Forward!S102*(1+SUM($B102:$B$228))+('Swap - Encargos'!V19)*(1+SUM($B102:$B$228))</f>
        <v>223.048</v>
      </c>
      <c r="T102" s="4">
        <f>Forward!T102*(1+SUM($B102:$B$228))+('Swap - Encargos'!W19)*(1+SUM($B102:$B$228))</f>
        <v>220.77199999999999</v>
      </c>
      <c r="U102" s="4">
        <f>Forward!U102*(1+SUM($B102:$B$228))</f>
        <v>0</v>
      </c>
      <c r="V102" s="6"/>
      <c r="W102" s="20">
        <f t="shared" si="0"/>
        <v>174.36688888888887</v>
      </c>
      <c r="X102" s="20">
        <f t="shared" si="1"/>
        <v>268.46613070436513</v>
      </c>
      <c r="Y102" s="23">
        <f t="shared" si="2"/>
        <v>187.84586666666664</v>
      </c>
      <c r="Z102" s="23">
        <f t="shared" si="3"/>
        <v>261.78878318452382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194.54671111111116</v>
      </c>
      <c r="AJ102" s="9">
        <f t="shared" si="8"/>
        <v>0.5273503365316734</v>
      </c>
      <c r="AK102" s="9">
        <f t="shared" si="9"/>
        <v>0.5273503365316734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Forward!L103*(1+SUM($B103:$B$228))+('Swap - Encargos'!O20)*(1+SUM($B103:$B$228))</f>
        <v>162.4051</v>
      </c>
      <c r="M103" s="4">
        <f>Forward!M103*(1+SUM($B103:$B$228))+('Swap - Encargos'!P20)*(1+SUM($B103:$B$228))</f>
        <v>163.54079999999999</v>
      </c>
      <c r="N103" s="4">
        <f>Forward!N103*(1+SUM($B103:$B$228))+('Swap - Encargos'!Q20)*(1+SUM($B103:$B$228))</f>
        <v>185.11909999999997</v>
      </c>
      <c r="O103" s="4">
        <f>Forward!O103*(1+SUM($B103:$B$228))+('Swap - Encargos'!R20)*(1+SUM($B103:$B$228))</f>
        <v>195.34039999999999</v>
      </c>
      <c r="P103" s="4">
        <f>Forward!P103*(1+SUM($B103:$B$228))+('Swap - Encargos'!S20)*(1+SUM($B103:$B$228))</f>
        <v>202.15460000000002</v>
      </c>
      <c r="Q103" s="4">
        <f>Forward!Q103*(1+SUM($B103:$B$228))+('Swap - Encargos'!T20)*(1+SUM($B103:$B$228))</f>
        <v>221.4615</v>
      </c>
      <c r="R103" s="4">
        <f>Forward!R103*(1+SUM($B103:$B$228))+('Swap - Encargos'!U20)*(1+SUM($B103:$B$228))</f>
        <v>219.19009999999997</v>
      </c>
      <c r="S103" s="4">
        <f>Forward!S103*(1+SUM($B103:$B$228))+('Swap - Encargos'!V20)*(1+SUM($B103:$B$228))</f>
        <v>216.9187</v>
      </c>
      <c r="T103" s="4">
        <f>Forward!T103*(1+SUM($B103:$B$228))+('Swap - Encargos'!W20)*(1+SUM($B103:$B$228))</f>
        <v>214.64729999999997</v>
      </c>
      <c r="U103" s="4">
        <f>Forward!U103*(1+SUM($B103:$B$228))</f>
        <v>0</v>
      </c>
      <c r="V103" s="6"/>
      <c r="W103" s="20">
        <f t="shared" si="0"/>
        <v>174.92934722222219</v>
      </c>
      <c r="X103" s="20">
        <f t="shared" si="1"/>
        <v>268.46613070436513</v>
      </c>
      <c r="Y103" s="23">
        <f t="shared" si="2"/>
        <v>186.6333666666666</v>
      </c>
      <c r="Z103" s="23">
        <f t="shared" si="3"/>
        <v>261.78878318452382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193.98425277777784</v>
      </c>
      <c r="AJ103" s="9">
        <f t="shared" si="8"/>
        <v>0.52582570221802016</v>
      </c>
      <c r="AK103" s="9">
        <f t="shared" si="9"/>
        <v>0.52582570221802016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Forward!L104*(1+SUM($B104:$B$228))+('Swap - Encargos'!O21)*(1+SUM($B104:$B$228))</f>
        <v>168.202</v>
      </c>
      <c r="M104" s="4">
        <f>Forward!M104*(1+SUM($B104:$B$228))+('Swap - Encargos'!P21)*(1+SUM($B104:$B$228))</f>
        <v>170.47499999999999</v>
      </c>
      <c r="N104" s="4">
        <f>Forward!N104*(1+SUM($B104:$B$228))+('Swap - Encargos'!Q21)*(1+SUM($B104:$B$228))</f>
        <v>182.97650000000002</v>
      </c>
      <c r="O104" s="4">
        <f>Forward!O104*(1+SUM($B104:$B$228))+('Swap - Encargos'!R21)*(1+SUM($B104:$B$228))</f>
        <v>192.0685</v>
      </c>
      <c r="P104" s="4">
        <f>Forward!P104*(1+SUM($B104:$B$228))+('Swap - Encargos'!S21)*(1+SUM($B104:$B$228))</f>
        <v>201.16050000000001</v>
      </c>
      <c r="Q104" s="4">
        <f>Forward!Q104*(1+SUM($B104:$B$228))+('Swap - Encargos'!T21)*(1+SUM($B104:$B$228))</f>
        <v>215.93500000000003</v>
      </c>
      <c r="R104" s="4">
        <f>Forward!R104*(1+SUM($B104:$B$228))+('Swap - Encargos'!U21)*(1+SUM($B104:$B$228))</f>
        <v>213.66200000000003</v>
      </c>
      <c r="S104" s="4">
        <f>Forward!S104*(1+SUM($B104:$B$228))+('Swap - Encargos'!V21)*(1+SUM($B104:$B$228))</f>
        <v>211.38900000000001</v>
      </c>
      <c r="T104" s="4">
        <f>Forward!T104*(1+SUM($B104:$B$228))+('Swap - Encargos'!W21)*(1+SUM($B104:$B$228))</f>
        <v>209.11600000000001</v>
      </c>
      <c r="U104" s="4">
        <f>Forward!U104*(1+SUM($B104:$B$228))</f>
        <v>0</v>
      </c>
      <c r="V104" s="6"/>
      <c r="W104" s="20">
        <f t="shared" si="0"/>
        <v>177.86225000000002</v>
      </c>
      <c r="X104" s="20">
        <f t="shared" si="1"/>
        <v>268.46613070436513</v>
      </c>
      <c r="Y104" s="23">
        <f t="shared" si="2"/>
        <v>187.74980000000002</v>
      </c>
      <c r="Z104" s="23">
        <f t="shared" si="3"/>
        <v>261.78878318452382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191.05135000000001</v>
      </c>
      <c r="AJ104" s="9">
        <f t="shared" si="8"/>
        <v>0.51787559471919709</v>
      </c>
      <c r="AK104" s="9">
        <f t="shared" si="9"/>
        <v>0.51787559471919709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Forward!L105*(1+SUM($B105:$B$228))+('Swap - Encargos'!O22)*(1+SUM($B105:$B$228))</f>
        <v>171.43029999999999</v>
      </c>
      <c r="M105" s="4">
        <f>Forward!M105*(1+SUM($B105:$B$228))+('Swap - Encargos'!P22)*(1+SUM($B105:$B$228))</f>
        <v>165.75379999999998</v>
      </c>
      <c r="N105" s="4">
        <f>Forward!N105*(1+SUM($B105:$B$228))+('Swap - Encargos'!Q22)*(1+SUM($B105:$B$228))</f>
        <v>183.9186</v>
      </c>
      <c r="O105" s="4">
        <f>Forward!O105*(1+SUM($B105:$B$228))+('Swap - Encargos'!R22)*(1+SUM($B105:$B$228))</f>
        <v>196.40690000000001</v>
      </c>
      <c r="P105" s="4">
        <f>Forward!P105*(1+SUM($B105:$B$228))+('Swap - Encargos'!S22)*(1+SUM($B105:$B$228))</f>
        <v>200.94810000000001</v>
      </c>
      <c r="Q105" s="4">
        <f>Forward!Q105*(1+SUM($B105:$B$228))+('Swap - Encargos'!T22)*(1+SUM($B105:$B$228))</f>
        <v>215.70699999999999</v>
      </c>
      <c r="R105" s="4">
        <f>Forward!R105*(1+SUM($B105:$B$228))+('Swap - Encargos'!U22)*(1+SUM($B105:$B$228))</f>
        <v>213.43639999999999</v>
      </c>
      <c r="S105" s="4">
        <f>Forward!S105*(1+SUM($B105:$B$228))+('Swap - Encargos'!V22)*(1+SUM($B105:$B$228))</f>
        <v>211.16579999999999</v>
      </c>
      <c r="T105" s="4">
        <f>Forward!T105*(1+SUM($B105:$B$228))+('Swap - Encargos'!W22)*(1+SUM($B105:$B$228))</f>
        <v>208.89519999999999</v>
      </c>
      <c r="U105" s="4">
        <f>Forward!U105*(1+SUM($B105:$B$228))</f>
        <v>0</v>
      </c>
      <c r="V105" s="6"/>
      <c r="W105" s="20">
        <f t="shared" si="0"/>
        <v>178.55746111111114</v>
      </c>
      <c r="X105" s="20">
        <f t="shared" si="1"/>
        <v>268.46613070436513</v>
      </c>
      <c r="Y105" s="23">
        <f t="shared" si="2"/>
        <v>188.85715500000001</v>
      </c>
      <c r="Z105" s="23">
        <f t="shared" si="3"/>
        <v>261.78878318452382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190.35613888888889</v>
      </c>
      <c r="AJ105" s="9">
        <f t="shared" si="8"/>
        <v>0.51599111252306473</v>
      </c>
      <c r="AK105" s="9">
        <f t="shared" si="9"/>
        <v>0.51599111252306473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Forward!L106*(1+SUM($B106:$B$228))+('Swap - Encargos'!O23)*(1+SUM($B106:$B$228))</f>
        <v>164.19800000000001</v>
      </c>
      <c r="M106" s="4">
        <f>Forward!M106*(1+SUM($B106:$B$228))+('Swap - Encargos'!P23)*(1+SUM($B106:$B$228))</f>
        <v>161.9332</v>
      </c>
      <c r="N106" s="4">
        <f>Forward!N106*(1+SUM($B106:$B$228))+('Swap - Encargos'!Q23)*(1+SUM($B106:$B$228))</f>
        <v>178.91920000000002</v>
      </c>
      <c r="O106" s="4">
        <f>Forward!O106*(1+SUM($B106:$B$228))+('Swap - Encargos'!R23)*(1+SUM($B106:$B$228))</f>
        <v>190.2432</v>
      </c>
      <c r="P106" s="4">
        <f>Forward!P106*(1+SUM($B106:$B$228))+('Swap - Encargos'!S23)*(1+SUM($B106:$B$228))</f>
        <v>202.69960000000003</v>
      </c>
      <c r="Q106" s="4">
        <f>Forward!Q106*(1+SUM($B106:$B$228))+('Swap - Encargos'!T23)*(1+SUM($B106:$B$228))</f>
        <v>217.42080000000004</v>
      </c>
      <c r="R106" s="4">
        <f>Forward!R106*(1+SUM($B106:$B$228))+('Swap - Encargos'!U23)*(1+SUM($B106:$B$228))</f>
        <v>215.15600000000001</v>
      </c>
      <c r="S106" s="4">
        <f>Forward!S106*(1+SUM($B106:$B$228))+('Swap - Encargos'!V23)*(1+SUM($B106:$B$228))</f>
        <v>212.89120000000003</v>
      </c>
      <c r="T106" s="4">
        <f>Forward!T106*(1+SUM($B106:$B$228))+('Swap - Encargos'!W23)*(1+SUM($B106:$B$228))</f>
        <v>210.62639999999999</v>
      </c>
      <c r="U106" s="4">
        <f>Forward!U106*(1+SUM($B106:$B$228))</f>
        <v>0</v>
      </c>
      <c r="V106" s="6"/>
      <c r="W106" s="20">
        <f t="shared" si="0"/>
        <v>174.13795555555555</v>
      </c>
      <c r="X106" s="20">
        <f t="shared" si="1"/>
        <v>268.46613070436513</v>
      </c>
      <c r="Y106" s="23">
        <f t="shared" si="2"/>
        <v>186.69501333333338</v>
      </c>
      <c r="Z106" s="23">
        <f t="shared" si="3"/>
        <v>261.78878318452382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194.77564444444448</v>
      </c>
      <c r="AJ106" s="9">
        <f t="shared" si="8"/>
        <v>0.52797089737121228</v>
      </c>
      <c r="AK106" s="9">
        <f t="shared" si="9"/>
        <v>0.52797089737121228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Forward!L107*(1+SUM($B107:$B$228))+('Swap - Encargos'!O24)*(1+SUM($B107:$B$228))</f>
        <v>166.0806</v>
      </c>
      <c r="M107" s="4">
        <f>Forward!M107*(1+SUM($B107:$B$228))+('Swap - Encargos'!P24)*(1+SUM($B107:$B$228))</f>
        <v>163.82099999999997</v>
      </c>
      <c r="N107" s="4">
        <f>Forward!N107*(1+SUM($B107:$B$228))+('Swap - Encargos'!Q24)*(1+SUM($B107:$B$228))</f>
        <v>183.02760000000001</v>
      </c>
      <c r="O107" s="4">
        <f>Forward!O107*(1+SUM($B107:$B$228))+('Swap - Encargos'!R24)*(1+SUM($B107:$B$228))</f>
        <v>188.67660000000001</v>
      </c>
      <c r="P107" s="4">
        <f>Forward!P107*(1+SUM($B107:$B$228))+('Swap - Encargos'!S24)*(1+SUM($B107:$B$228))</f>
        <v>201.1044</v>
      </c>
      <c r="Q107" s="4">
        <f>Forward!Q107*(1+SUM($B107:$B$228))+('Swap - Encargos'!T24)*(1+SUM($B107:$B$228))</f>
        <v>212.4024</v>
      </c>
      <c r="R107" s="4">
        <f>Forward!R107*(1+SUM($B107:$B$228))+('Swap - Encargos'!U24)*(1+SUM($B107:$B$228))</f>
        <v>210.14279999999999</v>
      </c>
      <c r="S107" s="4">
        <f>Forward!S107*(1+SUM($B107:$B$228))+('Swap - Encargos'!V24)*(1+SUM($B107:$B$228))</f>
        <v>207.88319999999999</v>
      </c>
      <c r="T107" s="4">
        <f>Forward!T107*(1+SUM($B107:$B$228))+('Swap - Encargos'!W24)*(1+SUM($B107:$B$228))</f>
        <v>205.62359999999998</v>
      </c>
      <c r="U107" s="4">
        <f>Forward!U107*(1+SUM($B107:$B$228))</f>
        <v>0</v>
      </c>
      <c r="V107" s="6"/>
      <c r="W107" s="20">
        <f t="shared" si="0"/>
        <v>176.62539999999998</v>
      </c>
      <c r="X107" s="20">
        <f t="shared" si="1"/>
        <v>268.46613070436513</v>
      </c>
      <c r="Y107" s="23">
        <f t="shared" si="2"/>
        <v>187.49030999999999</v>
      </c>
      <c r="Z107" s="23">
        <f t="shared" si="3"/>
        <v>261.78878318452382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192.28820000000005</v>
      </c>
      <c r="AJ107" s="9">
        <f t="shared" si="8"/>
        <v>0.52122827675640049</v>
      </c>
      <c r="AK107" s="9">
        <f t="shared" si="9"/>
        <v>0.52122827675640049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Forward!L108*(1+SUM($B108:$B$228))+('Swap - Encargos'!O25)*(1+SUM($B108:$B$228))</f>
        <v>165.7278</v>
      </c>
      <c r="M108" s="4">
        <f>Forward!M108*(1+SUM($B108:$B$228))+('Swap - Encargos'!P25)*(1+SUM($B108:$B$228))</f>
        <v>177.0018</v>
      </c>
      <c r="N108" s="4">
        <f>Forward!N108*(1+SUM($B108:$B$228))+('Swap - Encargos'!Q25)*(1+SUM($B108:$B$228))</f>
        <v>191.65799999999999</v>
      </c>
      <c r="O108" s="4">
        <f>Forward!O108*(1+SUM($B108:$B$228))+('Swap - Encargos'!R25)*(1+SUM($B108:$B$228))</f>
        <v>197.29499999999999</v>
      </c>
      <c r="P108" s="4">
        <f>Forward!P108*(1+SUM($B108:$B$228))+('Swap - Encargos'!S25)*(1+SUM($B108:$B$228))</f>
        <v>198.42239999999998</v>
      </c>
      <c r="Q108" s="4">
        <f>Forward!Q108*(1+SUM($B108:$B$228))+('Swap - Encargos'!T25)*(1+SUM($B108:$B$228))</f>
        <v>217.58819999999997</v>
      </c>
      <c r="R108" s="4">
        <f>Forward!R108*(1+SUM($B108:$B$228))+('Swap - Encargos'!U25)*(1+SUM($B108:$B$228))</f>
        <v>215.33339999999998</v>
      </c>
      <c r="S108" s="4">
        <f>Forward!S108*(1+SUM($B108:$B$228))+('Swap - Encargos'!V25)*(1+SUM($B108:$B$228))</f>
        <v>213.07859999999999</v>
      </c>
      <c r="T108" s="4">
        <f>Forward!T108*(1+SUM($B108:$B$228))+('Swap - Encargos'!W25)*(1+SUM($B108:$B$228))</f>
        <v>210.82380000000001</v>
      </c>
      <c r="U108" s="4">
        <f>Forward!U108*(1+SUM($B108:$B$228))</f>
        <v>0</v>
      </c>
      <c r="V108" s="6"/>
      <c r="W108" s="20">
        <f t="shared" si="0"/>
        <v>186.89786666666666</v>
      </c>
      <c r="X108" s="20">
        <f t="shared" si="1"/>
        <v>268.46613070436513</v>
      </c>
      <c r="Y108" s="23">
        <f t="shared" si="2"/>
        <v>194.6644</v>
      </c>
      <c r="Z108" s="23">
        <f t="shared" si="3"/>
        <v>261.78878318452382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182.01573333333337</v>
      </c>
      <c r="AJ108" s="9">
        <f t="shared" si="8"/>
        <v>0.49338309385539963</v>
      </c>
      <c r="AK108" s="9">
        <f t="shared" si="9"/>
        <v>0.49338309385539963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Forward!L109*(1+SUM($B109:$B$228))+('Swap - Encargos'!O26)*(1+SUM($B109:$B$228))</f>
        <v>166.4408</v>
      </c>
      <c r="M109" s="4">
        <f>Forward!M109*(1+SUM($B109:$B$228))+('Swap - Encargos'!P26)*(1+SUM($B109:$B$228))</f>
        <v>176.56219999999999</v>
      </c>
      <c r="N109" s="4">
        <f>Forward!N109*(1+SUM($B109:$B$228))+('Swap - Encargos'!Q26)*(1+SUM($B109:$B$228))</f>
        <v>203.55260000000001</v>
      </c>
      <c r="O109" s="4">
        <f>Forward!O109*(1+SUM($B109:$B$228))+('Swap - Encargos'!R26)*(1+SUM($B109:$B$228))</f>
        <v>212.54939999999999</v>
      </c>
      <c r="P109" s="4">
        <f>Forward!P109*(1+SUM($B109:$B$228))+('Swap - Encargos'!S26)*(1+SUM($B109:$B$228))</f>
        <v>215.92320000000001</v>
      </c>
      <c r="Q109" s="4">
        <f>Forward!Q109*(1+SUM($B109:$B$228))+('Swap - Encargos'!T26)*(1+SUM($B109:$B$228))</f>
        <v>226.0446</v>
      </c>
      <c r="R109" s="4">
        <f>Forward!R109*(1+SUM($B109:$B$228))+('Swap - Encargos'!U26)*(1+SUM($B109:$B$228))</f>
        <v>223.79540000000003</v>
      </c>
      <c r="S109" s="4">
        <f>Forward!S109*(1+SUM($B109:$B$228))+('Swap - Encargos'!V26)*(1+SUM($B109:$B$228))</f>
        <v>221.54620000000003</v>
      </c>
      <c r="T109" s="4">
        <f>Forward!T109*(1+SUM($B109:$B$228))+('Swap - Encargos'!W26)*(1+SUM($B109:$B$228))</f>
        <v>219.29700000000003</v>
      </c>
      <c r="U109" s="4">
        <f>Forward!U109*(1+SUM($B109:$B$228))</f>
        <v>0</v>
      </c>
      <c r="V109" s="6"/>
      <c r="W109" s="20">
        <f t="shared" si="0"/>
        <v>196.27393888888889</v>
      </c>
      <c r="X109" s="20">
        <f t="shared" si="1"/>
        <v>268.46613070436513</v>
      </c>
      <c r="Y109" s="23">
        <f t="shared" si="2"/>
        <v>205.93300333333337</v>
      </c>
      <c r="Z109" s="23">
        <f t="shared" si="3"/>
        <v>261.78878318452382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172.63966111111114</v>
      </c>
      <c r="AJ109" s="9">
        <f t="shared" si="8"/>
        <v>0.46796773312534728</v>
      </c>
      <c r="AK109" s="9">
        <f t="shared" si="9"/>
        <v>0.46796773312534728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Forward!M110*(1+SUM($B110:$B$228))+('Swap - Encargos'!P27)*(1+SUM($B110:$B$228))</f>
        <v>178.36619999999999</v>
      </c>
      <c r="N110" s="4">
        <f>Forward!N110*(1+SUM($B110:$B$228))+('Swap - Encargos'!Q27)*(1+SUM($B110:$B$228))</f>
        <v>199.68039999999996</v>
      </c>
      <c r="O110" s="4">
        <f>Forward!O110*(1+SUM($B110:$B$228))+('Swap - Encargos'!R27)*(1+SUM($B110:$B$228))</f>
        <v>205.2894</v>
      </c>
      <c r="P110" s="4">
        <f>Forward!P110*(1+SUM($B110:$B$228))+('Swap - Encargos'!S27)*(1+SUM($B110:$B$228))</f>
        <v>233.33439999999996</v>
      </c>
      <c r="Q110" s="4">
        <f>Forward!Q110*(1+SUM($B110:$B$228))+('Swap - Encargos'!T27)*(1+SUM($B110:$B$228))</f>
        <v>228.84719999999999</v>
      </c>
      <c r="R110" s="4">
        <f>Forward!R110*(1+SUM($B110:$B$228))+('Swap - Encargos'!U27)*(1+SUM($B110:$B$228))</f>
        <v>229.96899999999999</v>
      </c>
      <c r="S110" s="4">
        <f>Forward!S110*(1+SUM($B110:$B$228))+('Swap - Encargos'!V27)*(1+SUM($B110:$B$228))</f>
        <v>227.72539999999998</v>
      </c>
      <c r="T110" s="4">
        <f>Forward!T110*(1+SUM($B110:$B$228))+('Swap - Encargos'!W27)*(1+SUM($B110:$B$228))</f>
        <v>225.48179999999996</v>
      </c>
      <c r="U110" s="4">
        <f>Forward!U110*(1+SUM($B110:$B$228))</f>
        <v>0</v>
      </c>
      <c r="V110" s="6"/>
      <c r="W110" s="20">
        <f t="shared" si="0"/>
        <v>194.44533333333331</v>
      </c>
      <c r="X110" s="20">
        <f t="shared" si="1"/>
        <v>268.46613070436513</v>
      </c>
      <c r="Y110" s="23">
        <f t="shared" si="2"/>
        <v>209.10352</v>
      </c>
      <c r="Z110" s="23">
        <f t="shared" si="3"/>
        <v>261.78878318452382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194.25836666666666</v>
      </c>
      <c r="AJ110" s="9">
        <f t="shared" si="8"/>
        <v>0.49975949975949979</v>
      </c>
      <c r="AK110" s="9">
        <f t="shared" si="9"/>
        <v>0.49975949975949979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Forward!M111*(1+SUM($B111:$B$228))+('Swap - Encargos'!P28)*(1+SUM($B111:$B$228))</f>
        <v>222.4024</v>
      </c>
      <c r="N111" s="4">
        <f>Forward!N111*(1+SUM($B111:$B$228))+('Swap - Encargos'!Q28)*(1+SUM($B111:$B$228))</f>
        <v>286.10559999999998</v>
      </c>
      <c r="O111" s="4">
        <f>Forward!O111*(1+SUM($B111:$B$228))+('Swap - Encargos'!R28)*(1+SUM($B111:$B$228))</f>
        <v>268.22399999999999</v>
      </c>
      <c r="P111" s="4">
        <f>Forward!P111*(1+SUM($B111:$B$228))+('Swap - Encargos'!S28)*(1+SUM($B111:$B$228))</f>
        <v>269.34159999999997</v>
      </c>
      <c r="Q111" s="4">
        <f>Forward!Q111*(1+SUM($B111:$B$228))+('Swap - Encargos'!T28)*(1+SUM($B111:$B$228))</f>
        <v>259.28319999999997</v>
      </c>
      <c r="R111" s="4">
        <f>Forward!R111*(1+SUM($B111:$B$228))+('Swap - Encargos'!U28)*(1+SUM($B111:$B$228))</f>
        <v>253.6952</v>
      </c>
      <c r="S111" s="4">
        <f>Forward!S111*(1+SUM($B111:$B$228))+('Swap - Encargos'!V28)*(1+SUM($B111:$B$228))</f>
        <v>248.10719999999998</v>
      </c>
      <c r="T111" s="4">
        <f>Forward!T111*(1+SUM($B111:$B$228))+('Swap - Encargos'!W28)*(1+SUM($B111:$B$228))</f>
        <v>242.51919999999998</v>
      </c>
      <c r="U111" s="4">
        <f>Forward!U111*(1+SUM($B111:$B$228))</f>
        <v>0</v>
      </c>
      <c r="V111" s="6"/>
      <c r="W111" s="20">
        <f t="shared" si="0"/>
        <v>260.21453333333335</v>
      </c>
      <c r="X111" s="20">
        <f t="shared" si="1"/>
        <v>268.46613070436513</v>
      </c>
      <c r="Y111" s="23">
        <f t="shared" si="2"/>
        <v>261.59290666666669</v>
      </c>
      <c r="Z111" s="23">
        <f t="shared" si="3"/>
        <v>261.78878318452382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128.48916666666662</v>
      </c>
      <c r="AJ111" s="9">
        <f t="shared" si="8"/>
        <v>0.33055812606534651</v>
      </c>
      <c r="AK111" s="9">
        <f t="shared" si="9"/>
        <v>0.33055812606534651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Forward!M112*(1+SUM($B112:$B$228))+('Swap - Encargos'!P29)*(1+SUM($B112:$B$228))</f>
        <v>218.53209999999999</v>
      </c>
      <c r="N112" s="4">
        <f>Forward!N112*(1+SUM($B112:$B$228))+('Swap - Encargos'!Q29)*(1+SUM($B112:$B$228))</f>
        <v>269.55989999999997</v>
      </c>
      <c r="O112" s="4">
        <f>Forward!O112*(1+SUM($B112:$B$228))+('Swap - Encargos'!R29)*(1+SUM($B112:$B$228))</f>
        <v>258.46690000000001</v>
      </c>
      <c r="P112" s="4">
        <f>Forward!P112*(1+SUM($B112:$B$228))+('Swap - Encargos'!S29)*(1+SUM($B112:$B$228))</f>
        <v>257.35759999999999</v>
      </c>
      <c r="Q112" s="4">
        <f>Forward!Q112*(1+SUM($B112:$B$228))+('Swap - Encargos'!T29)*(1+SUM($B112:$B$228))</f>
        <v>254.02969999999999</v>
      </c>
      <c r="R112" s="4">
        <f>Forward!R112*(1+SUM($B112:$B$228))+('Swap - Encargos'!U29)*(1+SUM($B112:$B$228))</f>
        <v>250.70179999999999</v>
      </c>
      <c r="S112" s="4">
        <f>Forward!S112*(1+SUM($B112:$B$228))+('Swap - Encargos'!V29)*(1+SUM($B112:$B$228))</f>
        <v>245.15530000000001</v>
      </c>
      <c r="T112" s="4">
        <f>Forward!T112*(1+SUM($B112:$B$228))+('Swap - Encargos'!W29)*(1+SUM($B112:$B$228))</f>
        <v>239.60879999999997</v>
      </c>
      <c r="U112" s="4">
        <f>Forward!U112*(1+SUM($B112:$B$228))</f>
        <v>0</v>
      </c>
      <c r="V112" s="6"/>
      <c r="W112" s="20">
        <f t="shared" si="0"/>
        <v>251.00993888888888</v>
      </c>
      <c r="X112" s="20">
        <f t="shared" si="1"/>
        <v>268.46613070436513</v>
      </c>
      <c r="Y112" s="23">
        <f t="shared" si="2"/>
        <v>252.66156333333331</v>
      </c>
      <c r="Z112" s="23">
        <f t="shared" si="3"/>
        <v>261.78878318452382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137.69376111111109</v>
      </c>
      <c r="AJ112" s="9">
        <f t="shared" si="8"/>
        <v>0.3542383597354774</v>
      </c>
      <c r="AK112" s="9">
        <f t="shared" si="9"/>
        <v>0.3542383597354774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Forward!M113*(1+SUM($B113:$B$228))+('Swap - Encargos'!P30)*(1+SUM($B113:$B$228))</f>
        <v>207.13989999999995</v>
      </c>
      <c r="N113" s="4">
        <f>Forward!N113*(1+SUM($B113:$B$228))+('Swap - Encargos'!Q30)*(1+SUM($B113:$B$228))</f>
        <v>244.80169999999998</v>
      </c>
      <c r="O113" s="4">
        <f>Forward!O113*(1+SUM($B113:$B$228))+('Swap - Encargos'!R30)*(1+SUM($B113:$B$228))</f>
        <v>243.69399999999999</v>
      </c>
      <c r="P113" s="4">
        <f>Forward!P113*(1+SUM($B113:$B$228))+('Swap - Encargos'!S30)*(1+SUM($B113:$B$228))</f>
        <v>241.47859999999997</v>
      </c>
      <c r="Q113" s="4">
        <f>Forward!Q113*(1+SUM($B113:$B$228))+('Swap - Encargos'!T30)*(1+SUM($B113:$B$228))</f>
        <v>240.37089999999998</v>
      </c>
      <c r="R113" s="4">
        <f>Forward!R113*(1+SUM($B113:$B$228))+('Swap - Encargos'!U30)*(1+SUM($B113:$B$228))</f>
        <v>228.18619999999999</v>
      </c>
      <c r="S113" s="4">
        <f>Forward!S113*(1+SUM($B113:$B$228))+('Swap - Encargos'!V30)*(1+SUM($B113:$B$228))</f>
        <v>222.64769999999999</v>
      </c>
      <c r="T113" s="4">
        <f>Forward!T113*(1+SUM($B113:$B$228))+('Swap - Encargos'!W30)*(1+SUM($B113:$B$228))</f>
        <v>217.10919999999999</v>
      </c>
      <c r="U113" s="4">
        <f>Forward!U113*(1+SUM($B113:$B$228))</f>
        <v>0</v>
      </c>
      <c r="V113" s="6"/>
      <c r="W113" s="20">
        <f t="shared" si="0"/>
        <v>234.74009166666661</v>
      </c>
      <c r="X113" s="20">
        <f t="shared" si="1"/>
        <v>268.46613070436513</v>
      </c>
      <c r="Y113" s="23">
        <f t="shared" si="2"/>
        <v>236.54933499999996</v>
      </c>
      <c r="Z113" s="23">
        <f t="shared" si="3"/>
        <v>261.78878318452382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153.96360833333335</v>
      </c>
      <c r="AJ113" s="9">
        <f t="shared" si="8"/>
        <v>0.39609504188751837</v>
      </c>
      <c r="AK113" s="9">
        <f t="shared" si="9"/>
        <v>0.39609504188751837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Forward!M114*(1+SUM($B114:$B$228))+('Swap - Encargos'!P31)*(1+SUM($B114:$B$228))</f>
        <v>184.35129999999998</v>
      </c>
      <c r="N114" s="4">
        <f>Forward!N114*(1+SUM($B114:$B$228))+('Swap - Encargos'!Q31)*(1+SUM($B114:$B$228))</f>
        <v>226.29949999999997</v>
      </c>
      <c r="O114" s="4">
        <f>Forward!O114*(1+SUM($B114:$B$228))+('Swap - Encargos'!R31)*(1+SUM($B114:$B$228))</f>
        <v>237.33849999999995</v>
      </c>
      <c r="P114" s="4">
        <f>Forward!P114*(1+SUM($B114:$B$228))+('Swap - Encargos'!S31)*(1+SUM($B114:$B$228))</f>
        <v>230.71509999999998</v>
      </c>
      <c r="Q114" s="4">
        <f>Forward!Q114*(1+SUM($B114:$B$228))+('Swap - Encargos'!T31)*(1+SUM($B114:$B$228))</f>
        <v>227.40339999999998</v>
      </c>
      <c r="R114" s="4">
        <f>Forward!R114*(1+SUM($B114:$B$228))+('Swap - Encargos'!U31)*(1+SUM($B114:$B$228))</f>
        <v>221.88389999999998</v>
      </c>
      <c r="S114" s="4">
        <f>Forward!S114*(1+SUM($B114:$B$228))+('Swap - Encargos'!V31)*(1+SUM($B114:$B$228))</f>
        <v>216.36439999999999</v>
      </c>
      <c r="T114" s="4">
        <f>Forward!T114*(1+SUM($B114:$B$228))+('Swap - Encargos'!W31)*(1+SUM($B114:$B$228))</f>
        <v>210.84489999999997</v>
      </c>
      <c r="U114" s="4">
        <f>Forward!U114*(1+SUM($B114:$B$228))</f>
        <v>0</v>
      </c>
      <c r="V114" s="6"/>
      <c r="W114" s="20">
        <f t="shared" si="0"/>
        <v>221.14796666666663</v>
      </c>
      <c r="X114" s="20">
        <f t="shared" si="1"/>
        <v>268.46613070436513</v>
      </c>
      <c r="Y114" s="23">
        <f t="shared" si="2"/>
        <v>223.72373333333329</v>
      </c>
      <c r="Z114" s="23">
        <f t="shared" si="3"/>
        <v>261.78878318452382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167.55573333333334</v>
      </c>
      <c r="AJ114" s="9">
        <f t="shared" si="8"/>
        <v>0.43106287213971295</v>
      </c>
      <c r="AK114" s="9">
        <f t="shared" si="9"/>
        <v>0.43106287213971295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Forward!M115*(1+SUM($B115:$B$228))+('Swap - Encargos'!P32)*(1+SUM($B115:$B$228))</f>
        <v>242.9453</v>
      </c>
      <c r="N115" s="4">
        <f>Forward!N115*(1+SUM($B115:$B$228))+('Swap - Encargos'!Q32)*(1+SUM($B115:$B$228))</f>
        <v>255.0376</v>
      </c>
      <c r="O115" s="4">
        <f>Forward!O115*(1+SUM($B115:$B$228))+('Swap - Encargos'!R32)*(1+SUM($B115:$B$228))</f>
        <v>250.6404</v>
      </c>
      <c r="P115" s="4">
        <f>Forward!P115*(1+SUM($B115:$B$228))+('Swap - Encargos'!S32)*(1+SUM($B115:$B$228))</f>
        <v>238.54809999999998</v>
      </c>
      <c r="Q115" s="4">
        <f>Forward!Q115*(1+SUM($B115:$B$228))+('Swap - Encargos'!T32)*(1+SUM($B115:$B$228))</f>
        <v>235.25020000000001</v>
      </c>
      <c r="R115" s="4">
        <f>Forward!R115*(1+SUM($B115:$B$228))+('Swap - Encargos'!U32)*(1+SUM($B115:$B$228))</f>
        <v>226.45580000000001</v>
      </c>
      <c r="S115" s="4">
        <f>Forward!S115*(1+SUM($B115:$B$228))+('Swap - Encargos'!V32)*(1+SUM($B115:$B$228))</f>
        <v>220.95929999999998</v>
      </c>
      <c r="T115" s="4">
        <f>Forward!T115*(1+SUM($B115:$B$228))+('Swap - Encargos'!W32)*(1+SUM($B115:$B$228))</f>
        <v>215.46279999999996</v>
      </c>
      <c r="U115" s="4">
        <f>Forward!U115*(1+SUM($B115:$B$228))</f>
        <v>0</v>
      </c>
      <c r="V115" s="6"/>
      <c r="W115" s="20">
        <f t="shared" si="0"/>
        <v>248.93037777777778</v>
      </c>
      <c r="X115" s="20">
        <f t="shared" si="1"/>
        <v>268.46613070436513</v>
      </c>
      <c r="Y115" s="23">
        <f t="shared" si="2"/>
        <v>243.110195</v>
      </c>
      <c r="Z115" s="23">
        <f t="shared" si="3"/>
        <v>261.78878318452382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139.77332222222219</v>
      </c>
      <c r="AJ115" s="9">
        <f t="shared" si="8"/>
        <v>0.35958835025810715</v>
      </c>
      <c r="AK115" s="9">
        <f t="shared" si="9"/>
        <v>0.35958835025810715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Forward!M116*(1+SUM($B116:$B$228))+('Swap - Encargos'!P33)*(1+SUM($B116:$B$228))</f>
        <v>302.8272</v>
      </c>
      <c r="N116" s="4">
        <f>Forward!N116*(1+SUM($B116:$B$228))+('Swap - Encargos'!Q33)*(1+SUM($B116:$B$228))</f>
        <v>278.68879999999996</v>
      </c>
      <c r="O116" s="4">
        <f>Forward!O116*(1+SUM($B116:$B$228))+('Swap - Encargos'!R33)*(1+SUM($B116:$B$228))</f>
        <v>256.7448</v>
      </c>
      <c r="P116" s="4">
        <f>Forward!P116*(1+SUM($B116:$B$228))+('Swap - Encargos'!S33)*(1+SUM($B116:$B$228))</f>
        <v>242.4812</v>
      </c>
      <c r="Q116" s="4">
        <f>Forward!Q116*(1+SUM($B116:$B$228))+('Swap - Encargos'!T33)*(1+SUM($B116:$B$228))</f>
        <v>233.70359999999997</v>
      </c>
      <c r="R116" s="4">
        <f>Forward!R116*(1+SUM($B116:$B$228))+('Swap - Encargos'!U33)*(1+SUM($B116:$B$228))</f>
        <v>227.12039999999999</v>
      </c>
      <c r="S116" s="4">
        <f>Forward!S116*(1+SUM($B116:$B$228))+('Swap - Encargos'!V33)*(1+SUM($B116:$B$228))</f>
        <v>221.6344</v>
      </c>
      <c r="T116" s="4">
        <f>Forward!T116*(1+SUM($B116:$B$228))+('Swap - Encargos'!W33)*(1+SUM($B116:$B$228))</f>
        <v>216.14839999999998</v>
      </c>
      <c r="U116" s="4">
        <f>Forward!U116*(1+SUM($B116:$B$228))</f>
        <v>0</v>
      </c>
      <c r="V116" s="6"/>
      <c r="W116" s="20">
        <f t="shared" si="0"/>
        <v>269.36259999999999</v>
      </c>
      <c r="X116" s="20">
        <f t="shared" si="1"/>
        <v>268.46613070436513</v>
      </c>
      <c r="Y116" s="23">
        <f t="shared" si="2"/>
        <v>255.31844000000001</v>
      </c>
      <c r="Z116" s="23">
        <f t="shared" si="3"/>
        <v>261.78878318452382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119.34109999999998</v>
      </c>
      <c r="AJ116" s="9">
        <f t="shared" si="8"/>
        <v>0.30702331879012212</v>
      </c>
      <c r="AK116" s="9">
        <f t="shared" si="9"/>
        <v>0.30702331879012212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Forward!M117*(1+SUM($B117:$B$228))+('Swap - Encargos'!P34)*(1+SUM($B117:$B$228))</f>
        <v>244.92159999999998</v>
      </c>
      <c r="N117" s="4">
        <f>Forward!N117*(1+SUM($B117:$B$228))+('Swap - Encargos'!Q34)*(1+SUM($B117:$B$228))</f>
        <v>264.6028</v>
      </c>
      <c r="O117" s="4">
        <f>Forward!O117*(1+SUM($B117:$B$228))+('Swap - Encargos'!R34)*(1+SUM($B117:$B$228))</f>
        <v>243.82819999999998</v>
      </c>
      <c r="P117" s="4">
        <f>Forward!P117*(1+SUM($B117:$B$228))+('Swap - Encargos'!S34)*(1+SUM($B117:$B$228))</f>
        <v>239.45459999999997</v>
      </c>
      <c r="Q117" s="4">
        <f>Forward!Q117*(1+SUM($B117:$B$228))+('Swap - Encargos'!T34)*(1+SUM($B117:$B$228))</f>
        <v>232.89420000000001</v>
      </c>
      <c r="R117" s="4">
        <f>Forward!R117*(1+SUM($B117:$B$228))+('Swap - Encargos'!U34)*(1+SUM($B117:$B$228))</f>
        <v>223.05359999999999</v>
      </c>
      <c r="S117" s="4">
        <f>Forward!S117*(1+SUM($B117:$B$228))+('Swap - Encargos'!V34)*(1+SUM($B117:$B$228))</f>
        <v>217.5866</v>
      </c>
      <c r="T117" s="4">
        <f>Forward!T117*(1+SUM($B117:$B$228))+('Swap - Encargos'!W34)*(1+SUM($B117:$B$228))</f>
        <v>212.11959999999999</v>
      </c>
      <c r="U117" s="4">
        <f>Forward!U117*(1+SUM($B117:$B$228))</f>
        <v>0</v>
      </c>
      <c r="V117" s="6"/>
      <c r="W117" s="20">
        <f t="shared" si="0"/>
        <v>250.05450555555555</v>
      </c>
      <c r="X117" s="20">
        <f t="shared" si="1"/>
        <v>268.46613070436513</v>
      </c>
      <c r="Y117" s="23">
        <f t="shared" si="2"/>
        <v>242.58901333333333</v>
      </c>
      <c r="Z117" s="23">
        <f t="shared" si="3"/>
        <v>261.78878318452382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138.64919444444442</v>
      </c>
      <c r="AJ117" s="9">
        <f t="shared" si="8"/>
        <v>0.35669635880606343</v>
      </c>
      <c r="AK117" s="9">
        <f t="shared" si="9"/>
        <v>0.35669635880606343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Forward!M118*(1+SUM($B118:$B$228))+('Swap - Encargos'!P35)*(1+SUM($B118:$B$228))</f>
        <v>294.70499999999998</v>
      </c>
      <c r="N118" s="4">
        <f>Forward!N118*(1+SUM($B118:$B$228))+('Swap - Encargos'!Q35)*(1+SUM($B118:$B$228))</f>
        <v>282.69849999999997</v>
      </c>
      <c r="O118" s="4">
        <f>Forward!O118*(1+SUM($B118:$B$228))+('Swap - Encargos'!R35)*(1+SUM($B118:$B$228))</f>
        <v>255.41099999999997</v>
      </c>
      <c r="P118" s="4">
        <f>Forward!P118*(1+SUM($B118:$B$228))+('Swap - Encargos'!S35)*(1+SUM($B118:$B$228))</f>
        <v>241.22149999999999</v>
      </c>
      <c r="Q118" s="4">
        <f>Forward!Q118*(1+SUM($B118:$B$228))+('Swap - Encargos'!T35)*(1+SUM($B118:$B$228))</f>
        <v>236.85549999999998</v>
      </c>
      <c r="R118" s="4">
        <f>Forward!R118*(1+SUM($B118:$B$228))+('Swap - Encargos'!U35)*(1+SUM($B118:$B$228))</f>
        <v>231.398</v>
      </c>
      <c r="S118" s="4">
        <f>Forward!S118*(1+SUM($B118:$B$228))+('Swap - Encargos'!V35)*(1+SUM($B118:$B$228))</f>
        <v>225.94049999999999</v>
      </c>
      <c r="T118" s="4">
        <f>Forward!T118*(1+SUM($B118:$B$228))+('Swap - Encargos'!W35)*(1+SUM($B118:$B$228))</f>
        <v>220.48299999999998</v>
      </c>
      <c r="U118" s="4">
        <f>Forward!U118*(1+SUM($B118:$B$228))</f>
        <v>0</v>
      </c>
      <c r="V118" s="6"/>
      <c r="W118" s="20">
        <f t="shared" si="0"/>
        <v>265.71961111111108</v>
      </c>
      <c r="X118" s="20">
        <f t="shared" si="1"/>
        <v>268.46613070436513</v>
      </c>
      <c r="Y118" s="23">
        <f t="shared" si="2"/>
        <v>253.73736666666665</v>
      </c>
      <c r="Z118" s="23">
        <f t="shared" si="3"/>
        <v>261.78878318452382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122.98408888888889</v>
      </c>
      <c r="AJ118" s="9">
        <f t="shared" si="8"/>
        <v>0.31639546752163383</v>
      </c>
      <c r="AK118" s="9">
        <f t="shared" si="9"/>
        <v>0.31639546752163383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Forward!M119*(1+SUM($B119:$B$228))+('Swap - Encargos'!P36)*(1+SUM($B119:$B$228))</f>
        <v>393.53019999999998</v>
      </c>
      <c r="N119" s="4">
        <f>Forward!N119*(1+SUM($B119:$B$228))+('Swap - Encargos'!Q36)*(1+SUM($B119:$B$228))</f>
        <v>304.38799999999998</v>
      </c>
      <c r="O119" s="4">
        <f>Forward!O119*(1+SUM($B119:$B$228))+('Swap - Encargos'!R36)*(1+SUM($B119:$B$228))</f>
        <v>254.38139999999999</v>
      </c>
      <c r="P119" s="4">
        <f>Forward!P119*(1+SUM($B119:$B$228))+('Swap - Encargos'!S36)*(1+SUM($B119:$B$228))</f>
        <v>235.90069999999997</v>
      </c>
      <c r="Q119" s="4">
        <f>Forward!Q119*(1+SUM($B119:$B$228))+('Swap - Encargos'!T36)*(1+SUM($B119:$B$228))</f>
        <v>232.63939999999999</v>
      </c>
      <c r="R119" s="4">
        <f>Forward!R119*(1+SUM($B119:$B$228))+('Swap - Encargos'!U36)*(1+SUM($B119:$B$228))</f>
        <v>227.20389999999998</v>
      </c>
      <c r="S119" s="4">
        <f>Forward!S119*(1+SUM($B119:$B$228))+('Swap - Encargos'!V36)*(1+SUM($B119:$B$228))</f>
        <v>221.76839999999999</v>
      </c>
      <c r="T119" s="4">
        <f>Forward!T119*(1+SUM($B119:$B$228))+('Swap - Encargos'!W36)*(1+SUM($B119:$B$228))</f>
        <v>216.3329</v>
      </c>
      <c r="U119" s="4">
        <f>Forward!U119*(1+SUM($B119:$B$228))</f>
        <v>0</v>
      </c>
      <c r="V119" s="6"/>
      <c r="W119" s="20">
        <f t="shared" si="0"/>
        <v>278.025825</v>
      </c>
      <c r="X119" s="20">
        <f t="shared" si="1"/>
        <v>268.46613070436513</v>
      </c>
      <c r="Y119" s="23">
        <f t="shared" si="2"/>
        <v>259.21899500000001</v>
      </c>
      <c r="Z119" s="23">
        <f t="shared" si="3"/>
        <v>261.78878318452382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110.67787499999997</v>
      </c>
      <c r="AJ119" s="9">
        <f t="shared" si="8"/>
        <v>0.284735841207583</v>
      </c>
      <c r="AK119" s="9">
        <f t="shared" si="9"/>
        <v>0.284735841207583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Forward!M120*(1+SUM($B120:$B$228))+('Swap - Encargos'!P37)*(1+SUM($B120:$B$228))</f>
        <v>351.55250000000007</v>
      </c>
      <c r="N120" s="4">
        <f>Forward!N120*(1+SUM($B120:$B$228))+('Swap - Encargos'!Q37)*(1+SUM($B120:$B$228))</f>
        <v>233.64720000000003</v>
      </c>
      <c r="O120" s="4">
        <f>Forward!O120*(1+SUM($B120:$B$228))+('Swap - Encargos'!R37)*(1+SUM($B120:$B$228))</f>
        <v>242.30080000000001</v>
      </c>
      <c r="P120" s="4">
        <f>Forward!P120*(1+SUM($B120:$B$228))+('Swap - Encargos'!S37)*(1+SUM($B120:$B$228))</f>
        <v>233.64720000000003</v>
      </c>
      <c r="Q120" s="4">
        <f>Forward!Q120*(1+SUM($B120:$B$228))+('Swap - Encargos'!T37)*(1+SUM($B120:$B$228))</f>
        <v>223.91190000000003</v>
      </c>
      <c r="R120" s="4">
        <f>Forward!R120*(1+SUM($B120:$B$228))+('Swap - Encargos'!U37)*(1+SUM($B120:$B$228))</f>
        <v>221.74850000000004</v>
      </c>
      <c r="S120" s="4">
        <f>Forward!S120*(1+SUM($B120:$B$228))+('Swap - Encargos'!V37)*(1+SUM($B120:$B$228))</f>
        <v>216.34000000000003</v>
      </c>
      <c r="T120" s="4">
        <f>Forward!T120*(1+SUM($B120:$B$228))+('Swap - Encargos'!W37)*(1+SUM($B120:$B$228))</f>
        <v>210.93150000000003</v>
      </c>
      <c r="U120" s="4">
        <f>Forward!U120*(1+SUM($B120:$B$228))</f>
        <v>0</v>
      </c>
      <c r="V120" s="6"/>
      <c r="W120" s="20">
        <f t="shared" si="0"/>
        <v>243.08202777777782</v>
      </c>
      <c r="X120" s="20">
        <f t="shared" si="1"/>
        <v>268.46613070436513</v>
      </c>
      <c r="Y120" s="23">
        <f t="shared" si="2"/>
        <v>235.37792000000002</v>
      </c>
      <c r="Z120" s="23">
        <f t="shared" si="3"/>
        <v>261.78878318452382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145.62167222222214</v>
      </c>
      <c r="AJ120" s="9">
        <f t="shared" si="8"/>
        <v>0.37463412934382195</v>
      </c>
      <c r="AK120" s="9">
        <f t="shared" si="9"/>
        <v>0.37463412934382195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Forward!M121*(1+SUM($B121:$B$228))+('Swap - Encargos'!P38)*(1+SUM($B121:$B$228))</f>
        <v>169.21460000000002</v>
      </c>
      <c r="N121" s="4">
        <f>Forward!N121*(1+SUM($B121:$B$228))+('Swap - Encargos'!Q38)*(1+SUM($B121:$B$228))</f>
        <v>238.19380000000001</v>
      </c>
      <c r="O121" s="4">
        <f>Forward!O121*(1+SUM($B121:$B$228))+('Swap - Encargos'!R38)*(1+SUM($B121:$B$228))</f>
        <v>243.58280000000002</v>
      </c>
      <c r="P121" s="4">
        <f>Forward!P121*(1+SUM($B121:$B$228))+('Swap - Encargos'!S38)*(1+SUM($B121:$B$228))</f>
        <v>244.66060000000004</v>
      </c>
      <c r="Q121" s="4">
        <f>Forward!Q121*(1+SUM($B121:$B$228))+('Swap - Encargos'!T38)*(1+SUM($B121:$B$228))</f>
        <v>240.3494</v>
      </c>
      <c r="R121" s="4">
        <f>Forward!R121*(1+SUM($B121:$B$228))+('Swap - Encargos'!U38)*(1+SUM($B121:$B$228))</f>
        <v>231.727</v>
      </c>
      <c r="S121" s="4">
        <f>Forward!S121*(1+SUM($B121:$B$228))+('Swap - Encargos'!V38)*(1+SUM($B121:$B$228))</f>
        <v>226.33800000000002</v>
      </c>
      <c r="T121" s="4">
        <f>Forward!T121*(1+SUM($B121:$B$228))+('Swap - Encargos'!W38)*(1+SUM($B121:$B$228))</f>
        <v>220.94900000000001</v>
      </c>
      <c r="U121" s="4">
        <f>Forward!U121*(1+SUM($B121:$B$228))</f>
        <v>0</v>
      </c>
      <c r="V121" s="6"/>
      <c r="W121" s="20">
        <f t="shared" si="0"/>
        <v>240.05001111111116</v>
      </c>
      <c r="X121" s="20">
        <f t="shared" si="1"/>
        <v>268.46613070436513</v>
      </c>
      <c r="Y121" s="23">
        <f t="shared" si="2"/>
        <v>238.66084666666666</v>
      </c>
      <c r="Z121" s="23">
        <f t="shared" si="3"/>
        <v>261.78878318452382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148.65368888888881</v>
      </c>
      <c r="AJ121" s="9">
        <f t="shared" si="8"/>
        <v>0.38243445814611188</v>
      </c>
      <c r="AK121" s="9">
        <f t="shared" si="9"/>
        <v>0.38243445814611188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Forward!N122*(1+SUM($B122:$B$228))+('Swap - Encargos'!Q39)*(1+SUM($B122:$B$228))</f>
        <v>233.82680000000002</v>
      </c>
      <c r="O122" s="4">
        <f>Forward!O122*(1+SUM($B122:$B$228))+('Swap - Encargos'!R39)*(1+SUM($B122:$B$228))</f>
        <v>249.91579999999999</v>
      </c>
      <c r="P122" s="4">
        <f>Forward!P122*(1+SUM($B122:$B$228))+('Swap - Encargos'!S39)*(1+SUM($B122:$B$228))</f>
        <v>238.11720000000003</v>
      </c>
      <c r="Q122" s="4">
        <f>Forward!Q122*(1+SUM($B122:$B$228))+('Swap - Encargos'!T39)*(1+SUM($B122:$B$228))</f>
        <v>231.6816</v>
      </c>
      <c r="R122" s="4">
        <f>Forward!R122*(1+SUM($B122:$B$228))+('Swap - Encargos'!U39)*(1+SUM($B122:$B$228))</f>
        <v>224.17340000000002</v>
      </c>
      <c r="S122" s="4">
        <f>Forward!S122*(1+SUM($B122:$B$228))+('Swap - Encargos'!V39)*(1+SUM($B122:$B$228))</f>
        <v>218.81040000000002</v>
      </c>
      <c r="T122" s="4">
        <f>Forward!T122*(1+SUM($B122:$B$228))+('Swap - Encargos'!W39)*(1+SUM($B122:$B$228))</f>
        <v>213.44739999999999</v>
      </c>
      <c r="U122" s="4">
        <f>Forward!U122*(1+SUM($B122:$B$228))</f>
        <v>0</v>
      </c>
      <c r="V122" s="6"/>
      <c r="W122" s="20">
        <f t="shared" si="0"/>
        <v>240.61993333333334</v>
      </c>
      <c r="X122" s="20">
        <f t="shared" si="1"/>
        <v>268.46613070436513</v>
      </c>
      <c r="Y122" s="23">
        <f t="shared" si="2"/>
        <v>235.54296000000002</v>
      </c>
      <c r="Z122" s="23">
        <f t="shared" si="3"/>
        <v>261.78878318452382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165.14464666666669</v>
      </c>
      <c r="AJ122" s="9">
        <f t="shared" si="8"/>
        <v>0.40699621111992251</v>
      </c>
      <c r="AK122" s="9">
        <f t="shared" si="9"/>
        <v>0.40699621111992251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Forward!N123*(1+SUM($B123:$B$228))+('Swap - Encargos'!Q40)*(1+SUM($B123:$B$228))</f>
        <v>285.95699999999999</v>
      </c>
      <c r="O123" s="4">
        <f>Forward!O123*(1+SUM($B123:$B$228))+('Swap - Encargos'!R40)*(1+SUM($B123:$B$228))</f>
        <v>270.96299999999997</v>
      </c>
      <c r="P123" s="4">
        <f>Forward!P123*(1+SUM($B123:$B$228))+('Swap - Encargos'!S40)*(1+SUM($B123:$B$228))</f>
        <v>259.18200000000002</v>
      </c>
      <c r="Q123" s="4">
        <f>Forward!Q123*(1+SUM($B123:$B$228))+('Swap - Encargos'!T40)*(1+SUM($B123:$B$228))</f>
        <v>238.833</v>
      </c>
      <c r="R123" s="4">
        <f>Forward!R123*(1+SUM($B123:$B$228))+('Swap - Encargos'!U40)*(1+SUM($B123:$B$228))</f>
        <v>233.47800000000001</v>
      </c>
      <c r="S123" s="4">
        <f>Forward!S123*(1+SUM($B123:$B$228))+('Swap - Encargos'!V40)*(1+SUM($B123:$B$228))</f>
        <v>228.12299999999999</v>
      </c>
      <c r="T123" s="4">
        <f>Forward!T123*(1+SUM($B123:$B$228))+('Swap - Encargos'!W40)*(1+SUM($B123:$B$228))</f>
        <v>217.41299999999998</v>
      </c>
      <c r="U123" s="4">
        <f>Forward!U123*(1+SUM($B123:$B$228))</f>
        <v>0</v>
      </c>
      <c r="V123" s="6"/>
      <c r="W123" s="20">
        <f t="shared" si="0"/>
        <v>270.72500000000002</v>
      </c>
      <c r="X123" s="20">
        <f t="shared" si="1"/>
        <v>268.46613070436513</v>
      </c>
      <c r="Y123" s="23">
        <f t="shared" si="2"/>
        <v>256.71870000000001</v>
      </c>
      <c r="Z123" s="23">
        <f t="shared" si="3"/>
        <v>261.78878318452382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135.03958</v>
      </c>
      <c r="AJ123" s="9">
        <f t="shared" si="8"/>
        <v>0.33280277938503156</v>
      </c>
      <c r="AK123" s="9">
        <f t="shared" si="9"/>
        <v>0.33280277938503156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Forward!N124*(1+SUM($B124:$B$228))+('Swap - Encargos'!Q41)*(1+SUM($B124:$B$228))</f>
        <v>386.13350000000003</v>
      </c>
      <c r="O124" s="4">
        <f>Forward!O124*(1+SUM($B124:$B$228))+('Swap - Encargos'!R41)*(1+SUM($B124:$B$228))</f>
        <v>294.09620000000001</v>
      </c>
      <c r="P124" s="4">
        <f>Forward!P124*(1+SUM($B124:$B$228))+('Swap - Encargos'!S41)*(1+SUM($B124:$B$228))</f>
        <v>263.4171</v>
      </c>
      <c r="Q124" s="4">
        <f>Forward!Q124*(1+SUM($B124:$B$228))+('Swap - Encargos'!T41)*(1+SUM($B124:$B$228))</f>
        <v>246.49070000000003</v>
      </c>
      <c r="R124" s="4">
        <f>Forward!R124*(1+SUM($B124:$B$228))+('Swap - Encargos'!U41)*(1+SUM($B124:$B$228))</f>
        <v>235.91170000000002</v>
      </c>
      <c r="S124" s="4">
        <f>Forward!S124*(1+SUM($B124:$B$228))+('Swap - Encargos'!V41)*(1+SUM($B124:$B$228))</f>
        <v>234.85380000000004</v>
      </c>
      <c r="T124" s="4">
        <f>Forward!T124*(1+SUM($B124:$B$228))+('Swap - Encargos'!W41)*(1+SUM($B124:$B$228))</f>
        <v>224.27480000000003</v>
      </c>
      <c r="U124" s="4">
        <f>Forward!U124*(1+SUM($B124:$B$228))</f>
        <v>0</v>
      </c>
      <c r="V124" s="6"/>
      <c r="W124" s="20">
        <f t="shared" si="0"/>
        <v>306.791</v>
      </c>
      <c r="X124" s="20">
        <f t="shared" si="1"/>
        <v>268.46613070436513</v>
      </c>
      <c r="Y124" s="23">
        <f t="shared" si="2"/>
        <v>280.16718333333336</v>
      </c>
      <c r="Z124" s="23">
        <f t="shared" si="3"/>
        <v>261.78878318452382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98.973580000000027</v>
      </c>
      <c r="AJ124" s="9">
        <f t="shared" si="8"/>
        <v>0.24391872745521559</v>
      </c>
      <c r="AK124" s="9">
        <f t="shared" si="9"/>
        <v>0.24391872745521559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Forward!N125*(1+SUM($B125:$B$228))+('Swap - Encargos'!Q42)*(1+SUM($B125:$B$228))</f>
        <v>434.26949999999994</v>
      </c>
      <c r="O125" s="4">
        <f>Forward!O125*(1+SUM($B125:$B$228))+('Swap - Encargos'!R42)*(1+SUM($B125:$B$228))</f>
        <v>324.91349999999994</v>
      </c>
      <c r="P125" s="4">
        <f>Forward!P125*(1+SUM($B125:$B$228))+('Swap - Encargos'!S42)*(1+SUM($B125:$B$228))</f>
        <v>274.44149999999996</v>
      </c>
      <c r="Q125" s="4">
        <f>Forward!Q125*(1+SUM($B125:$B$228))+('Swap - Encargos'!T42)*(1+SUM($B125:$B$228))</f>
        <v>250.25699999999998</v>
      </c>
      <c r="R125" s="4">
        <f>Forward!R125*(1+SUM($B125:$B$228))+('Swap - Encargos'!U42)*(1+SUM($B125:$B$228))</f>
        <v>241.84499999999997</v>
      </c>
      <c r="S125" s="4">
        <f>Forward!S125*(1+SUM($B125:$B$228))+('Swap - Encargos'!V42)*(1+SUM($B125:$B$228))</f>
        <v>241.84499999999997</v>
      </c>
      <c r="T125" s="4">
        <f>Forward!T125*(1+SUM($B125:$B$228))+('Swap - Encargos'!W42)*(1+SUM($B125:$B$228))</f>
        <v>231.32999999999998</v>
      </c>
      <c r="U125" s="4">
        <f>Forward!U125*(1+SUM($B125:$B$228))</f>
        <v>0</v>
      </c>
      <c r="V125" s="6"/>
      <c r="W125" s="20">
        <f t="shared" si="0"/>
        <v>329.20712500000002</v>
      </c>
      <c r="X125" s="20">
        <f t="shared" si="1"/>
        <v>268.46613070436513</v>
      </c>
      <c r="Y125" s="23">
        <f t="shared" si="2"/>
        <v>295.52407499999998</v>
      </c>
      <c r="Z125" s="23">
        <f t="shared" si="3"/>
        <v>261.78878318452382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76.557455000000004</v>
      </c>
      <c r="AJ125" s="9">
        <f t="shared" si="8"/>
        <v>0.18867456346238995</v>
      </c>
      <c r="AK125" s="9">
        <f t="shared" si="9"/>
        <v>0.18867456346238995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Forward!N126*(1+SUM($B126:$B$228))+('Swap - Encargos'!Q43)*(1+SUM($B126:$B$228))</f>
        <v>413.64399999999995</v>
      </c>
      <c r="O126" s="4">
        <f>Forward!O126*(1+SUM($B126:$B$228))+('Swap - Encargos'!R43)*(1+SUM($B126:$B$228))</f>
        <v>320.44319999999999</v>
      </c>
      <c r="P126" s="4">
        <f>Forward!P126*(1+SUM($B126:$B$228))+('Swap - Encargos'!S43)*(1+SUM($B126:$B$228))</f>
        <v>273.31919999999997</v>
      </c>
      <c r="Q126" s="4">
        <f>Forward!Q126*(1+SUM($B126:$B$228))+('Swap - Encargos'!T43)*(1+SUM($B126:$B$228))</f>
        <v>249.23359999999997</v>
      </c>
      <c r="R126" s="4">
        <f>Forward!R126*(1+SUM($B126:$B$228))+('Swap - Encargos'!U43)*(1+SUM($B126:$B$228))</f>
        <v>249.23359999999997</v>
      </c>
      <c r="S126" s="4">
        <f>Forward!S126*(1+SUM($B126:$B$228))+('Swap - Encargos'!V43)*(1+SUM($B126:$B$228))</f>
        <v>239.80879999999999</v>
      </c>
      <c r="T126" s="4">
        <f>Forward!T126*(1+SUM($B126:$B$228))+('Swap - Encargos'!W43)*(1+SUM($B126:$B$228))</f>
        <v>231.43119999999999</v>
      </c>
      <c r="U126" s="4">
        <f>Forward!U126*(1+SUM($B126:$B$228))</f>
        <v>0</v>
      </c>
      <c r="V126" s="6"/>
      <c r="W126" s="20">
        <f t="shared" si="0"/>
        <v>317.53431111111115</v>
      </c>
      <c r="X126" s="20">
        <f t="shared" si="1"/>
        <v>268.46613070436513</v>
      </c>
      <c r="Y126" s="23">
        <f t="shared" si="2"/>
        <v>289.58570666666662</v>
      </c>
      <c r="Z126" s="23">
        <f t="shared" si="3"/>
        <v>261.78878318452382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88.230268888888872</v>
      </c>
      <c r="AJ126" s="9">
        <f t="shared" si="8"/>
        <v>0.21744201745970254</v>
      </c>
      <c r="AK126" s="9">
        <f t="shared" si="9"/>
        <v>0.21744201745970254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Forward!N127*(1+SUM($B127:$B$228))+('Swap - Encargos'!Q44)*(1+SUM($B127:$B$228))</f>
        <v>419.92919999999998</v>
      </c>
      <c r="O127" s="4">
        <f>Forward!O127*(1+SUM($B127:$B$228))+('Swap - Encargos'!R44)*(1+SUM($B127:$B$228))</f>
        <v>326.95979999999997</v>
      </c>
      <c r="P127" s="4">
        <f>Forward!P127*(1+SUM($B127:$B$228))+('Swap - Encargos'!S44)*(1+SUM($B127:$B$228))</f>
        <v>273.68520000000001</v>
      </c>
      <c r="Q127" s="4">
        <f>Forward!Q127*(1+SUM($B127:$B$228))+('Swap - Encargos'!T44)*(1+SUM($B127:$B$228))</f>
        <v>255.92699999999999</v>
      </c>
      <c r="R127" s="4">
        <f>Forward!R127*(1+SUM($B127:$B$228))+('Swap - Encargos'!U44)*(1+SUM($B127:$B$228))</f>
        <v>247.5702</v>
      </c>
      <c r="S127" s="4">
        <f>Forward!S127*(1+SUM($B127:$B$228))+('Swap - Encargos'!V44)*(1+SUM($B127:$B$228))</f>
        <v>240.25799999999998</v>
      </c>
      <c r="T127" s="4">
        <f>Forward!T127*(1+SUM($B127:$B$228))+('Swap - Encargos'!W44)*(1+SUM($B127:$B$228))</f>
        <v>226.6782</v>
      </c>
      <c r="U127" s="4">
        <f>Forward!U127*(1+SUM($B127:$B$228))</f>
        <v>0</v>
      </c>
      <c r="V127" s="6"/>
      <c r="W127" s="20">
        <f t="shared" si="0"/>
        <v>317.41331666666667</v>
      </c>
      <c r="X127" s="20">
        <f t="shared" si="1"/>
        <v>268.46613070436513</v>
      </c>
      <c r="Y127" s="23">
        <f t="shared" si="2"/>
        <v>289.84167999999994</v>
      </c>
      <c r="Z127" s="23">
        <f t="shared" si="3"/>
        <v>261.78878318452382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88.35126333333335</v>
      </c>
      <c r="AJ127" s="9">
        <f t="shared" si="8"/>
        <v>0.21774020623814269</v>
      </c>
      <c r="AK127" s="9">
        <f t="shared" si="9"/>
        <v>0.21774020623814269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Forward!N128*(1+SUM($B128:$B$228))+('Swap - Encargos'!Q45)*(1+SUM($B128:$B$228))</f>
        <v>367.89659999999998</v>
      </c>
      <c r="O128" s="4">
        <f>Forward!O128*(1+SUM($B128:$B$228))+('Swap - Encargos'!R45)*(1+SUM($B128:$B$228))</f>
        <v>322.03980000000001</v>
      </c>
      <c r="P128" s="4">
        <f>Forward!P128*(1+SUM($B128:$B$228))+('Swap - Encargos'!S45)*(1+SUM($B128:$B$228))</f>
        <v>278.26740000000001</v>
      </c>
      <c r="Q128" s="4">
        <f>Forward!Q128*(1+SUM($B128:$B$228))+('Swap - Encargos'!T45)*(1+SUM($B128:$B$228))</f>
        <v>256.38119999999998</v>
      </c>
      <c r="R128" s="4">
        <f>Forward!R128*(1+SUM($B128:$B$228))+('Swap - Encargos'!U45)*(1+SUM($B128:$B$228))</f>
        <v>249.08580000000001</v>
      </c>
      <c r="S128" s="4">
        <f>Forward!S128*(1+SUM($B128:$B$228))+('Swap - Encargos'!V45)*(1+SUM($B128:$B$228))</f>
        <v>243.87479999999999</v>
      </c>
      <c r="T128" s="4">
        <f>Forward!T128*(1+SUM($B128:$B$228))+('Swap - Encargos'!W45)*(1+SUM($B128:$B$228))</f>
        <v>231.36840000000001</v>
      </c>
      <c r="U128" s="4">
        <f>Forward!U128*(1+SUM($B128:$B$228))</f>
        <v>0</v>
      </c>
      <c r="V128" s="6"/>
      <c r="W128" s="20">
        <f t="shared" si="0"/>
        <v>304.14870000000002</v>
      </c>
      <c r="X128" s="20">
        <f t="shared" si="1"/>
        <v>268.46613070436513</v>
      </c>
      <c r="Y128" s="23">
        <f t="shared" si="2"/>
        <v>282.33197999999999</v>
      </c>
      <c r="Z128" s="23">
        <f t="shared" si="3"/>
        <v>261.78878318452382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101.61588</v>
      </c>
      <c r="AJ128" s="9">
        <f t="shared" si="8"/>
        <v>0.25043063147601496</v>
      </c>
      <c r="AK128" s="9">
        <f t="shared" si="9"/>
        <v>0.25043063147601496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Forward!N129*(1+SUM($B129:$B$228))+('Swap - Encargos'!Q46)*(1+SUM($B129:$B$228))</f>
        <v>347.22640000000001</v>
      </c>
      <c r="O129" s="4">
        <f>Forward!O129*(1+SUM($B129:$B$228))+('Swap - Encargos'!R46)*(1+SUM($B129:$B$228))</f>
        <v>318.11759999999998</v>
      </c>
      <c r="P129" s="4">
        <f>Forward!P129*(1+SUM($B129:$B$228))+('Swap - Encargos'!S46)*(1+SUM($B129:$B$228))</f>
        <v>274.45440000000002</v>
      </c>
      <c r="Q129" s="4">
        <f>Forward!Q129*(1+SUM($B129:$B$228))+('Swap - Encargos'!T46)*(1+SUM($B129:$B$228))</f>
        <v>254.70200000000003</v>
      </c>
      <c r="R129" s="4">
        <f>Forward!R129*(1+SUM($B129:$B$228))+('Swap - Encargos'!U46)*(1+SUM($B129:$B$228))</f>
        <v>251.58320000000003</v>
      </c>
      <c r="S129" s="4">
        <f>Forward!S129*(1+SUM($B129:$B$228))+('Swap - Encargos'!V46)*(1+SUM($B129:$B$228))</f>
        <v>239.108</v>
      </c>
      <c r="T129" s="4">
        <f>Forward!T129*(1+SUM($B129:$B$228))+('Swap - Encargos'!W46)*(1+SUM($B129:$B$228))</f>
        <v>247.42480000000003</v>
      </c>
      <c r="U129" s="4">
        <f>Forward!U129*(1+SUM($B129:$B$228))</f>
        <v>0</v>
      </c>
      <c r="V129" s="6"/>
      <c r="W129" s="20">
        <f t="shared" si="0"/>
        <v>295.27527777777777</v>
      </c>
      <c r="X129" s="20">
        <f t="shared" si="1"/>
        <v>268.46613070436513</v>
      </c>
      <c r="Y129" s="23">
        <f t="shared" si="2"/>
        <v>276.60290666666668</v>
      </c>
      <c r="Z129" s="23">
        <f t="shared" si="3"/>
        <v>261.78878318452382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110.48930222222225</v>
      </c>
      <c r="AJ129" s="9">
        <f t="shared" si="8"/>
        <v>0.2722990316755155</v>
      </c>
      <c r="AK129" s="9">
        <f t="shared" si="9"/>
        <v>0.2722990316755155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Forward!N130*(1+SUM($B130:$B$228))+('Swap - Encargos'!Q47)*(1+SUM($B130:$B$228))</f>
        <v>387.1404</v>
      </c>
      <c r="O130" s="4">
        <f>Forward!O130*(1+SUM($B130:$B$228))+('Swap - Encargos'!R47)*(1+SUM($B130:$B$228))</f>
        <v>340.30889999999999</v>
      </c>
      <c r="P130" s="4">
        <f>Forward!P130*(1+SUM($B130:$B$228))+('Swap - Encargos'!S47)*(1+SUM($B130:$B$228))</f>
        <v>291.39599999999996</v>
      </c>
      <c r="Q130" s="4">
        <f>Forward!Q130*(1+SUM($B130:$B$228))+('Swap - Encargos'!T47)*(1+SUM($B130:$B$228))</f>
        <v>272.66339999999997</v>
      </c>
      <c r="R130" s="4">
        <f>Forward!R130*(1+SUM($B130:$B$228))+('Swap - Encargos'!U47)*(1+SUM($B130:$B$228))</f>
        <v>265.37849999999997</v>
      </c>
      <c r="S130" s="4">
        <f>Forward!S130*(1+SUM($B130:$B$228))+('Swap - Encargos'!V47)*(1+SUM($B130:$B$228))</f>
        <v>259.1343</v>
      </c>
      <c r="T130" s="4">
        <f>Forward!T130*(1+SUM($B130:$B$228))+('Swap - Encargos'!W47)*(1+SUM($B130:$B$228))</f>
        <v>257.05289999999997</v>
      </c>
      <c r="U130" s="4">
        <f>Forward!U130*(1+SUM($B130:$B$228))</f>
        <v>0</v>
      </c>
      <c r="V130" s="6"/>
      <c r="W130" s="20">
        <f t="shared" si="0"/>
        <v>314.17576666666662</v>
      </c>
      <c r="X130" s="20">
        <f t="shared" si="1"/>
        <v>268.46613070436513</v>
      </c>
      <c r="Y130" s="23">
        <f t="shared" si="2"/>
        <v>294.30995999999993</v>
      </c>
      <c r="Z130" s="23">
        <f t="shared" si="3"/>
        <v>261.78878318452382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91.588813333333405</v>
      </c>
      <c r="AJ130" s="9">
        <f t="shared" si="8"/>
        <v>0.22571909389758318</v>
      </c>
      <c r="AK130" s="9">
        <f t="shared" si="9"/>
        <v>0.22571909389758318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Forward!N131*(1+SUM($B131:$B$228))+('Swap - Encargos'!Q48)*(1+SUM($B131:$B$228))</f>
        <v>374.99579999999997</v>
      </c>
      <c r="O131" s="4">
        <f>Forward!O131*(1+SUM($B131:$B$228))+('Swap - Encargos'!R48)*(1+SUM($B131:$B$228))</f>
        <v>324.23669999999998</v>
      </c>
      <c r="P131" s="4">
        <f>Forward!P131*(1+SUM($B131:$B$228))+('Swap - Encargos'!S48)*(1+SUM($B131:$B$228))</f>
        <v>294.19560000000001</v>
      </c>
      <c r="Q131" s="4">
        <f>Forward!Q131*(1+SUM($B131:$B$228))+('Swap - Encargos'!T48)*(1+SUM($B131:$B$228))</f>
        <v>282.80070000000001</v>
      </c>
      <c r="R131" s="4">
        <f>Forward!R131*(1+SUM($B131:$B$228))+('Swap - Encargos'!U48)*(1+SUM($B131:$B$228))</f>
        <v>273.4776</v>
      </c>
      <c r="S131" s="4">
        <f>Forward!S131*(1+SUM($B131:$B$228))+('Swap - Encargos'!V48)*(1+SUM($B131:$B$228))</f>
        <v>267.26220000000001</v>
      </c>
      <c r="T131" s="4">
        <f>Forward!T131*(1+SUM($B131:$B$228))+('Swap - Encargos'!W48)*(1+SUM($B131:$B$228))</f>
        <v>269.334</v>
      </c>
      <c r="U131" s="4">
        <f>Forward!U131*(1+SUM($B131:$B$228))</f>
        <v>0</v>
      </c>
      <c r="V131" s="6"/>
      <c r="W131" s="20">
        <f t="shared" si="0"/>
        <v>308.09392499999996</v>
      </c>
      <c r="X131" s="20">
        <f t="shared" si="1"/>
        <v>268.46613070436513</v>
      </c>
      <c r="Y131" s="23">
        <f t="shared" si="2"/>
        <v>293.78124000000003</v>
      </c>
      <c r="Z131" s="23">
        <f t="shared" si="3"/>
        <v>261.78878318452382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97.670655000000068</v>
      </c>
      <c r="AJ131" s="9">
        <f t="shared" si="8"/>
        <v>0.24070769065155972</v>
      </c>
      <c r="AK131" s="9">
        <f>IF(AJ131&gt;0,AJ131,0)</f>
        <v>0.24070769065155972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Forward!N132*(1+SUM($B132:$B$228))+('Swap - Encargos'!Q49)*(1+SUM($B132:$B$228))</f>
        <v>349.83</v>
      </c>
      <c r="O132" s="4">
        <f>Forward!O132*(1+SUM($B132:$B$228))+('Swap - Encargos'!R49)*(1+SUM($B132:$B$228))</f>
        <v>324.99</v>
      </c>
      <c r="P132" s="4">
        <f>Forward!P132*(1+SUM($B132:$B$228))+('Swap - Encargos'!S49)*(1+SUM($B132:$B$228))</f>
        <v>280.48499999999996</v>
      </c>
      <c r="Q132" s="4">
        <f>Forward!Q132*(1+SUM($B132:$B$228))+('Swap - Encargos'!T49)*(1+SUM($B132:$B$228))</f>
        <v>274.27499999999998</v>
      </c>
      <c r="R132" s="4">
        <f>Forward!R132*(1+SUM($B132:$B$228))+('Swap - Encargos'!U49)*(1+SUM($B132:$B$228))</f>
        <v>270.13499999999999</v>
      </c>
      <c r="S132" s="4">
        <f>Forward!S132*(1+SUM($B132:$B$228))+('Swap - Encargos'!V49)*(1+SUM($B132:$B$228))</f>
        <v>261.85499999999996</v>
      </c>
      <c r="T132" s="4">
        <f>Forward!T132*(1+SUM($B132:$B$228))+('Swap - Encargos'!W49)*(1+SUM($B132:$B$228))</f>
        <v>261.85499999999996</v>
      </c>
      <c r="U132" s="4">
        <f>Forward!U132*(1+SUM($B132:$B$228))</f>
        <v>0</v>
      </c>
      <c r="V132" s="6"/>
      <c r="W132" s="20">
        <f t="shared" si="0"/>
        <v>297.44749999999999</v>
      </c>
      <c r="X132" s="20">
        <f t="shared" si="1"/>
        <v>268.46613070436513</v>
      </c>
      <c r="Y132" s="23">
        <f t="shared" si="2"/>
        <v>285.28049999999996</v>
      </c>
      <c r="Z132" s="23">
        <f t="shared" si="3"/>
        <v>261.78878318452382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108.31708000000003</v>
      </c>
      <c r="AJ132" s="9">
        <f t="shared" si="8"/>
        <v>0.26694562645167308</v>
      </c>
      <c r="AK132" s="9">
        <f>IF(AJ132&gt;0,AJ132,0)</f>
        <v>0.26694562645167308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Forward!N133*(1+SUM($B133:$B$228))+('Swap - Encargos'!Q50)*(1+SUM($B133:$B$228))</f>
        <v>374.01839999999993</v>
      </c>
      <c r="O133" s="4">
        <f>Forward!O133*(1+SUM($B133:$B$228))+('Swap - Encargos'!R50)*(1+SUM($B133:$B$228))</f>
        <v>371.952</v>
      </c>
      <c r="P133" s="4">
        <f>Forward!P133*(1+SUM($B133:$B$228))+('Swap - Encargos'!S50)*(1+SUM($B133:$B$228))</f>
        <v>326.49119999999994</v>
      </c>
      <c r="Q133" s="4">
        <f>Forward!Q133*(1+SUM($B133:$B$228))+('Swap - Encargos'!T50)*(1+SUM($B133:$B$228))</f>
        <v>320.29199999999992</v>
      </c>
      <c r="R133" s="4">
        <f>Forward!R133*(1+SUM($B133:$B$228))+('Swap - Encargos'!U50)*(1+SUM($B133:$B$228))</f>
        <v>289.29599999999999</v>
      </c>
      <c r="S133" s="4">
        <f>Forward!S133*(1+SUM($B133:$B$228))+('Swap - Encargos'!V50)*(1+SUM($B133:$B$228))</f>
        <v>265.5324</v>
      </c>
      <c r="T133" s="4">
        <f>Forward!T133*(1+SUM($B133:$B$228))+('Swap - Encargos'!W50)*(1+SUM($B133:$B$228))</f>
        <v>258.29999999999995</v>
      </c>
      <c r="U133" s="4">
        <f>Forward!U133*(1+SUM($B133:$B$228))</f>
        <v>0</v>
      </c>
      <c r="V133" s="6"/>
      <c r="W133" s="20">
        <f t="shared" si="0"/>
        <v>341.07079999999996</v>
      </c>
      <c r="X133" s="20">
        <f t="shared" si="1"/>
        <v>268.46613070436513</v>
      </c>
      <c r="Y133" s="23">
        <f t="shared" si="2"/>
        <v>316.52081999999996</v>
      </c>
      <c r="Z133" s="23">
        <f t="shared" si="3"/>
        <v>261.78878318452382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64.693780000000061</v>
      </c>
      <c r="AJ133" s="9">
        <f t="shared" si="8"/>
        <v>0.15943673545877282</v>
      </c>
      <c r="AK133" s="9">
        <f>IF(AJ133&gt;0,AJ133,0)</f>
        <v>0.15943673545877282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Forward!O134*(1+SUM($B134:$B$228))+('Swap - Encargos'!R51)*(1+SUM($B134:$B$228))</f>
        <v>419.16930000000002</v>
      </c>
      <c r="P134" s="4">
        <f>Forward!P134*(1+SUM($B134:$B$228))+('Swap - Encargos'!S51)*(1+SUM($B134:$B$228))</f>
        <v>354.28559999999999</v>
      </c>
      <c r="Q134" s="4">
        <f>Forward!Q134*(1+SUM($B134:$B$228))+('Swap - Encargos'!T51)*(1+SUM($B134:$B$228))</f>
        <v>339.86700000000002</v>
      </c>
      <c r="R134" s="4">
        <f>Forward!R134*(1+SUM($B134:$B$228))+('Swap - Encargos'!U51)*(1+SUM($B134:$B$228))</f>
        <v>317.20920000000001</v>
      </c>
      <c r="S134" s="4">
        <f>Forward!S134*(1+SUM($B134:$B$228))+('Swap - Encargos'!V51)*(1+SUM($B134:$B$228))</f>
        <v>278.07300000000004</v>
      </c>
      <c r="T134" s="4">
        <f>Forward!T134*(1+SUM($B134:$B$228))+('Swap - Encargos'!W51)*(1+SUM($B134:$B$228))</f>
        <v>263.65440000000001</v>
      </c>
      <c r="U134" s="4">
        <f>Forward!U134*(1+SUM($B134:$B$228))</f>
        <v>0</v>
      </c>
      <c r="V134" s="6"/>
      <c r="W134" s="20">
        <f t="shared" si="0"/>
        <v>371.10730000000001</v>
      </c>
      <c r="X134" s="20">
        <f t="shared" si="1"/>
        <v>268.46613070436513</v>
      </c>
      <c r="Y134" s="23">
        <f t="shared" si="2"/>
        <v>341.72082000000006</v>
      </c>
      <c r="Z134" s="23">
        <f t="shared" si="3"/>
        <v>261.78878318452382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30.553699999999992</v>
      </c>
      <c r="AJ134" s="9">
        <f t="shared" si="8"/>
        <v>7.6068376068376048E-2</v>
      </c>
      <c r="AK134" s="9">
        <f>IF(AJ134&gt;0,AJ134,0)</f>
        <v>7.6068376068376048E-2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Forward!O135*(1+SUM($B135:$B$228))+('Swap - Encargos'!R52)*(1+SUM($B135:$B$228))</f>
        <v>488.30490000000003</v>
      </c>
      <c r="P135" s="4">
        <f>Forward!P135*(1+SUM($B135:$B$228))+('Swap - Encargos'!S52)*(1+SUM($B135:$B$228))</f>
        <v>372.6268</v>
      </c>
      <c r="Q135" s="4">
        <f>Forward!Q135*(1+SUM($B135:$B$228))+('Swap - Encargos'!T52)*(1+SUM($B135:$B$228))</f>
        <v>358.29500000000002</v>
      </c>
      <c r="R135" s="4">
        <f>Forward!R135*(1+SUM($B135:$B$228))+('Swap - Encargos'!U52)*(1+SUM($B135:$B$228))</f>
        <v>329.63139999999999</v>
      </c>
      <c r="S135" s="4">
        <f>Forward!S135*(1+SUM($B135:$B$228))+('Swap - Encargos'!V52)*(1+SUM($B135:$B$228))</f>
        <v>307.11</v>
      </c>
      <c r="T135" s="4">
        <f>Forward!T135*(1+SUM($B135:$B$228))+('Swap - Encargos'!W52)*(1+SUM($B135:$B$228))</f>
        <v>268.20940000000002</v>
      </c>
      <c r="U135" s="4">
        <f>Forward!U135*(1+SUM($B135:$B$228))</f>
        <v>0</v>
      </c>
      <c r="V135" s="6"/>
      <c r="W135" s="20">
        <f t="shared" si="0"/>
        <v>402.00130277777777</v>
      </c>
      <c r="X135" s="20">
        <f t="shared" si="1"/>
        <v>268.46613070436513</v>
      </c>
      <c r="Y135" s="23">
        <f t="shared" si="2"/>
        <v>367.52536166666664</v>
      </c>
      <c r="Z135" s="23">
        <f t="shared" si="3"/>
        <v>261.78878318452382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-0.34030277777776519</v>
      </c>
      <c r="AJ135" s="9">
        <f>(AE135-W135)/AE135</f>
        <v>-8.4723878538808892E-4</v>
      </c>
      <c r="AK135" s="9">
        <f>IF(AJ135&gt;0,AJ135,0)</f>
        <v>0</v>
      </c>
      <c r="AL135" s="9">
        <f>IF(AJ135&lt;0,AJ135,0)</f>
        <v>-8.4723878538808892E-4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Forward!O136*(1+SUM($B136:$B$228))+('Swap - Encargos'!R53)*(1+SUM($B136:$B$228))</f>
        <v>452.12520000000001</v>
      </c>
      <c r="P136" s="4">
        <f>Forward!P136*(1+SUM($B136:$B$228))+('Swap - Encargos'!S53)*(1+SUM($B136:$B$228))</f>
        <v>355.38670000000002</v>
      </c>
      <c r="Q136" s="4">
        <f>Forward!Q136*(1+SUM($B136:$B$228))+('Swap - Encargos'!T53)*(1+SUM($B136:$B$228))</f>
        <v>336.03899999999999</v>
      </c>
      <c r="R136" s="4">
        <f>Forward!R136*(1+SUM($B136:$B$228))+('Swap - Encargos'!U53)*(1+SUM($B136:$B$228))</f>
        <v>315.673</v>
      </c>
      <c r="S136" s="4">
        <f>Forward!S136*(1+SUM($B136:$B$228))+('Swap - Encargos'!V53)*(1+SUM($B136:$B$228))</f>
        <v>294.28870000000001</v>
      </c>
      <c r="T136" s="4">
        <f>Forward!T136*(1+SUM($B136:$B$228))+('Swap - Encargos'!W53)*(1+SUM($B136:$B$228))</f>
        <v>269.84949999999998</v>
      </c>
      <c r="U136" s="4">
        <f>Forward!U136*(1+SUM($B136:$B$228))</f>
        <v>0</v>
      </c>
      <c r="V136" s="6"/>
      <c r="W136" s="20">
        <f t="shared" si="0"/>
        <v>373.60295555555558</v>
      </c>
      <c r="X136" s="20">
        <f t="shared" si="1"/>
        <v>268.46613070436513</v>
      </c>
      <c r="Y136" s="23">
        <f t="shared" si="2"/>
        <v>344.6266633333334</v>
      </c>
      <c r="Z136" s="23">
        <f t="shared" si="3"/>
        <v>261.78878318452382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28.05804444444442</v>
      </c>
      <c r="AJ136" s="9">
        <f t="shared" ref="AJ136:AJ139" si="18">(AE136-W136)/AE136</f>
        <v>6.9855038065543884E-2</v>
      </c>
      <c r="AK136" s="9">
        <f t="shared" ref="AK136:AK139" si="19">IF(AJ136&gt;0,AJ136,0)</f>
        <v>6.9855038065543884E-2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Forward!O137*(1+SUM($B137:$B$228))+('Swap - Encargos'!R54)*(1+SUM($B137:$B$228))</f>
        <v>375.30360000000002</v>
      </c>
      <c r="P137" s="4">
        <f>Forward!P137*(1+SUM($B137:$B$228))+('Swap - Encargos'!S54)*(1+SUM($B137:$B$228))</f>
        <v>351.02520000000004</v>
      </c>
      <c r="Q137" s="4">
        <f>Forward!Q137*(1+SUM($B137:$B$228))+('Swap - Encargos'!T54)*(1+SUM($B137:$B$228))</f>
        <v>336.86279999999999</v>
      </c>
      <c r="R137" s="4">
        <f>Forward!R137*(1+SUM($B137:$B$228))+('Swap - Encargos'!U54)*(1+SUM($B137:$B$228))</f>
        <v>311.57280000000003</v>
      </c>
      <c r="S137" s="4">
        <f>Forward!S137*(1+SUM($B137:$B$228))+('Swap - Encargos'!V54)*(1+SUM($B137:$B$228))</f>
        <v>284.25960000000003</v>
      </c>
      <c r="T137" s="4">
        <f>Forward!T137*(1+SUM($B137:$B$228))+('Swap - Encargos'!W54)*(1+SUM($B137:$B$228))</f>
        <v>270.09720000000004</v>
      </c>
      <c r="U137" s="4">
        <f>Forward!U137*(1+SUM($B137:$B$228))</f>
        <v>0</v>
      </c>
      <c r="V137" s="4"/>
      <c r="W137" s="20">
        <f t="shared" si="0"/>
        <v>349.08630000000005</v>
      </c>
      <c r="X137" s="20">
        <f t="shared" si="1"/>
        <v>268.46613070436513</v>
      </c>
      <c r="Y137" s="23">
        <f t="shared" si="2"/>
        <v>326.54448000000008</v>
      </c>
      <c r="Z137" s="23">
        <f t="shared" si="3"/>
        <v>261.78878318452382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52.57469999999995</v>
      </c>
      <c r="AJ137" s="9">
        <f t="shared" si="18"/>
        <v>0.13089321592088837</v>
      </c>
      <c r="AK137" s="9">
        <f t="shared" si="19"/>
        <v>0.13089321592088837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Forward!O138*(1+SUM($B138:$B$228))+('Swap - Encargos'!R55)*(1+SUM($B138:$B$228))</f>
        <v>380.8571</v>
      </c>
      <c r="P138" s="4">
        <f>Forward!P138*(1+SUM($B138:$B$228))+('Swap - Encargos'!S55)*(1+SUM($B138:$B$228))</f>
        <v>366.7885</v>
      </c>
      <c r="Q138" s="4">
        <f>Forward!Q138*(1+SUM($B138:$B$228))+('Swap - Encargos'!T55)*(1+SUM($B138:$B$228))</f>
        <v>345.68560000000002</v>
      </c>
      <c r="R138" s="4">
        <f>Forward!R138*(1+SUM($B138:$B$228))+('Swap - Encargos'!U55)*(1+SUM($B138:$B$228))</f>
        <v>318.55329999999998</v>
      </c>
      <c r="S138" s="4">
        <f>Forward!S138*(1+SUM($B138:$B$228))+('Swap - Encargos'!V55)*(1+SUM($B138:$B$228))</f>
        <v>301.46999999999997</v>
      </c>
      <c r="T138" s="4">
        <f>Forward!T138*(1+SUM($B138:$B$228))+('Swap - Encargos'!W55)*(1+SUM($B138:$B$228))</f>
        <v>270.31809999999996</v>
      </c>
      <c r="U138" s="4">
        <f>Forward!U138*(1+SUM($B138:$B$228))</f>
        <v>0</v>
      </c>
      <c r="V138" s="4"/>
      <c r="W138" s="20">
        <f t="shared" si="0"/>
        <v>357.52108888888887</v>
      </c>
      <c r="X138" s="20">
        <f t="shared" si="1"/>
        <v>268.46613070436513</v>
      </c>
      <c r="Y138" s="23">
        <f t="shared" si="2"/>
        <v>335.30163333333331</v>
      </c>
      <c r="Z138" s="23">
        <f t="shared" si="3"/>
        <v>261.78878318452382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44.139911111111132</v>
      </c>
      <c r="AJ138" s="9">
        <f t="shared" si="18"/>
        <v>0.10989344524639219</v>
      </c>
      <c r="AK138" s="9">
        <f t="shared" si="19"/>
        <v>0.10989344524639219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Forward!O139*(1+SUM($B139:$B$228))+('Swap - Encargos'!R56)*(1+SUM($B139:$B$228))</f>
        <v>365.67059999999998</v>
      </c>
      <c r="P139" s="4">
        <f>Forward!P139*(1+SUM($B139:$B$228))+('Swap - Encargos'!S56)*(1+SUM($B139:$B$228))</f>
        <v>362.67329999999998</v>
      </c>
      <c r="Q139" s="4">
        <f>Forward!Q139*(1+SUM($B139:$B$228))+('Swap - Encargos'!T56)*(1+SUM($B139:$B$228))</f>
        <v>344.68949999999995</v>
      </c>
      <c r="R139" s="4">
        <f>Forward!R139*(1+SUM($B139:$B$228))+('Swap - Encargos'!U56)*(1+SUM($B139:$B$228))</f>
        <v>318.71289999999999</v>
      </c>
      <c r="S139" s="4">
        <f>Forward!S139*(1+SUM($B139:$B$228))+('Swap - Encargos'!V56)*(1+SUM($B139:$B$228))</f>
        <v>301.72820000000002</v>
      </c>
      <c r="T139" s="4">
        <f>Forward!T139*(1+SUM($B139:$B$228))+('Swap - Encargos'!W56)*(1+SUM($B139:$B$228))</f>
        <v>269.75700000000001</v>
      </c>
      <c r="U139" s="4">
        <f>Forward!U139*(1+SUM($B139:$B$228))</f>
        <v>0</v>
      </c>
      <c r="V139" s="4"/>
      <c r="W139" s="20">
        <f t="shared" si="0"/>
        <v>351.15589722222222</v>
      </c>
      <c r="X139" s="20">
        <f t="shared" si="1"/>
        <v>268.46613070436513</v>
      </c>
      <c r="Y139" s="23">
        <f t="shared" si="2"/>
        <v>330.70210000000003</v>
      </c>
      <c r="Z139" s="23">
        <f t="shared" si="3"/>
        <v>261.78878318452382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50.505102777777779</v>
      </c>
      <c r="AJ139" s="9">
        <f t="shared" si="18"/>
        <v>0.12574061902394751</v>
      </c>
      <c r="AK139" s="9">
        <f t="shared" si="19"/>
        <v>0.12574061902394751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Forward!O140*(1+SUM($B140:$B$228))+('Swap - Encargos'!R57)*(1+SUM($B140:$B$228))</f>
        <v>315.20999999999998</v>
      </c>
      <c r="P140" s="4">
        <f>Forward!P140*(1+SUM($B140:$B$228))+('Swap - Encargos'!S57)*(1+SUM($B140:$B$228))</f>
        <v>367.08000000000004</v>
      </c>
      <c r="Q140" s="4">
        <f>Forward!Q140*(1+SUM($B140:$B$228))+('Swap - Encargos'!T57)*(1+SUM($B140:$B$228))</f>
        <v>337.15500000000003</v>
      </c>
      <c r="R140" s="4">
        <f>Forward!R140*(1+SUM($B140:$B$228))+('Swap - Encargos'!U57)*(1+SUM($B140:$B$228))</f>
        <v>308.22750000000002</v>
      </c>
      <c r="S140" s="4">
        <f>Forward!S140*(1+SUM($B140:$B$228))+('Swap - Encargos'!V57)*(1+SUM($B140:$B$228))</f>
        <v>297.255</v>
      </c>
      <c r="T140" s="4">
        <f>Forward!T140*(1+SUM($B140:$B$228))+('Swap - Encargos'!W57)*(1+SUM($B140:$B$228))</f>
        <v>270.32249999999999</v>
      </c>
      <c r="U140" s="4">
        <f>Forward!U140*(1+SUM($B140:$B$228))</f>
        <v>0</v>
      </c>
      <c r="V140" s="4"/>
      <c r="W140" s="20">
        <f t="shared" si="0"/>
        <v>338.65125000000006</v>
      </c>
      <c r="X140" s="20">
        <f t="shared" si="1"/>
        <v>268.46613070436513</v>
      </c>
      <c r="Y140" s="23">
        <f t="shared" si="2"/>
        <v>320.49675000000008</v>
      </c>
      <c r="Z140" s="23">
        <f t="shared" si="3"/>
        <v>261.78878318452382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63.00974999999994</v>
      </c>
      <c r="AJ140" s="9">
        <f t="shared" ref="AJ140" si="23">(AE140-W140)/AE140</f>
        <v>0.15687296003346091</v>
      </c>
      <c r="AK140" s="9">
        <f t="shared" ref="AK140" si="24">IF(AJ140&gt;0,AJ140,0)</f>
        <v>0.15687296003346091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Forward!O141*(1+SUM($B141:$B$228))+('Swap - Encargos'!R58)*(1+SUM($B141:$B$228))</f>
        <v>322.96319999999997</v>
      </c>
      <c r="P141" s="4">
        <f>Forward!P141*(1+SUM($B141:$B$228))+('Swap - Encargos'!S58)*(1+SUM($B141:$B$228))</f>
        <v>373.8</v>
      </c>
      <c r="Q141" s="4">
        <f>Forward!Q141*(1+SUM($B141:$B$228))+('Swap - Encargos'!T58)*(1+SUM($B141:$B$228))</f>
        <v>347.88319999999999</v>
      </c>
      <c r="R141" s="4">
        <f>Forward!R141*(1+SUM($B141:$B$228))+('Swap - Encargos'!U58)*(1+SUM($B141:$B$228))</f>
        <v>318.976</v>
      </c>
      <c r="S141" s="4">
        <f>Forward!S141*(1+SUM($B141:$B$228))+('Swap - Encargos'!V58)*(1+SUM($B141:$B$228))</f>
        <v>305.02080000000001</v>
      </c>
      <c r="T141" s="4">
        <f>Forward!T141*(1+SUM($B141:$B$228))+('Swap - Encargos'!W58)*(1+SUM($B141:$B$228))</f>
        <v>265.14879999999999</v>
      </c>
      <c r="U141" s="4">
        <f>Forward!U141*(1+SUM($B141:$B$228))</f>
        <v>0</v>
      </c>
      <c r="V141" s="4"/>
      <c r="W141" s="20">
        <f t="shared" si="0"/>
        <v>347.44017777777776</v>
      </c>
      <c r="X141" s="20">
        <f t="shared" si="1"/>
        <v>268.46613070436513</v>
      </c>
      <c r="Y141" s="23">
        <f t="shared" si="2"/>
        <v>326.98362666666668</v>
      </c>
      <c r="Z141" s="23">
        <f t="shared" si="3"/>
        <v>261.78878318452382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54.220822222222239</v>
      </c>
      <c r="AJ141" s="9">
        <f t="shared" ref="AJ141" si="28">(AE141-W141)/AE141</f>
        <v>0.13499150333794477</v>
      </c>
      <c r="AK141" s="9">
        <f t="shared" ref="AK141" si="29">IF(AJ141&gt;0,AJ141,0)</f>
        <v>0.13499150333794477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A3DF-0F00-44D8-9BDC-85CF399FAB51}">
  <dimension ref="A1:AR145"/>
  <sheetViews>
    <sheetView zoomScale="70" zoomScaleNormal="70" workbookViewId="0">
      <pane ySplit="1" topLeftCell="A83" activePane="bottomLeft" state="frozen"/>
      <selection pane="bottomLeft" activeCell="L98" sqref="L98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Forward!K86+('Swap - Encargos'!N3)</f>
        <v>272</v>
      </c>
      <c r="L86" s="4">
        <f>Forward!L86+('Swap - Encargos'!O3)</f>
        <v>279</v>
      </c>
      <c r="M86" s="4">
        <f>Forward!M86+('Swap - Encargos'!P3)</f>
        <v>255</v>
      </c>
      <c r="N86" s="4">
        <f>Forward!N86+('Swap - Encargos'!Q3)</f>
        <v>239</v>
      </c>
      <c r="O86" s="4">
        <f>Forward!O86+('Swap - Encargos'!R3)</f>
        <v>228</v>
      </c>
      <c r="P86" s="4">
        <f>Forward!P86+('Swap - Encargos'!S3)</f>
        <v>223</v>
      </c>
      <c r="Q86" s="4">
        <f>Forward!Q86+('Swap - Encargos'!T3)</f>
        <v>218</v>
      </c>
      <c r="R86" s="4">
        <f>Forward!R86+('Swap - Encargos'!U3)</f>
        <v>213</v>
      </c>
      <c r="S86" s="4">
        <f>Forward!S86+('Swap - Encargos'!V3)</f>
        <v>208</v>
      </c>
      <c r="T86" s="4">
        <f>Forward!T86+('Swap - Encargos'!W3)</f>
        <v>203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268.66666666666669</v>
      </c>
      <c r="X86" s="20">
        <f t="shared" ref="X86:X141" si="1">AVERAGE($W$2:$W$198)</f>
        <v>246.04811507936503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254.6</v>
      </c>
      <c r="Z86" s="23">
        <f t="shared" ref="Z86:Z141" si="3">AVERAGE($Y$2:$Y$198)</f>
        <v>239.45297619047611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37.333333333333314</v>
      </c>
      <c r="AJ86" s="9">
        <f t="shared" ref="AJ86:AJ134" si="8">(AE86-W86)/AE86</f>
        <v>0.12200435729847488</v>
      </c>
      <c r="AK86" s="9">
        <f t="shared" ref="AK86:AK130" si="9">IF(AJ86&gt;0,AJ86,0)</f>
        <v>0.12200435729847488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Forward!K87+('Swap - Encargos'!N4)</f>
        <v>213</v>
      </c>
      <c r="L87" s="4">
        <f>Forward!L87+('Swap - Encargos'!O4)</f>
        <v>274</v>
      </c>
      <c r="M87" s="4">
        <f>Forward!M87+('Swap - Encargos'!P4)</f>
        <v>259</v>
      </c>
      <c r="N87" s="4">
        <f>Forward!N87+('Swap - Encargos'!Q4)</f>
        <v>238</v>
      </c>
      <c r="O87" s="4">
        <f>Forward!O87+('Swap - Encargos'!R4)</f>
        <v>234</v>
      </c>
      <c r="P87" s="4">
        <f>Forward!P87+('Swap - Encargos'!S4)</f>
        <v>223</v>
      </c>
      <c r="Q87" s="4">
        <f>Forward!Q87+('Swap - Encargos'!T4)</f>
        <v>218</v>
      </c>
      <c r="R87" s="4">
        <f>Forward!R87+('Swap - Encargos'!U4)</f>
        <v>213</v>
      </c>
      <c r="S87" s="4">
        <f>Forward!S87+('Swap - Encargos'!V4)</f>
        <v>208</v>
      </c>
      <c r="T87" s="4">
        <f>Forward!T87+('Swap - Encargos'!W4)</f>
        <v>203</v>
      </c>
      <c r="U87" s="4">
        <f>Forward!U87</f>
        <v>0</v>
      </c>
      <c r="V87" s="6"/>
      <c r="W87" s="20">
        <f t="shared" si="0"/>
        <v>249.36111111111111</v>
      </c>
      <c r="X87" s="20">
        <f t="shared" si="1"/>
        <v>246.04811507936503</v>
      </c>
      <c r="Y87" s="23">
        <f t="shared" si="2"/>
        <v>243.76666666666668</v>
      </c>
      <c r="Z87" s="23">
        <f t="shared" si="3"/>
        <v>239.45297619047611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56.638888888888886</v>
      </c>
      <c r="AJ87" s="9">
        <f t="shared" si="8"/>
        <v>0.18509440813362382</v>
      </c>
      <c r="AK87" s="9">
        <f t="shared" si="9"/>
        <v>0.18509440813362382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Forward!K88+('Swap - Encargos'!N5)</f>
        <v>232</v>
      </c>
      <c r="L88" s="4">
        <f>Forward!L88+('Swap - Encargos'!O5)</f>
        <v>298</v>
      </c>
      <c r="M88" s="4">
        <f>Forward!M88+('Swap - Encargos'!P5)</f>
        <v>265</v>
      </c>
      <c r="N88" s="4">
        <f>Forward!N88+('Swap - Encargos'!Q5)</f>
        <v>237</v>
      </c>
      <c r="O88" s="4">
        <f>Forward!O88+('Swap - Encargos'!R5)</f>
        <v>229</v>
      </c>
      <c r="P88" s="4">
        <f>Forward!P88+('Swap - Encargos'!S5)</f>
        <v>222</v>
      </c>
      <c r="Q88" s="4">
        <f>Forward!Q88+('Swap - Encargos'!T5)</f>
        <v>217</v>
      </c>
      <c r="R88" s="4">
        <f>Forward!R88+('Swap - Encargos'!U5)</f>
        <v>212</v>
      </c>
      <c r="S88" s="4">
        <f>Forward!S88+('Swap - Encargos'!V5)</f>
        <v>207</v>
      </c>
      <c r="T88" s="4">
        <f>Forward!T88+('Swap - Encargos'!W5)</f>
        <v>202</v>
      </c>
      <c r="U88" s="4">
        <f>Forward!U88</f>
        <v>0</v>
      </c>
      <c r="V88" s="6"/>
      <c r="W88" s="20">
        <f t="shared" si="0"/>
        <v>265.27777777777777</v>
      </c>
      <c r="X88" s="20">
        <f t="shared" si="1"/>
        <v>246.04811507936503</v>
      </c>
      <c r="Y88" s="23">
        <f t="shared" si="2"/>
        <v>251.86666666666667</v>
      </c>
      <c r="Z88" s="23">
        <f t="shared" si="3"/>
        <v>239.45297619047611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40.722222222222229</v>
      </c>
      <c r="AJ88" s="9">
        <f t="shared" si="8"/>
        <v>0.13307915758896152</v>
      </c>
      <c r="AK88" s="9">
        <f t="shared" si="9"/>
        <v>0.13307915758896152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Forward!K89+('Swap - Encargos'!N6)</f>
        <v>214</v>
      </c>
      <c r="L89" s="4">
        <f>Forward!L89+('Swap - Encargos'!O6)</f>
        <v>300</v>
      </c>
      <c r="M89" s="4">
        <f>Forward!M89+('Swap - Encargos'!P6)</f>
        <v>272</v>
      </c>
      <c r="N89" s="4">
        <f>Forward!N89+('Swap - Encargos'!Q6)</f>
        <v>243</v>
      </c>
      <c r="O89" s="4">
        <f>Forward!O89+('Swap - Encargos'!R6)</f>
        <v>234</v>
      </c>
      <c r="P89" s="4">
        <f>Forward!P89+('Swap - Encargos'!S6)</f>
        <v>226</v>
      </c>
      <c r="Q89" s="4">
        <f>Forward!Q89+('Swap - Encargos'!T6)</f>
        <v>221</v>
      </c>
      <c r="R89" s="4">
        <f>Forward!R89+('Swap - Encargos'!U6)</f>
        <v>216</v>
      </c>
      <c r="S89" s="4">
        <f>Forward!S89+('Swap - Encargos'!V6)</f>
        <v>211</v>
      </c>
      <c r="T89" s="4">
        <f>Forward!T89+('Swap - Encargos'!W6)</f>
        <v>206</v>
      </c>
      <c r="U89" s="4">
        <f>Forward!U89</f>
        <v>0</v>
      </c>
      <c r="V89" s="6"/>
      <c r="W89" s="20">
        <f t="shared" si="0"/>
        <v>264.41666666666669</v>
      </c>
      <c r="X89" s="20">
        <f t="shared" si="1"/>
        <v>246.04811507936503</v>
      </c>
      <c r="Y89" s="23">
        <f t="shared" si="2"/>
        <v>253.2</v>
      </c>
      <c r="Z89" s="23">
        <f t="shared" si="3"/>
        <v>239.45297619047611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41.583333333333314</v>
      </c>
      <c r="AJ89" s="9">
        <f t="shared" si="8"/>
        <v>0.13589324618736376</v>
      </c>
      <c r="AK89" s="9">
        <f t="shared" si="9"/>
        <v>0.13589324618736376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Forward!K90+('Swap - Encargos'!N7)</f>
        <v>210</v>
      </c>
      <c r="L90" s="4">
        <f>Forward!L90+('Swap - Encargos'!O7)</f>
        <v>275</v>
      </c>
      <c r="M90" s="4">
        <f>Forward!M90+('Swap - Encargos'!P7)</f>
        <v>271</v>
      </c>
      <c r="N90" s="4">
        <f>Forward!N90+('Swap - Encargos'!Q7)</f>
        <v>249</v>
      </c>
      <c r="O90" s="4">
        <f>Forward!O90+('Swap - Encargos'!R7)</f>
        <v>241</v>
      </c>
      <c r="P90" s="4">
        <f>Forward!P90+('Swap - Encargos'!S7)</f>
        <v>232</v>
      </c>
      <c r="Q90" s="4">
        <f>Forward!Q90+('Swap - Encargos'!T7)</f>
        <v>227</v>
      </c>
      <c r="R90" s="4">
        <f>Forward!R90+('Swap - Encargos'!U7)</f>
        <v>222</v>
      </c>
      <c r="S90" s="4">
        <f>Forward!S90+('Swap - Encargos'!V7)</f>
        <v>217</v>
      </c>
      <c r="T90" s="4">
        <f>Forward!T90+('Swap - Encargos'!W7)</f>
        <v>212</v>
      </c>
      <c r="U90" s="4">
        <f>Forward!U90</f>
        <v>0</v>
      </c>
      <c r="V90" s="6"/>
      <c r="W90" s="20">
        <f t="shared" si="0"/>
        <v>256.33333333333331</v>
      </c>
      <c r="X90" s="20">
        <f t="shared" si="1"/>
        <v>246.04811507936503</v>
      </c>
      <c r="Y90" s="23">
        <f t="shared" si="2"/>
        <v>250.66666666666666</v>
      </c>
      <c r="Z90" s="23">
        <f t="shared" si="3"/>
        <v>239.45297619047611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49.666666666666686</v>
      </c>
      <c r="AJ90" s="9">
        <f t="shared" si="8"/>
        <v>0.1623093681917212</v>
      </c>
      <c r="AK90" s="9">
        <f t="shared" si="9"/>
        <v>0.1623093681917212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Forward!K91+('Swap - Encargos'!N8)</f>
        <v>207</v>
      </c>
      <c r="L91" s="4">
        <f>Forward!L91+('Swap - Encargos'!O8)</f>
        <v>275</v>
      </c>
      <c r="M91" s="4">
        <f>Forward!M91+('Swap - Encargos'!P8)</f>
        <v>265</v>
      </c>
      <c r="N91" s="4">
        <f>Forward!N91+('Swap - Encargos'!Q8)</f>
        <v>242</v>
      </c>
      <c r="O91" s="4">
        <f>Forward!O91+('Swap - Encargos'!R8)</f>
        <v>236</v>
      </c>
      <c r="P91" s="4">
        <f>Forward!P91+('Swap - Encargos'!S8)</f>
        <v>225</v>
      </c>
      <c r="Q91" s="4">
        <f>Forward!Q91+('Swap - Encargos'!T8)</f>
        <v>220</v>
      </c>
      <c r="R91" s="4">
        <f>Forward!R91+('Swap - Encargos'!U8)</f>
        <v>215</v>
      </c>
      <c r="S91" s="4">
        <f>Forward!S91+('Swap - Encargos'!V8)</f>
        <v>210</v>
      </c>
      <c r="T91" s="4">
        <f>Forward!T91+('Swap - Encargos'!W8)</f>
        <v>205</v>
      </c>
      <c r="U91" s="4">
        <f>Forward!U91</f>
        <v>0</v>
      </c>
      <c r="V91" s="6"/>
      <c r="W91" s="20">
        <f t="shared" si="0"/>
        <v>253.86111111111111</v>
      </c>
      <c r="X91" s="20">
        <f t="shared" si="1"/>
        <v>246.04811507936503</v>
      </c>
      <c r="Y91" s="23">
        <f t="shared" si="2"/>
        <v>246.5</v>
      </c>
      <c r="Z91" s="23">
        <f t="shared" si="3"/>
        <v>239.45297619047611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52.138888888888886</v>
      </c>
      <c r="AJ91" s="9">
        <f t="shared" si="8"/>
        <v>0.17038852578068264</v>
      </c>
      <c r="AK91" s="9">
        <f t="shared" si="9"/>
        <v>0.17038852578068264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Forward!K92+('Swap - Encargos'!N9)</f>
        <v>134</v>
      </c>
      <c r="L92" s="4">
        <f>Forward!L92+('Swap - Encargos'!O9)</f>
        <v>254</v>
      </c>
      <c r="M92" s="4">
        <f>Forward!M92+('Swap - Encargos'!P9)</f>
        <v>255</v>
      </c>
      <c r="N92" s="4">
        <f>Forward!N92+('Swap - Encargos'!Q9)</f>
        <v>242</v>
      </c>
      <c r="O92" s="4">
        <f>Forward!O92+('Swap - Encargos'!R9)</f>
        <v>237</v>
      </c>
      <c r="P92" s="4">
        <f>Forward!P92+('Swap - Encargos'!S9)</f>
        <v>225</v>
      </c>
      <c r="Q92" s="4">
        <f>Forward!Q92+('Swap - Encargos'!T9)</f>
        <v>220</v>
      </c>
      <c r="R92" s="4">
        <f>Forward!R92+('Swap - Encargos'!U9)</f>
        <v>215</v>
      </c>
      <c r="S92" s="4">
        <f>Forward!S92+('Swap - Encargos'!V9)</f>
        <v>210</v>
      </c>
      <c r="T92" s="4">
        <f>Forward!T92+('Swap - Encargos'!W9)</f>
        <v>205</v>
      </c>
      <c r="U92" s="4">
        <f>Forward!U92</f>
        <v>0</v>
      </c>
      <c r="V92" s="6"/>
      <c r="W92" s="20">
        <f t="shared" si="0"/>
        <v>232.33333333333334</v>
      </c>
      <c r="X92" s="20">
        <f t="shared" si="1"/>
        <v>246.04811507936503</v>
      </c>
      <c r="Y92" s="23">
        <f t="shared" si="2"/>
        <v>233.5</v>
      </c>
      <c r="Z92" s="23">
        <f t="shared" si="3"/>
        <v>239.45297619047611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73.666666666666657</v>
      </c>
      <c r="AJ92" s="9">
        <f t="shared" si="8"/>
        <v>0.2407407407407407</v>
      </c>
      <c r="AK92" s="9">
        <f t="shared" si="9"/>
        <v>0.2407407407407407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Forward!K93+('Swap - Encargos'!N10)</f>
        <v>141</v>
      </c>
      <c r="L93" s="4">
        <f>Forward!L93+('Swap - Encargos'!O10)</f>
        <v>245</v>
      </c>
      <c r="M93" s="4">
        <f>Forward!M93+('Swap - Encargos'!P10)</f>
        <v>250</v>
      </c>
      <c r="N93" s="4">
        <f>Forward!N93+('Swap - Encargos'!Q10)</f>
        <v>241</v>
      </c>
      <c r="O93" s="4">
        <f>Forward!O93+('Swap - Encargos'!R10)</f>
        <v>231</v>
      </c>
      <c r="P93" s="4">
        <f>Forward!P93+('Swap - Encargos'!S10)</f>
        <v>224</v>
      </c>
      <c r="Q93" s="4">
        <f>Forward!Q93+('Swap - Encargos'!T10)</f>
        <v>219</v>
      </c>
      <c r="R93" s="4">
        <f>Forward!R93+('Swap - Encargos'!U10)</f>
        <v>214</v>
      </c>
      <c r="S93" s="4">
        <f>Forward!S93+('Swap - Encargos'!V10)</f>
        <v>209</v>
      </c>
      <c r="T93" s="4">
        <f>Forward!T93+('Swap - Encargos'!W10)</f>
        <v>204</v>
      </c>
      <c r="U93" s="4">
        <f>Forward!U93</f>
        <v>0</v>
      </c>
      <c r="V93" s="6"/>
      <c r="W93" s="20">
        <f t="shared" si="0"/>
        <v>231.44444444444446</v>
      </c>
      <c r="X93" s="20">
        <f t="shared" si="1"/>
        <v>246.04811507936503</v>
      </c>
      <c r="Y93" s="23">
        <f t="shared" si="2"/>
        <v>231.28333333333333</v>
      </c>
      <c r="Z93" s="23">
        <f t="shared" si="3"/>
        <v>239.45297619047611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74.555555555555543</v>
      </c>
      <c r="AJ93" s="9">
        <f t="shared" si="8"/>
        <v>0.2436456063907044</v>
      </c>
      <c r="AK93" s="9">
        <f t="shared" si="9"/>
        <v>0.2436456063907044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Forward!K94+('Swap - Encargos'!N11)</f>
        <v>156</v>
      </c>
      <c r="L94" s="4">
        <f>Forward!L94+('Swap - Encargos'!O11)</f>
        <v>234</v>
      </c>
      <c r="M94" s="4">
        <f>Forward!M94+('Swap - Encargos'!P11)</f>
        <v>246</v>
      </c>
      <c r="N94" s="4">
        <f>Forward!N94+('Swap - Encargos'!Q11)</f>
        <v>239</v>
      </c>
      <c r="O94" s="4">
        <f>Forward!O94+('Swap - Encargos'!R11)</f>
        <v>235</v>
      </c>
      <c r="P94" s="4">
        <f>Forward!P94+('Swap - Encargos'!S11)</f>
        <v>227</v>
      </c>
      <c r="Q94" s="4">
        <f>Forward!Q94+('Swap - Encargos'!T11)</f>
        <v>222</v>
      </c>
      <c r="R94" s="4">
        <f>Forward!R94+('Swap - Encargos'!U11)</f>
        <v>217</v>
      </c>
      <c r="S94" s="4">
        <f>Forward!S94+('Swap - Encargos'!V11)</f>
        <v>212</v>
      </c>
      <c r="T94" s="4">
        <f>Forward!T94+('Swap - Encargos'!W11)</f>
        <v>207</v>
      </c>
      <c r="U94" s="4">
        <f>Forward!U94</f>
        <v>0</v>
      </c>
      <c r="V94" s="6"/>
      <c r="W94" s="20">
        <f t="shared" si="0"/>
        <v>230.44444444444446</v>
      </c>
      <c r="X94" s="20">
        <f t="shared" si="1"/>
        <v>246.04811507936503</v>
      </c>
      <c r="Y94" s="23">
        <f t="shared" si="2"/>
        <v>231.46666666666667</v>
      </c>
      <c r="Z94" s="23">
        <f t="shared" si="3"/>
        <v>239.45297619047611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75.555555555555543</v>
      </c>
      <c r="AJ94" s="9">
        <f t="shared" si="8"/>
        <v>0.24691358024691354</v>
      </c>
      <c r="AK94" s="9">
        <f t="shared" si="9"/>
        <v>0.24691358024691354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Forward!K95+('Swap - Encargos'!N12)</f>
        <v>134</v>
      </c>
      <c r="L95" s="4">
        <f>Forward!L95+('Swap - Encargos'!O12)</f>
        <v>204</v>
      </c>
      <c r="M95" s="4">
        <f>Forward!M95+('Swap - Encargos'!P12)</f>
        <v>225</v>
      </c>
      <c r="N95" s="4">
        <f>Forward!N95+('Swap - Encargos'!Q12)</f>
        <v>228</v>
      </c>
      <c r="O95" s="4">
        <f>Forward!O95+('Swap - Encargos'!R12)</f>
        <v>215</v>
      </c>
      <c r="P95" s="4">
        <f>Forward!P95+('Swap - Encargos'!S12)</f>
        <v>217</v>
      </c>
      <c r="Q95" s="4">
        <f>Forward!Q95+('Swap - Encargos'!T12)</f>
        <v>212</v>
      </c>
      <c r="R95" s="4">
        <f>Forward!R95+('Swap - Encargos'!U12)</f>
        <v>207</v>
      </c>
      <c r="S95" s="4">
        <f>Forward!S95+('Swap - Encargos'!V12)</f>
        <v>202</v>
      </c>
      <c r="T95" s="4">
        <f>Forward!T95+('Swap - Encargos'!W12)</f>
        <v>197</v>
      </c>
      <c r="U95" s="4">
        <f>Forward!U95</f>
        <v>0</v>
      </c>
      <c r="V95" s="6"/>
      <c r="W95" s="20">
        <f t="shared" si="0"/>
        <v>211.16666666666666</v>
      </c>
      <c r="X95" s="20">
        <f t="shared" si="1"/>
        <v>246.04811507936503</v>
      </c>
      <c r="Y95" s="23">
        <f t="shared" si="2"/>
        <v>213.65</v>
      </c>
      <c r="Z95" s="23">
        <f t="shared" si="3"/>
        <v>239.45297619047611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94.833333333333343</v>
      </c>
      <c r="AJ95" s="9">
        <f t="shared" si="8"/>
        <v>0.30991285403050112</v>
      </c>
      <c r="AK95" s="9">
        <f t="shared" si="9"/>
        <v>0.30991285403050112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Forward!K96+('Swap - Encargos'!N13)</f>
        <v>133</v>
      </c>
      <c r="L96" s="4">
        <f>Forward!L96+('Swap - Encargos'!O13)</f>
        <v>164</v>
      </c>
      <c r="M96" s="4">
        <f>Forward!M96+('Swap - Encargos'!P13)</f>
        <v>201</v>
      </c>
      <c r="N96" s="4">
        <f>Forward!N96+('Swap - Encargos'!Q13)</f>
        <v>213</v>
      </c>
      <c r="O96" s="4">
        <f>Forward!O96+('Swap - Encargos'!R13)</f>
        <v>205</v>
      </c>
      <c r="P96" s="4">
        <f>Forward!P96+('Swap - Encargos'!S13)</f>
        <v>214</v>
      </c>
      <c r="Q96" s="4">
        <f>Forward!Q96+('Swap - Encargos'!T13)</f>
        <v>209</v>
      </c>
      <c r="R96" s="4">
        <f>Forward!R96+('Swap - Encargos'!U13)</f>
        <v>204</v>
      </c>
      <c r="S96" s="4">
        <f>Forward!S96+('Swap - Encargos'!V13)</f>
        <v>201</v>
      </c>
      <c r="T96" s="4">
        <f>Forward!T96+('Swap - Encargos'!W13)</f>
        <v>195</v>
      </c>
      <c r="U96" s="4">
        <f>Forward!U96</f>
        <v>0</v>
      </c>
      <c r="V96" s="6"/>
      <c r="W96" s="20">
        <f t="shared" si="0"/>
        <v>188.22222222222223</v>
      </c>
      <c r="X96" s="20">
        <f t="shared" si="1"/>
        <v>246.04811507936503</v>
      </c>
      <c r="Y96" s="23">
        <f t="shared" si="2"/>
        <v>196.7</v>
      </c>
      <c r="Z96" s="23">
        <f t="shared" si="3"/>
        <v>239.45297619047611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117.77777777777777</v>
      </c>
      <c r="AJ96" s="9">
        <f t="shared" si="8"/>
        <v>0.38489469862018877</v>
      </c>
      <c r="AK96" s="9">
        <f t="shared" si="9"/>
        <v>0.38489469862018877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Forward!K97+('Swap - Encargos'!N14)</f>
        <v>129</v>
      </c>
      <c r="L97" s="4">
        <f>Forward!L97+('Swap - Encargos'!O14)</f>
        <v>156</v>
      </c>
      <c r="M97" s="4">
        <f>Forward!M97+('Swap - Encargos'!P14)</f>
        <v>201</v>
      </c>
      <c r="N97" s="4">
        <f>Forward!N97+('Swap - Encargos'!Q14)</f>
        <v>211</v>
      </c>
      <c r="O97" s="4">
        <f>Forward!O97+('Swap - Encargos'!R14)</f>
        <v>205</v>
      </c>
      <c r="P97" s="4">
        <f>Forward!P97+('Swap - Encargos'!S14)</f>
        <v>216</v>
      </c>
      <c r="Q97" s="4">
        <f>Forward!Q97+('Swap - Encargos'!T14)</f>
        <v>211</v>
      </c>
      <c r="R97" s="4">
        <f>Forward!R97+('Swap - Encargos'!U14)</f>
        <v>206</v>
      </c>
      <c r="S97" s="4">
        <f>Forward!S97+('Swap - Encargos'!V14)</f>
        <v>201</v>
      </c>
      <c r="T97" s="4">
        <f>Forward!T97+('Swap - Encargos'!W14)</f>
        <v>196</v>
      </c>
      <c r="U97" s="4">
        <f>Forward!U97</f>
        <v>0</v>
      </c>
      <c r="V97" s="6"/>
      <c r="W97" s="20">
        <f t="shared" si="0"/>
        <v>187.05555555555554</v>
      </c>
      <c r="X97" s="20">
        <f t="shared" si="1"/>
        <v>246.04811507936503</v>
      </c>
      <c r="Y97" s="23">
        <f t="shared" si="2"/>
        <v>196.35</v>
      </c>
      <c r="Z97" s="23">
        <f t="shared" si="3"/>
        <v>239.45297619047611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118.94444444444446</v>
      </c>
      <c r="AJ97" s="9">
        <f t="shared" si="8"/>
        <v>0.38870733478576619</v>
      </c>
      <c r="AK97" s="9">
        <f t="shared" si="9"/>
        <v>0.38870733478576619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Forward!L98+('Swap - Encargos'!O15)</f>
        <v>148</v>
      </c>
      <c r="M98" s="4">
        <f>Forward!M98+('Swap - Encargos'!P15)</f>
        <v>170</v>
      </c>
      <c r="N98" s="4">
        <f>Forward!N98+('Swap - Encargos'!Q15)</f>
        <v>185</v>
      </c>
      <c r="O98" s="4">
        <f>Forward!O98+('Swap - Encargos'!R15)</f>
        <v>200</v>
      </c>
      <c r="P98" s="4">
        <f>Forward!P98+('Swap - Encargos'!S15)</f>
        <v>219</v>
      </c>
      <c r="Q98" s="4">
        <f>Forward!Q98+('Swap - Encargos'!T15)</f>
        <v>214</v>
      </c>
      <c r="R98" s="4">
        <f>Forward!R98+('Swap - Encargos'!U15)</f>
        <v>209</v>
      </c>
      <c r="S98" s="4">
        <f>Forward!S98+('Swap - Encargos'!V15)</f>
        <v>204</v>
      </c>
      <c r="T98" s="4">
        <f>Forward!T98+('Swap - Encargos'!W15)</f>
        <v>199</v>
      </c>
      <c r="U98" s="4">
        <f>Forward!U98</f>
        <v>0</v>
      </c>
      <c r="V98" s="6"/>
      <c r="W98" s="20">
        <f t="shared" si="0"/>
        <v>167.66666666666666</v>
      </c>
      <c r="X98" s="20">
        <f t="shared" si="1"/>
        <v>246.04811507936503</v>
      </c>
      <c r="Y98" s="23">
        <f t="shared" si="2"/>
        <v>184.4</v>
      </c>
      <c r="Z98" s="23">
        <f t="shared" si="3"/>
        <v>239.45297619047611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149.13333333333335</v>
      </c>
      <c r="AJ98" s="9">
        <f t="shared" si="8"/>
        <v>0.47074915824915831</v>
      </c>
      <c r="AK98" s="9">
        <f t="shared" si="9"/>
        <v>0.47074915824915831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Forward!L99+('Swap - Encargos'!O16)</f>
        <v>149</v>
      </c>
      <c r="M99" s="4">
        <f>Forward!M99+('Swap - Encargos'!P16)</f>
        <v>158</v>
      </c>
      <c r="N99" s="4">
        <f>Forward!N99+('Swap - Encargos'!Q16)</f>
        <v>172</v>
      </c>
      <c r="O99" s="4">
        <f>Forward!O99+('Swap - Encargos'!R16)</f>
        <v>183</v>
      </c>
      <c r="P99" s="4">
        <f>Forward!P99+('Swap - Encargos'!S16)</f>
        <v>219</v>
      </c>
      <c r="Q99" s="4">
        <f>Forward!Q99+('Swap - Encargos'!T16)</f>
        <v>218</v>
      </c>
      <c r="R99" s="4">
        <f>Forward!R99+('Swap - Encargos'!U16)</f>
        <v>213</v>
      </c>
      <c r="S99" s="4">
        <f>Forward!S99+('Swap - Encargos'!V16)</f>
        <v>208</v>
      </c>
      <c r="T99" s="4">
        <f>Forward!T99+('Swap - Encargos'!W16)</f>
        <v>203</v>
      </c>
      <c r="U99" s="4">
        <f>Forward!U99</f>
        <v>0</v>
      </c>
      <c r="V99" s="6"/>
      <c r="W99" s="20">
        <f t="shared" si="0"/>
        <v>160.61111111111111</v>
      </c>
      <c r="X99" s="20">
        <f t="shared" si="1"/>
        <v>246.04811507936503</v>
      </c>
      <c r="Y99" s="23">
        <f t="shared" si="2"/>
        <v>177.35</v>
      </c>
      <c r="Z99" s="23">
        <f t="shared" si="3"/>
        <v>239.45297619047611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156.1888888888889</v>
      </c>
      <c r="AJ99" s="9">
        <f t="shared" si="8"/>
        <v>0.49302048260381592</v>
      </c>
      <c r="AK99" s="9">
        <f t="shared" si="9"/>
        <v>0.49302048260381592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Forward!L100+('Swap - Encargos'!O17)</f>
        <v>141</v>
      </c>
      <c r="M100" s="4">
        <f>Forward!M100+('Swap - Encargos'!P17)</f>
        <v>156</v>
      </c>
      <c r="N100" s="4">
        <f>Forward!N100+('Swap - Encargos'!Q17)</f>
        <v>172</v>
      </c>
      <c r="O100" s="4">
        <f>Forward!O100+('Swap - Encargos'!R17)</f>
        <v>180</v>
      </c>
      <c r="P100" s="4">
        <f>Forward!P100+('Swap - Encargos'!S17)</f>
        <v>200</v>
      </c>
      <c r="Q100" s="4">
        <f>Forward!Q100+('Swap - Encargos'!T17)</f>
        <v>212</v>
      </c>
      <c r="R100" s="4">
        <f>Forward!R100+('Swap - Encargos'!U17)</f>
        <v>207</v>
      </c>
      <c r="S100" s="4">
        <f>Forward!S100+('Swap - Encargos'!V17)</f>
        <v>202</v>
      </c>
      <c r="T100" s="4">
        <f>Forward!T100+('Swap - Encargos'!W17)</f>
        <v>197</v>
      </c>
      <c r="U100" s="4">
        <f>Forward!U100</f>
        <v>0</v>
      </c>
      <c r="V100" s="6"/>
      <c r="W100" s="20">
        <f t="shared" si="0"/>
        <v>158.5</v>
      </c>
      <c r="X100" s="20">
        <f t="shared" si="1"/>
        <v>246.04811507936503</v>
      </c>
      <c r="Y100" s="23">
        <f t="shared" si="2"/>
        <v>172.16666666666666</v>
      </c>
      <c r="Z100" s="23">
        <f t="shared" si="3"/>
        <v>239.45297619047611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158.30000000000001</v>
      </c>
      <c r="AJ100" s="9">
        <f t="shared" si="8"/>
        <v>0.49968434343434343</v>
      </c>
      <c r="AK100" s="9">
        <f t="shared" si="9"/>
        <v>0.49968434343434343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Forward!L101+('Swap - Encargos'!O18)</f>
        <v>143</v>
      </c>
      <c r="M101" s="4">
        <f>Forward!M101+('Swap - Encargos'!P18)</f>
        <v>145</v>
      </c>
      <c r="N101" s="4">
        <f>Forward!N101+('Swap - Encargos'!Q18)</f>
        <v>155</v>
      </c>
      <c r="O101" s="4">
        <f>Forward!O101+('Swap - Encargos'!R18)</f>
        <v>167</v>
      </c>
      <c r="P101" s="4">
        <f>Forward!P101+('Swap - Encargos'!S18)</f>
        <v>192</v>
      </c>
      <c r="Q101" s="4">
        <f>Forward!Q101+('Swap - Encargos'!T18)</f>
        <v>208</v>
      </c>
      <c r="R101" s="4">
        <f>Forward!R101+('Swap - Encargos'!U18)</f>
        <v>206</v>
      </c>
      <c r="S101" s="4">
        <f>Forward!S101+('Swap - Encargos'!V18)</f>
        <v>204</v>
      </c>
      <c r="T101" s="4">
        <f>Forward!T101+('Swap - Encargos'!W18)</f>
        <v>202</v>
      </c>
      <c r="U101" s="4">
        <f>Forward!U101</f>
        <v>0</v>
      </c>
      <c r="V101" s="6"/>
      <c r="W101" s="20">
        <f t="shared" si="0"/>
        <v>149.66666666666666</v>
      </c>
      <c r="X101" s="20">
        <f t="shared" si="1"/>
        <v>246.04811507936503</v>
      </c>
      <c r="Y101" s="23">
        <f t="shared" si="2"/>
        <v>163.65</v>
      </c>
      <c r="Z101" s="23">
        <f t="shared" si="3"/>
        <v>239.45297619047611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167.13333333333335</v>
      </c>
      <c r="AJ101" s="9">
        <f t="shared" si="8"/>
        <v>0.52756734006734007</v>
      </c>
      <c r="AK101" s="9">
        <f t="shared" si="9"/>
        <v>0.52756734006734007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Forward!L102+('Swap - Encargos'!O19)</f>
        <v>145</v>
      </c>
      <c r="M102" s="4">
        <f>Forward!M102+('Swap - Encargos'!P19)</f>
        <v>145</v>
      </c>
      <c r="N102" s="4">
        <f>Forward!N102+('Swap - Encargos'!Q19)</f>
        <v>161</v>
      </c>
      <c r="O102" s="4">
        <f>Forward!O102+('Swap - Encargos'!R19)</f>
        <v>171</v>
      </c>
      <c r="P102" s="4">
        <f>Forward!P102+('Swap - Encargos'!S19)</f>
        <v>185</v>
      </c>
      <c r="Q102" s="4">
        <f>Forward!Q102+('Swap - Encargos'!T19)</f>
        <v>200</v>
      </c>
      <c r="R102" s="4">
        <f>Forward!R102+('Swap - Encargos'!U19)</f>
        <v>198</v>
      </c>
      <c r="S102" s="4">
        <f>Forward!S102+('Swap - Encargos'!V19)</f>
        <v>196</v>
      </c>
      <c r="T102" s="4">
        <f>Forward!T102+('Swap - Encargos'!W19)</f>
        <v>194</v>
      </c>
      <c r="U102" s="4">
        <f>Forward!U102</f>
        <v>0</v>
      </c>
      <c r="V102" s="6"/>
      <c r="W102" s="20">
        <f t="shared" si="0"/>
        <v>153.22222222222223</v>
      </c>
      <c r="X102" s="20">
        <f t="shared" si="1"/>
        <v>246.04811507936503</v>
      </c>
      <c r="Y102" s="23">
        <f t="shared" si="2"/>
        <v>165.06666666666666</v>
      </c>
      <c r="Z102" s="23">
        <f t="shared" si="3"/>
        <v>239.45297619047611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163.57777777777778</v>
      </c>
      <c r="AJ102" s="9">
        <f t="shared" si="8"/>
        <v>0.51634399551066212</v>
      </c>
      <c r="AK102" s="9">
        <f t="shared" si="9"/>
        <v>0.51634399551066212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Forward!L103+('Swap - Encargos'!O20)</f>
        <v>143</v>
      </c>
      <c r="M103" s="4">
        <f>Forward!M103+('Swap - Encargos'!P20)</f>
        <v>144</v>
      </c>
      <c r="N103" s="4">
        <f>Forward!N103+('Swap - Encargos'!Q20)</f>
        <v>163</v>
      </c>
      <c r="O103" s="4">
        <f>Forward!O103+('Swap - Encargos'!R20)</f>
        <v>172</v>
      </c>
      <c r="P103" s="4">
        <f>Forward!P103+('Swap - Encargos'!S20)</f>
        <v>178</v>
      </c>
      <c r="Q103" s="4">
        <f>Forward!Q103+('Swap - Encargos'!T20)</f>
        <v>195</v>
      </c>
      <c r="R103" s="4">
        <f>Forward!R103+('Swap - Encargos'!U20)</f>
        <v>193</v>
      </c>
      <c r="S103" s="4">
        <f>Forward!S103+('Swap - Encargos'!V20)</f>
        <v>191</v>
      </c>
      <c r="T103" s="4">
        <f>Forward!T103+('Swap - Encargos'!W20)</f>
        <v>189</v>
      </c>
      <c r="U103" s="4">
        <f>Forward!U103</f>
        <v>0</v>
      </c>
      <c r="V103" s="6"/>
      <c r="W103" s="20">
        <f t="shared" si="0"/>
        <v>154.02777777777777</v>
      </c>
      <c r="X103" s="20">
        <f t="shared" si="1"/>
        <v>246.04811507936503</v>
      </c>
      <c r="Y103" s="23">
        <f t="shared" si="2"/>
        <v>164.33333333333334</v>
      </c>
      <c r="Z103" s="23">
        <f t="shared" si="3"/>
        <v>239.45297619047611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162.77222222222224</v>
      </c>
      <c r="AJ103" s="9">
        <f t="shared" si="8"/>
        <v>0.51380120650953987</v>
      </c>
      <c r="AK103" s="9">
        <f t="shared" si="9"/>
        <v>0.51380120650953987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Forward!L104+('Swap - Encargos'!O21)</f>
        <v>148</v>
      </c>
      <c r="M104" s="4">
        <f>Forward!M104+('Swap - Encargos'!P21)</f>
        <v>150</v>
      </c>
      <c r="N104" s="4">
        <f>Forward!N104+('Swap - Encargos'!Q21)</f>
        <v>161</v>
      </c>
      <c r="O104" s="4">
        <f>Forward!O104+('Swap - Encargos'!R21)</f>
        <v>169</v>
      </c>
      <c r="P104" s="4">
        <f>Forward!P104+('Swap - Encargos'!S21)</f>
        <v>177</v>
      </c>
      <c r="Q104" s="4">
        <f>Forward!Q104+('Swap - Encargos'!T21)</f>
        <v>190</v>
      </c>
      <c r="R104" s="4">
        <f>Forward!R104+('Swap - Encargos'!U21)</f>
        <v>188</v>
      </c>
      <c r="S104" s="4">
        <f>Forward!S104+('Swap - Encargos'!V21)</f>
        <v>186</v>
      </c>
      <c r="T104" s="4">
        <f>Forward!T104+('Swap - Encargos'!W21)</f>
        <v>184</v>
      </c>
      <c r="U104" s="4">
        <f>Forward!U104</f>
        <v>0</v>
      </c>
      <c r="V104" s="6"/>
      <c r="W104" s="20">
        <f t="shared" si="0"/>
        <v>156.5</v>
      </c>
      <c r="X104" s="20">
        <f t="shared" si="1"/>
        <v>246.04811507936503</v>
      </c>
      <c r="Y104" s="23">
        <f t="shared" si="2"/>
        <v>165.2</v>
      </c>
      <c r="Z104" s="23">
        <f t="shared" si="3"/>
        <v>239.45297619047611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160.30000000000001</v>
      </c>
      <c r="AJ104" s="9">
        <f t="shared" si="8"/>
        <v>0.50599747474747481</v>
      </c>
      <c r="AK104" s="9">
        <f t="shared" si="9"/>
        <v>0.50599747474747481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Forward!L105+('Swap - Encargos'!O22)</f>
        <v>151</v>
      </c>
      <c r="M105" s="4">
        <f>Forward!M105+('Swap - Encargos'!P22)</f>
        <v>146</v>
      </c>
      <c r="N105" s="4">
        <f>Forward!N105+('Swap - Encargos'!Q22)</f>
        <v>162</v>
      </c>
      <c r="O105" s="4">
        <f>Forward!O105+('Swap - Encargos'!R22)</f>
        <v>173</v>
      </c>
      <c r="P105" s="4">
        <f>Forward!P105+('Swap - Encargos'!S22)</f>
        <v>177</v>
      </c>
      <c r="Q105" s="4">
        <f>Forward!Q105+('Swap - Encargos'!T22)</f>
        <v>190</v>
      </c>
      <c r="R105" s="4">
        <f>Forward!R105+('Swap - Encargos'!U22)</f>
        <v>188</v>
      </c>
      <c r="S105" s="4">
        <f>Forward!S105+('Swap - Encargos'!V22)</f>
        <v>186</v>
      </c>
      <c r="T105" s="4">
        <f>Forward!T105+('Swap - Encargos'!W22)</f>
        <v>184</v>
      </c>
      <c r="U105" s="4">
        <f>Forward!U105</f>
        <v>0</v>
      </c>
      <c r="V105" s="6"/>
      <c r="W105" s="20">
        <f t="shared" si="0"/>
        <v>157.27777777777777</v>
      </c>
      <c r="X105" s="20">
        <f t="shared" si="1"/>
        <v>246.04811507936503</v>
      </c>
      <c r="Y105" s="23">
        <f t="shared" si="2"/>
        <v>166.35</v>
      </c>
      <c r="Z105" s="23">
        <f t="shared" si="3"/>
        <v>239.45297619047611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159.52222222222224</v>
      </c>
      <c r="AJ105" s="9">
        <f t="shared" si="8"/>
        <v>0.50354236812570152</v>
      </c>
      <c r="AK105" s="9">
        <f t="shared" si="9"/>
        <v>0.50354236812570152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Forward!L106+('Swap - Encargos'!O23)</f>
        <v>145</v>
      </c>
      <c r="M106" s="4">
        <f>Forward!M106+('Swap - Encargos'!P23)</f>
        <v>143</v>
      </c>
      <c r="N106" s="4">
        <f>Forward!N106+('Swap - Encargos'!Q23)</f>
        <v>158</v>
      </c>
      <c r="O106" s="4">
        <f>Forward!O106+('Swap - Encargos'!R23)</f>
        <v>168</v>
      </c>
      <c r="P106" s="4">
        <f>Forward!P106+('Swap - Encargos'!S23)</f>
        <v>179</v>
      </c>
      <c r="Q106" s="4">
        <f>Forward!Q106+('Swap - Encargos'!T23)</f>
        <v>192</v>
      </c>
      <c r="R106" s="4">
        <f>Forward!R106+('Swap - Encargos'!U23)</f>
        <v>190</v>
      </c>
      <c r="S106" s="4">
        <f>Forward!S106+('Swap - Encargos'!V23)</f>
        <v>188</v>
      </c>
      <c r="T106" s="4">
        <f>Forward!T106+('Swap - Encargos'!W23)</f>
        <v>186</v>
      </c>
      <c r="U106" s="4">
        <f>Forward!U106</f>
        <v>0</v>
      </c>
      <c r="V106" s="6"/>
      <c r="W106" s="20">
        <f t="shared" si="0"/>
        <v>153.77777777777777</v>
      </c>
      <c r="X106" s="20">
        <f t="shared" si="1"/>
        <v>246.04811507936503</v>
      </c>
      <c r="Y106" s="23">
        <f t="shared" si="2"/>
        <v>164.86666666666667</v>
      </c>
      <c r="Z106" s="23">
        <f t="shared" si="3"/>
        <v>239.45297619047611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163.02222222222224</v>
      </c>
      <c r="AJ106" s="9">
        <f t="shared" si="8"/>
        <v>0.5145903479236813</v>
      </c>
      <c r="AK106" s="9">
        <f t="shared" si="9"/>
        <v>0.5145903479236813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Forward!L107+('Swap - Encargos'!O24)</f>
        <v>147</v>
      </c>
      <c r="M107" s="4">
        <f>Forward!M107+('Swap - Encargos'!P24)</f>
        <v>145</v>
      </c>
      <c r="N107" s="4">
        <f>Forward!N107+('Swap - Encargos'!Q24)</f>
        <v>162</v>
      </c>
      <c r="O107" s="4">
        <f>Forward!O107+('Swap - Encargos'!R24)</f>
        <v>167</v>
      </c>
      <c r="P107" s="4">
        <f>Forward!P107+('Swap - Encargos'!S24)</f>
        <v>178</v>
      </c>
      <c r="Q107" s="4">
        <f>Forward!Q107+('Swap - Encargos'!T24)</f>
        <v>188</v>
      </c>
      <c r="R107" s="4">
        <f>Forward!R107+('Swap - Encargos'!U24)</f>
        <v>186</v>
      </c>
      <c r="S107" s="4">
        <f>Forward!S107+('Swap - Encargos'!V24)</f>
        <v>184</v>
      </c>
      <c r="T107" s="4">
        <f>Forward!T107+('Swap - Encargos'!W24)</f>
        <v>182</v>
      </c>
      <c r="U107" s="4">
        <f>Forward!U107</f>
        <v>0</v>
      </c>
      <c r="V107" s="6"/>
      <c r="W107" s="20">
        <f t="shared" si="0"/>
        <v>156.33333333333334</v>
      </c>
      <c r="X107" s="20">
        <f t="shared" si="1"/>
        <v>246.04811507936503</v>
      </c>
      <c r="Y107" s="23">
        <f t="shared" si="2"/>
        <v>165.95</v>
      </c>
      <c r="Z107" s="23">
        <f t="shared" si="3"/>
        <v>239.45297619047611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160.46666666666667</v>
      </c>
      <c r="AJ107" s="9">
        <f t="shared" si="8"/>
        <v>0.50652356902356899</v>
      </c>
      <c r="AK107" s="9">
        <f t="shared" si="9"/>
        <v>0.50652356902356899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Forward!L108+('Swap - Encargos'!O25)</f>
        <v>147</v>
      </c>
      <c r="M108" s="4">
        <f>Forward!M108+('Swap - Encargos'!P25)</f>
        <v>157</v>
      </c>
      <c r="N108" s="4">
        <f>Forward!N108+('Swap - Encargos'!Q25)</f>
        <v>170</v>
      </c>
      <c r="O108" s="4">
        <f>Forward!O108+('Swap - Encargos'!R25)</f>
        <v>175</v>
      </c>
      <c r="P108" s="4">
        <f>Forward!P108+('Swap - Encargos'!S25)</f>
        <v>176</v>
      </c>
      <c r="Q108" s="4">
        <f>Forward!Q108+('Swap - Encargos'!T25)</f>
        <v>193</v>
      </c>
      <c r="R108" s="4">
        <f>Forward!R108+('Swap - Encargos'!U25)</f>
        <v>191</v>
      </c>
      <c r="S108" s="4">
        <f>Forward!S108+('Swap - Encargos'!V25)</f>
        <v>189</v>
      </c>
      <c r="T108" s="4">
        <f>Forward!T108+('Swap - Encargos'!W25)</f>
        <v>187</v>
      </c>
      <c r="U108" s="4">
        <f>Forward!U108</f>
        <v>0</v>
      </c>
      <c r="V108" s="6"/>
      <c r="W108" s="20">
        <f t="shared" si="0"/>
        <v>165.77777777777777</v>
      </c>
      <c r="X108" s="20">
        <f t="shared" si="1"/>
        <v>246.04811507936503</v>
      </c>
      <c r="Y108" s="23">
        <f t="shared" si="2"/>
        <v>172.66666666666666</v>
      </c>
      <c r="Z108" s="23">
        <f t="shared" si="3"/>
        <v>239.45297619047611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151.02222222222224</v>
      </c>
      <c r="AJ108" s="9">
        <f t="shared" si="8"/>
        <v>0.4767115600448934</v>
      </c>
      <c r="AK108" s="9">
        <f t="shared" si="9"/>
        <v>0.4767115600448934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Forward!L109+('Swap - Encargos'!O26)</f>
        <v>148</v>
      </c>
      <c r="M109" s="4">
        <f>Forward!M109+('Swap - Encargos'!P26)</f>
        <v>157</v>
      </c>
      <c r="N109" s="4">
        <f>Forward!N109+('Swap - Encargos'!Q26)</f>
        <v>181</v>
      </c>
      <c r="O109" s="4">
        <f>Forward!O109+('Swap - Encargos'!R26)</f>
        <v>189</v>
      </c>
      <c r="P109" s="4">
        <f>Forward!P109+('Swap - Encargos'!S26)</f>
        <v>192</v>
      </c>
      <c r="Q109" s="4">
        <f>Forward!Q109+('Swap - Encargos'!T26)</f>
        <v>201</v>
      </c>
      <c r="R109" s="4">
        <f>Forward!R109+('Swap - Encargos'!U26)</f>
        <v>199</v>
      </c>
      <c r="S109" s="4">
        <f>Forward!S109+('Swap - Encargos'!V26)</f>
        <v>197</v>
      </c>
      <c r="T109" s="4">
        <f>Forward!T109+('Swap - Encargos'!W26)</f>
        <v>195</v>
      </c>
      <c r="U109" s="4">
        <f>Forward!U109</f>
        <v>0</v>
      </c>
      <c r="V109" s="6"/>
      <c r="W109" s="20">
        <f t="shared" si="0"/>
        <v>174.52777777777777</v>
      </c>
      <c r="X109" s="20">
        <f t="shared" si="1"/>
        <v>246.04811507936503</v>
      </c>
      <c r="Y109" s="23">
        <f t="shared" si="2"/>
        <v>183.11666666666667</v>
      </c>
      <c r="Z109" s="23">
        <f t="shared" si="3"/>
        <v>239.45297619047611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142.27222222222224</v>
      </c>
      <c r="AJ109" s="9">
        <f t="shared" si="8"/>
        <v>0.4490916105499439</v>
      </c>
      <c r="AK109" s="9">
        <f t="shared" si="9"/>
        <v>0.4490916105499439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Forward!M110+('Swap - Encargos'!P27)</f>
        <v>159</v>
      </c>
      <c r="N110" s="4">
        <f>Forward!N110+('Swap - Encargos'!Q27)</f>
        <v>178</v>
      </c>
      <c r="O110" s="4">
        <f>Forward!O110+('Swap - Encargos'!R27)</f>
        <v>183</v>
      </c>
      <c r="P110" s="4">
        <f>Forward!P110+('Swap - Encargos'!S27)</f>
        <v>208</v>
      </c>
      <c r="Q110" s="4">
        <f>Forward!Q110+('Swap - Encargos'!T27)</f>
        <v>204</v>
      </c>
      <c r="R110" s="4">
        <f>Forward!R110+('Swap - Encargos'!U27)</f>
        <v>205</v>
      </c>
      <c r="S110" s="4">
        <f>Forward!S110+('Swap - Encargos'!V27)</f>
        <v>203</v>
      </c>
      <c r="T110" s="4">
        <f>Forward!T110+('Swap - Encargos'!W27)</f>
        <v>201</v>
      </c>
      <c r="U110" s="4">
        <f>Forward!U110</f>
        <v>0</v>
      </c>
      <c r="V110" s="6"/>
      <c r="W110" s="20">
        <f t="shared" si="0"/>
        <v>173.33333333333334</v>
      </c>
      <c r="X110" s="20">
        <f t="shared" si="1"/>
        <v>246.04811507936503</v>
      </c>
      <c r="Y110" s="23">
        <f t="shared" si="2"/>
        <v>186.4</v>
      </c>
      <c r="Z110" s="23">
        <f t="shared" si="3"/>
        <v>239.45297619047611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173.16666666666666</v>
      </c>
      <c r="AJ110" s="9">
        <f t="shared" si="8"/>
        <v>0.49975949975949974</v>
      </c>
      <c r="AK110" s="9">
        <f t="shared" si="9"/>
        <v>0.49975949975949974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Forward!M111+('Swap - Encargos'!P28)</f>
        <v>199</v>
      </c>
      <c r="N111" s="4">
        <f>Forward!N111+('Swap - Encargos'!Q28)</f>
        <v>256</v>
      </c>
      <c r="O111" s="4">
        <f>Forward!O111+('Swap - Encargos'!R28)</f>
        <v>240</v>
      </c>
      <c r="P111" s="4">
        <f>Forward!P111+('Swap - Encargos'!S28)</f>
        <v>241</v>
      </c>
      <c r="Q111" s="4">
        <f>Forward!Q111+('Swap - Encargos'!T28)</f>
        <v>232</v>
      </c>
      <c r="R111" s="4">
        <f>Forward!R111+('Swap - Encargos'!U28)</f>
        <v>227</v>
      </c>
      <c r="S111" s="4">
        <f>Forward!S111+('Swap - Encargos'!V28)</f>
        <v>222</v>
      </c>
      <c r="T111" s="4">
        <f>Forward!T111+('Swap - Encargos'!W28)</f>
        <v>217</v>
      </c>
      <c r="U111" s="4">
        <f>Forward!U111</f>
        <v>0</v>
      </c>
      <c r="V111" s="6"/>
      <c r="W111" s="20">
        <f t="shared" si="0"/>
        <v>232.83333333333334</v>
      </c>
      <c r="X111" s="20">
        <f t="shared" si="1"/>
        <v>246.04811507936503</v>
      </c>
      <c r="Y111" s="23">
        <f t="shared" si="2"/>
        <v>234.06666666666666</v>
      </c>
      <c r="Z111" s="23">
        <f t="shared" si="3"/>
        <v>239.45297619047611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113.66666666666666</v>
      </c>
      <c r="AJ111" s="9">
        <f t="shared" si="8"/>
        <v>0.32804232804232802</v>
      </c>
      <c r="AK111" s="9">
        <f t="shared" si="9"/>
        <v>0.32804232804232802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Forward!M112+('Swap - Encargos'!P29)</f>
        <v>197</v>
      </c>
      <c r="N112" s="4">
        <f>Forward!N112+('Swap - Encargos'!Q29)</f>
        <v>243</v>
      </c>
      <c r="O112" s="4">
        <f>Forward!O112+('Swap - Encargos'!R29)</f>
        <v>233</v>
      </c>
      <c r="P112" s="4">
        <f>Forward!P112+('Swap - Encargos'!S29)</f>
        <v>232</v>
      </c>
      <c r="Q112" s="4">
        <f>Forward!Q112+('Swap - Encargos'!T29)</f>
        <v>229</v>
      </c>
      <c r="R112" s="4">
        <f>Forward!R112+('Swap - Encargos'!U29)</f>
        <v>226</v>
      </c>
      <c r="S112" s="4">
        <f>Forward!S112+('Swap - Encargos'!V29)</f>
        <v>221</v>
      </c>
      <c r="T112" s="4">
        <f>Forward!T112+('Swap - Encargos'!W29)</f>
        <v>216</v>
      </c>
      <c r="U112" s="4">
        <f>Forward!U112</f>
        <v>0</v>
      </c>
      <c r="V112" s="6"/>
      <c r="W112" s="20">
        <f t="shared" si="0"/>
        <v>226.27777777777777</v>
      </c>
      <c r="X112" s="20">
        <f t="shared" si="1"/>
        <v>246.04811507936503</v>
      </c>
      <c r="Y112" s="23">
        <f t="shared" si="2"/>
        <v>227.76666666666668</v>
      </c>
      <c r="Z112" s="23">
        <f t="shared" si="3"/>
        <v>239.45297619047611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120.22222222222223</v>
      </c>
      <c r="AJ112" s="9">
        <f t="shared" si="8"/>
        <v>0.34696168029501362</v>
      </c>
      <c r="AK112" s="9">
        <f t="shared" si="9"/>
        <v>0.34696168029501362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Forward!M113+('Swap - Encargos'!P30)</f>
        <v>187</v>
      </c>
      <c r="N113" s="4">
        <f>Forward!N113+('Swap - Encargos'!Q30)</f>
        <v>221</v>
      </c>
      <c r="O113" s="4">
        <f>Forward!O113+('Swap - Encargos'!R30)</f>
        <v>220</v>
      </c>
      <c r="P113" s="4">
        <f>Forward!P113+('Swap - Encargos'!S30)</f>
        <v>218</v>
      </c>
      <c r="Q113" s="4">
        <f>Forward!Q113+('Swap - Encargos'!T30)</f>
        <v>217</v>
      </c>
      <c r="R113" s="4">
        <f>Forward!R113+('Swap - Encargos'!U30)</f>
        <v>206</v>
      </c>
      <c r="S113" s="4">
        <f>Forward!S113+('Swap - Encargos'!V30)</f>
        <v>201</v>
      </c>
      <c r="T113" s="4">
        <f>Forward!T113+('Swap - Encargos'!W30)</f>
        <v>196</v>
      </c>
      <c r="U113" s="4">
        <f>Forward!U113</f>
        <v>0</v>
      </c>
      <c r="V113" s="6"/>
      <c r="W113" s="20">
        <f t="shared" si="0"/>
        <v>211.91666666666666</v>
      </c>
      <c r="X113" s="20">
        <f t="shared" si="1"/>
        <v>246.04811507936503</v>
      </c>
      <c r="Y113" s="23">
        <f t="shared" si="2"/>
        <v>213.55</v>
      </c>
      <c r="Z113" s="23">
        <f t="shared" si="3"/>
        <v>239.45297619047611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134.58333333333334</v>
      </c>
      <c r="AJ113" s="9">
        <f t="shared" si="8"/>
        <v>0.38840788840788842</v>
      </c>
      <c r="AK113" s="9">
        <f t="shared" si="9"/>
        <v>0.38840788840788842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Forward!M114+('Swap - Encargos'!P31)</f>
        <v>167</v>
      </c>
      <c r="N114" s="4">
        <f>Forward!N114+('Swap - Encargos'!Q31)</f>
        <v>205</v>
      </c>
      <c r="O114" s="4">
        <f>Forward!O114+('Swap - Encargos'!R31)</f>
        <v>215</v>
      </c>
      <c r="P114" s="4">
        <f>Forward!P114+('Swap - Encargos'!S31)</f>
        <v>209</v>
      </c>
      <c r="Q114" s="4">
        <f>Forward!Q114+('Swap - Encargos'!T31)</f>
        <v>206</v>
      </c>
      <c r="R114" s="4">
        <f>Forward!R114+('Swap - Encargos'!U31)</f>
        <v>201</v>
      </c>
      <c r="S114" s="4">
        <f>Forward!S114+('Swap - Encargos'!V31)</f>
        <v>196</v>
      </c>
      <c r="T114" s="4">
        <f>Forward!T114+('Swap - Encargos'!W31)</f>
        <v>191</v>
      </c>
      <c r="U114" s="4">
        <f>Forward!U114</f>
        <v>0</v>
      </c>
      <c r="V114" s="6"/>
      <c r="W114" s="20">
        <f t="shared" si="0"/>
        <v>200.33333333333334</v>
      </c>
      <c r="X114" s="20">
        <f t="shared" si="1"/>
        <v>246.04811507936503</v>
      </c>
      <c r="Y114" s="23">
        <f t="shared" si="2"/>
        <v>202.66666666666666</v>
      </c>
      <c r="Z114" s="23">
        <f t="shared" si="3"/>
        <v>239.45297619047611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146.16666666666666</v>
      </c>
      <c r="AJ114" s="9">
        <f t="shared" si="8"/>
        <v>0.42183742183742179</v>
      </c>
      <c r="AK114" s="9">
        <f t="shared" si="9"/>
        <v>0.42183742183742179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Forward!M115+('Swap - Encargos'!P32)</f>
        <v>221</v>
      </c>
      <c r="N115" s="4">
        <f>Forward!N115+('Swap - Encargos'!Q32)</f>
        <v>232</v>
      </c>
      <c r="O115" s="4">
        <f>Forward!O115+('Swap - Encargos'!R32)</f>
        <v>228</v>
      </c>
      <c r="P115" s="4">
        <f>Forward!P115+('Swap - Encargos'!S32)</f>
        <v>217</v>
      </c>
      <c r="Q115" s="4">
        <f>Forward!Q115+('Swap - Encargos'!T32)</f>
        <v>214</v>
      </c>
      <c r="R115" s="4">
        <f>Forward!R115+('Swap - Encargos'!U32)</f>
        <v>206</v>
      </c>
      <c r="S115" s="4">
        <f>Forward!S115+('Swap - Encargos'!V32)</f>
        <v>201</v>
      </c>
      <c r="T115" s="4">
        <f>Forward!T115+('Swap - Encargos'!W32)</f>
        <v>196</v>
      </c>
      <c r="U115" s="4">
        <f>Forward!U115</f>
        <v>0</v>
      </c>
      <c r="V115" s="6"/>
      <c r="W115" s="20">
        <f t="shared" si="0"/>
        <v>226.44444444444446</v>
      </c>
      <c r="X115" s="20">
        <f t="shared" si="1"/>
        <v>246.04811507936503</v>
      </c>
      <c r="Y115" s="23">
        <f t="shared" si="2"/>
        <v>221.15</v>
      </c>
      <c r="Z115" s="23">
        <f t="shared" si="3"/>
        <v>239.45297619047611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120.05555555555554</v>
      </c>
      <c r="AJ115" s="9">
        <f t="shared" si="8"/>
        <v>0.34648067981401309</v>
      </c>
      <c r="AK115" s="9">
        <f t="shared" si="9"/>
        <v>0.34648067981401309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Forward!M116+('Swap - Encargos'!P33)</f>
        <v>276</v>
      </c>
      <c r="N116" s="4">
        <f>Forward!N116+('Swap - Encargos'!Q33)</f>
        <v>254</v>
      </c>
      <c r="O116" s="4">
        <f>Forward!O116+('Swap - Encargos'!R33)</f>
        <v>234</v>
      </c>
      <c r="P116" s="4">
        <f>Forward!P116+('Swap - Encargos'!S33)</f>
        <v>221</v>
      </c>
      <c r="Q116" s="4">
        <f>Forward!Q116+('Swap - Encargos'!T33)</f>
        <v>213</v>
      </c>
      <c r="R116" s="4">
        <f>Forward!R116+('Swap - Encargos'!U33)</f>
        <v>207</v>
      </c>
      <c r="S116" s="4">
        <f>Forward!S116+('Swap - Encargos'!V33)</f>
        <v>202</v>
      </c>
      <c r="T116" s="4">
        <f>Forward!T116+('Swap - Encargos'!W33)</f>
        <v>197</v>
      </c>
      <c r="U116" s="4">
        <f>Forward!U116</f>
        <v>0</v>
      </c>
      <c r="V116" s="6"/>
      <c r="W116" s="20">
        <f t="shared" si="0"/>
        <v>245.5</v>
      </c>
      <c r="X116" s="20">
        <f t="shared" si="1"/>
        <v>246.04811507936503</v>
      </c>
      <c r="Y116" s="23">
        <f t="shared" si="2"/>
        <v>232.7</v>
      </c>
      <c r="Z116" s="23">
        <f t="shared" si="3"/>
        <v>239.45297619047611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101</v>
      </c>
      <c r="AJ116" s="9">
        <f t="shared" si="8"/>
        <v>0.29148629148629146</v>
      </c>
      <c r="AK116" s="9">
        <f t="shared" si="9"/>
        <v>0.29148629148629146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Forward!M117+('Swap - Encargos'!P34)</f>
        <v>224</v>
      </c>
      <c r="N117" s="4">
        <f>Forward!N117+('Swap - Encargos'!Q34)</f>
        <v>242</v>
      </c>
      <c r="O117" s="4">
        <f>Forward!O117+('Swap - Encargos'!R34)</f>
        <v>223</v>
      </c>
      <c r="P117" s="4">
        <f>Forward!P117+('Swap - Encargos'!S34)</f>
        <v>219</v>
      </c>
      <c r="Q117" s="4">
        <f>Forward!Q117+('Swap - Encargos'!T34)</f>
        <v>213</v>
      </c>
      <c r="R117" s="4">
        <f>Forward!R117+('Swap - Encargos'!U34)</f>
        <v>204</v>
      </c>
      <c r="S117" s="4">
        <f>Forward!S117+('Swap - Encargos'!V34)</f>
        <v>199</v>
      </c>
      <c r="T117" s="4">
        <f>Forward!T117+('Swap - Encargos'!W34)</f>
        <v>194</v>
      </c>
      <c r="U117" s="4">
        <f>Forward!U117</f>
        <v>0</v>
      </c>
      <c r="V117" s="6"/>
      <c r="W117" s="20">
        <f t="shared" si="0"/>
        <v>228.69444444444446</v>
      </c>
      <c r="X117" s="20">
        <f t="shared" si="1"/>
        <v>246.04811507936503</v>
      </c>
      <c r="Y117" s="23">
        <f t="shared" si="2"/>
        <v>221.86666666666667</v>
      </c>
      <c r="Z117" s="23">
        <f t="shared" si="3"/>
        <v>239.45297619047611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117.80555555555554</v>
      </c>
      <c r="AJ117" s="9">
        <f t="shared" si="8"/>
        <v>0.3399871733205066</v>
      </c>
      <c r="AK117" s="9">
        <f t="shared" si="9"/>
        <v>0.3399871733205066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Forward!M118+('Swap - Encargos'!P35)</f>
        <v>270</v>
      </c>
      <c r="N118" s="4">
        <f>Forward!N118+('Swap - Encargos'!Q35)</f>
        <v>259</v>
      </c>
      <c r="O118" s="4">
        <f>Forward!O118+('Swap - Encargos'!R35)</f>
        <v>234</v>
      </c>
      <c r="P118" s="4">
        <f>Forward!P118+('Swap - Encargos'!S35)</f>
        <v>221</v>
      </c>
      <c r="Q118" s="4">
        <f>Forward!Q118+('Swap - Encargos'!T35)</f>
        <v>217</v>
      </c>
      <c r="R118" s="4">
        <f>Forward!R118+('Swap - Encargos'!U35)</f>
        <v>212</v>
      </c>
      <c r="S118" s="4">
        <f>Forward!S118+('Swap - Encargos'!V35)</f>
        <v>207</v>
      </c>
      <c r="T118" s="4">
        <f>Forward!T118+('Swap - Encargos'!W35)</f>
        <v>202</v>
      </c>
      <c r="U118" s="4">
        <f>Forward!U118</f>
        <v>0</v>
      </c>
      <c r="V118" s="6"/>
      <c r="W118" s="20">
        <f t="shared" si="0"/>
        <v>243.44444444444446</v>
      </c>
      <c r="X118" s="20">
        <f t="shared" si="1"/>
        <v>246.04811507936503</v>
      </c>
      <c r="Y118" s="23">
        <f t="shared" si="2"/>
        <v>232.46666666666667</v>
      </c>
      <c r="Z118" s="23">
        <f t="shared" si="3"/>
        <v>239.45297619047611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103.05555555555554</v>
      </c>
      <c r="AJ118" s="9">
        <f t="shared" si="8"/>
        <v>0.29741863075196406</v>
      </c>
      <c r="AK118" s="9">
        <f t="shared" si="9"/>
        <v>0.29741863075196406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Forward!M119+('Swap - Encargos'!P36)</f>
        <v>362</v>
      </c>
      <c r="N119" s="4">
        <f>Forward!N119+('Swap - Encargos'!Q36)</f>
        <v>280</v>
      </c>
      <c r="O119" s="4">
        <f>Forward!O119+('Swap - Encargos'!R36)</f>
        <v>234</v>
      </c>
      <c r="P119" s="4">
        <f>Forward!P119+('Swap - Encargos'!S36)</f>
        <v>217</v>
      </c>
      <c r="Q119" s="4">
        <f>Forward!Q119+('Swap - Encargos'!T36)</f>
        <v>214</v>
      </c>
      <c r="R119" s="4">
        <f>Forward!R119+('Swap - Encargos'!U36)</f>
        <v>209</v>
      </c>
      <c r="S119" s="4">
        <f>Forward!S119+('Swap - Encargos'!V36)</f>
        <v>204</v>
      </c>
      <c r="T119" s="4">
        <f>Forward!T119+('Swap - Encargos'!W36)</f>
        <v>199</v>
      </c>
      <c r="U119" s="4">
        <f>Forward!U119</f>
        <v>0</v>
      </c>
      <c r="V119" s="6"/>
      <c r="W119" s="20">
        <f t="shared" si="0"/>
        <v>255.75</v>
      </c>
      <c r="X119" s="20">
        <f t="shared" si="1"/>
        <v>246.04811507936503</v>
      </c>
      <c r="Y119" s="23">
        <f t="shared" si="2"/>
        <v>238.45</v>
      </c>
      <c r="Z119" s="23">
        <f t="shared" si="3"/>
        <v>239.45297619047611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90.75</v>
      </c>
      <c r="AJ119" s="9">
        <f t="shared" si="8"/>
        <v>0.26190476190476192</v>
      </c>
      <c r="AK119" s="9">
        <f t="shared" si="9"/>
        <v>0.26190476190476192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Forward!M120+('Swap - Encargos'!P37)</f>
        <v>325</v>
      </c>
      <c r="N120" s="4">
        <f>Forward!N120+('Swap - Encargos'!Q37)</f>
        <v>216</v>
      </c>
      <c r="O120" s="4">
        <f>Forward!O120+('Swap - Encargos'!R37)</f>
        <v>224</v>
      </c>
      <c r="P120" s="4">
        <f>Forward!P120+('Swap - Encargos'!S37)</f>
        <v>216</v>
      </c>
      <c r="Q120" s="4">
        <f>Forward!Q120+('Swap - Encargos'!T37)</f>
        <v>207</v>
      </c>
      <c r="R120" s="4">
        <f>Forward!R120+('Swap - Encargos'!U37)</f>
        <v>205</v>
      </c>
      <c r="S120" s="4">
        <f>Forward!S120+('Swap - Encargos'!V37)</f>
        <v>200</v>
      </c>
      <c r="T120" s="4">
        <f>Forward!T120+('Swap - Encargos'!W37)</f>
        <v>195</v>
      </c>
      <c r="U120" s="4">
        <f>Forward!U120</f>
        <v>0</v>
      </c>
      <c r="V120" s="6"/>
      <c r="W120" s="20">
        <f t="shared" si="0"/>
        <v>224.72222222222223</v>
      </c>
      <c r="X120" s="20">
        <f t="shared" si="1"/>
        <v>246.04811507936503</v>
      </c>
      <c r="Y120" s="23">
        <f t="shared" si="2"/>
        <v>217.6</v>
      </c>
      <c r="Z120" s="23">
        <f t="shared" si="3"/>
        <v>239.45297619047611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121.77777777777777</v>
      </c>
      <c r="AJ120" s="9">
        <f t="shared" si="8"/>
        <v>0.35145101811768475</v>
      </c>
      <c r="AK120" s="9">
        <f t="shared" si="9"/>
        <v>0.35145101811768475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Forward!M121+('Swap - Encargos'!P38)</f>
        <v>157</v>
      </c>
      <c r="N121" s="4">
        <f>Forward!N121+('Swap - Encargos'!Q38)</f>
        <v>221</v>
      </c>
      <c r="O121" s="4">
        <f>Forward!O121+('Swap - Encargos'!R38)</f>
        <v>226</v>
      </c>
      <c r="P121" s="4">
        <f>Forward!P121+('Swap - Encargos'!S38)</f>
        <v>227</v>
      </c>
      <c r="Q121" s="4">
        <f>Forward!Q121+('Swap - Encargos'!T38)</f>
        <v>223</v>
      </c>
      <c r="R121" s="4">
        <f>Forward!R121+('Swap - Encargos'!U38)</f>
        <v>215</v>
      </c>
      <c r="S121" s="4">
        <f>Forward!S121+('Swap - Encargos'!V38)</f>
        <v>210</v>
      </c>
      <c r="T121" s="4">
        <f>Forward!T121+('Swap - Encargos'!W38)</f>
        <v>205</v>
      </c>
      <c r="U121" s="4">
        <f>Forward!U121</f>
        <v>0</v>
      </c>
      <c r="V121" s="6"/>
      <c r="W121" s="20">
        <f t="shared" si="0"/>
        <v>222.72222222222223</v>
      </c>
      <c r="X121" s="20">
        <f t="shared" si="1"/>
        <v>246.04811507936503</v>
      </c>
      <c r="Y121" s="23">
        <f t="shared" si="2"/>
        <v>221.43333333333334</v>
      </c>
      <c r="Z121" s="23">
        <f t="shared" si="3"/>
        <v>239.45297619047611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123.77777777777777</v>
      </c>
      <c r="AJ121" s="9">
        <f t="shared" si="8"/>
        <v>0.35722302388969052</v>
      </c>
      <c r="AK121" s="9">
        <f t="shared" si="9"/>
        <v>0.35722302388969052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Forward!N122+('Swap - Encargos'!Q39)</f>
        <v>218</v>
      </c>
      <c r="O122" s="4">
        <f>Forward!O122+('Swap - Encargos'!R39)</f>
        <v>233</v>
      </c>
      <c r="P122" s="4">
        <f>Forward!P122+('Swap - Encargos'!S39)</f>
        <v>222</v>
      </c>
      <c r="Q122" s="4">
        <f>Forward!Q122+('Swap - Encargos'!T39)</f>
        <v>216</v>
      </c>
      <c r="R122" s="4">
        <f>Forward!R122+('Swap - Encargos'!U39)</f>
        <v>209</v>
      </c>
      <c r="S122" s="4">
        <f>Forward!S122+('Swap - Encargos'!V39)</f>
        <v>204</v>
      </c>
      <c r="T122" s="4">
        <f>Forward!T122+('Swap - Encargos'!W39)</f>
        <v>199</v>
      </c>
      <c r="U122" s="4">
        <f>Forward!U122</f>
        <v>0</v>
      </c>
      <c r="V122" s="6"/>
      <c r="W122" s="20">
        <f t="shared" si="0"/>
        <v>224.33333333333334</v>
      </c>
      <c r="X122" s="20">
        <f t="shared" si="1"/>
        <v>246.04811507936503</v>
      </c>
      <c r="Y122" s="23">
        <f t="shared" si="2"/>
        <v>219.6</v>
      </c>
      <c r="Z122" s="23">
        <f t="shared" si="3"/>
        <v>239.45297619047611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153.96666666666667</v>
      </c>
      <c r="AJ122" s="9">
        <f t="shared" si="8"/>
        <v>0.40699621111992246</v>
      </c>
      <c r="AK122" s="9">
        <f t="shared" si="9"/>
        <v>0.40699621111992246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Forward!N123+('Swap - Encargos'!Q40)</f>
        <v>267</v>
      </c>
      <c r="O123" s="4">
        <f>Forward!O123+('Swap - Encargos'!R40)</f>
        <v>253</v>
      </c>
      <c r="P123" s="4">
        <f>Forward!P123+('Swap - Encargos'!S40)</f>
        <v>242</v>
      </c>
      <c r="Q123" s="4">
        <f>Forward!Q123+('Swap - Encargos'!T40)</f>
        <v>223</v>
      </c>
      <c r="R123" s="4">
        <f>Forward!R123+('Swap - Encargos'!U40)</f>
        <v>218</v>
      </c>
      <c r="S123" s="4">
        <f>Forward!S123+('Swap - Encargos'!V40)</f>
        <v>213</v>
      </c>
      <c r="T123" s="4">
        <f>Forward!T123+('Swap - Encargos'!W40)</f>
        <v>203</v>
      </c>
      <c r="U123" s="4">
        <f>Forward!U123</f>
        <v>0</v>
      </c>
      <c r="V123" s="6"/>
      <c r="W123" s="20">
        <f t="shared" si="0"/>
        <v>252.77777777777777</v>
      </c>
      <c r="X123" s="20">
        <f t="shared" si="1"/>
        <v>246.04811507936503</v>
      </c>
      <c r="Y123" s="23">
        <f t="shared" si="2"/>
        <v>239.7</v>
      </c>
      <c r="Z123" s="23">
        <f t="shared" si="3"/>
        <v>239.45297619047611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125.52222222222224</v>
      </c>
      <c r="AJ123" s="9">
        <f t="shared" si="8"/>
        <v>0.3318060328369607</v>
      </c>
      <c r="AK123" s="9">
        <f t="shared" si="9"/>
        <v>0.3318060328369607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Forward!N124+('Swap - Encargos'!Q41)</f>
        <v>365</v>
      </c>
      <c r="O124" s="4">
        <f>Forward!O124+('Swap - Encargos'!R41)</f>
        <v>278</v>
      </c>
      <c r="P124" s="4">
        <f>Forward!P124+('Swap - Encargos'!S41)</f>
        <v>249</v>
      </c>
      <c r="Q124" s="4">
        <f>Forward!Q124+('Swap - Encargos'!T41)</f>
        <v>233</v>
      </c>
      <c r="R124" s="4">
        <f>Forward!R124+('Swap - Encargos'!U41)</f>
        <v>223</v>
      </c>
      <c r="S124" s="4">
        <f>Forward!S124+('Swap - Encargos'!V41)</f>
        <v>222</v>
      </c>
      <c r="T124" s="4">
        <f>Forward!T124+('Swap - Encargos'!W41)</f>
        <v>212</v>
      </c>
      <c r="U124" s="4">
        <f>Forward!U124</f>
        <v>0</v>
      </c>
      <c r="V124" s="6"/>
      <c r="W124" s="20">
        <f t="shared" si="0"/>
        <v>290</v>
      </c>
      <c r="X124" s="20">
        <f t="shared" si="1"/>
        <v>246.04811507936503</v>
      </c>
      <c r="Y124" s="23">
        <f t="shared" si="2"/>
        <v>264.83333333333331</v>
      </c>
      <c r="Z124" s="23">
        <f t="shared" si="3"/>
        <v>239.45297619047611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88.300000000000011</v>
      </c>
      <c r="AJ124" s="9">
        <f t="shared" si="8"/>
        <v>0.23341263547449118</v>
      </c>
      <c r="AK124" s="9">
        <f t="shared" si="9"/>
        <v>0.23341263547449118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Forward!N125+('Swap - Encargos'!Q42)</f>
        <v>413</v>
      </c>
      <c r="O125" s="4">
        <f>Forward!O125+('Swap - Encargos'!R42)</f>
        <v>309</v>
      </c>
      <c r="P125" s="4">
        <f>Forward!P125+('Swap - Encargos'!S42)</f>
        <v>261</v>
      </c>
      <c r="Q125" s="4">
        <f>Forward!Q125+('Swap - Encargos'!T42)</f>
        <v>238</v>
      </c>
      <c r="R125" s="4">
        <f>Forward!R125+('Swap - Encargos'!U42)</f>
        <v>230</v>
      </c>
      <c r="S125" s="4">
        <f>Forward!S125+('Swap - Encargos'!V42)</f>
        <v>230</v>
      </c>
      <c r="T125" s="4">
        <f>Forward!T125+('Swap - Encargos'!W42)</f>
        <v>220</v>
      </c>
      <c r="U125" s="4">
        <f>Forward!U125</f>
        <v>0</v>
      </c>
      <c r="V125" s="6"/>
      <c r="W125" s="20">
        <f t="shared" si="0"/>
        <v>313.08333333333331</v>
      </c>
      <c r="X125" s="20">
        <f t="shared" si="1"/>
        <v>246.04811507936503</v>
      </c>
      <c r="Y125" s="23">
        <f t="shared" si="2"/>
        <v>281.05</v>
      </c>
      <c r="Z125" s="23">
        <f t="shared" si="3"/>
        <v>239.45297619047611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65.216666666666697</v>
      </c>
      <c r="AJ125" s="9">
        <f t="shared" si="8"/>
        <v>0.17239404352806423</v>
      </c>
      <c r="AK125" s="9">
        <f t="shared" si="9"/>
        <v>0.17239404352806423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Forward!N126+('Swap - Encargos'!Q43)</f>
        <v>395</v>
      </c>
      <c r="O126" s="4">
        <f>Forward!O126+('Swap - Encargos'!R43)</f>
        <v>306</v>
      </c>
      <c r="P126" s="4">
        <f>Forward!P126+('Swap - Encargos'!S43)</f>
        <v>261</v>
      </c>
      <c r="Q126" s="4">
        <f>Forward!Q126+('Swap - Encargos'!T43)</f>
        <v>238</v>
      </c>
      <c r="R126" s="4">
        <f>Forward!R126+('Swap - Encargos'!U43)</f>
        <v>238</v>
      </c>
      <c r="S126" s="4">
        <f>Forward!S126+('Swap - Encargos'!V43)</f>
        <v>229</v>
      </c>
      <c r="T126" s="4">
        <f>Forward!T126+('Swap - Encargos'!W43)</f>
        <v>221</v>
      </c>
      <c r="U126" s="4">
        <f>Forward!U126</f>
        <v>0</v>
      </c>
      <c r="V126" s="6"/>
      <c r="W126" s="20">
        <f t="shared" si="0"/>
        <v>303.22222222222223</v>
      </c>
      <c r="X126" s="20">
        <f t="shared" si="1"/>
        <v>246.04811507936503</v>
      </c>
      <c r="Y126" s="23">
        <f t="shared" si="2"/>
        <v>276.53333333333336</v>
      </c>
      <c r="Z126" s="23">
        <f t="shared" si="3"/>
        <v>239.45297619047611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75.077777777777783</v>
      </c>
      <c r="AJ126" s="9">
        <f t="shared" si="8"/>
        <v>0.19846095103827063</v>
      </c>
      <c r="AK126" s="9">
        <f t="shared" si="9"/>
        <v>0.19846095103827063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Forward!N127+('Swap - Encargos'!Q44)</f>
        <v>402</v>
      </c>
      <c r="O127" s="4">
        <f>Forward!O127+('Swap - Encargos'!R44)</f>
        <v>313</v>
      </c>
      <c r="P127" s="4">
        <f>Forward!P127+('Swap - Encargos'!S44)</f>
        <v>262</v>
      </c>
      <c r="Q127" s="4">
        <f>Forward!Q127+('Swap - Encargos'!T44)</f>
        <v>245</v>
      </c>
      <c r="R127" s="4">
        <f>Forward!R127+('Swap - Encargos'!U44)</f>
        <v>237</v>
      </c>
      <c r="S127" s="4">
        <f>Forward!S127+('Swap - Encargos'!V44)</f>
        <v>230</v>
      </c>
      <c r="T127" s="4">
        <f>Forward!T127+('Swap - Encargos'!W44)</f>
        <v>217</v>
      </c>
      <c r="U127" s="4">
        <f>Forward!U127</f>
        <v>0</v>
      </c>
      <c r="V127" s="6"/>
      <c r="W127" s="20">
        <f t="shared" si="0"/>
        <v>303.86111111111109</v>
      </c>
      <c r="X127" s="20">
        <f t="shared" si="1"/>
        <v>246.04811507936503</v>
      </c>
      <c r="Y127" s="23">
        <f t="shared" si="2"/>
        <v>277.46666666666664</v>
      </c>
      <c r="Z127" s="23">
        <f t="shared" si="3"/>
        <v>239.45297619047611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74.438888888888926</v>
      </c>
      <c r="AJ127" s="9">
        <f t="shared" si="8"/>
        <v>0.19677210914324325</v>
      </c>
      <c r="AK127" s="9">
        <f t="shared" si="9"/>
        <v>0.19677210914324325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Forward!N128+('Swap - Encargos'!Q45)</f>
        <v>353</v>
      </c>
      <c r="O128" s="4">
        <f>Forward!O128+('Swap - Encargos'!R45)</f>
        <v>309</v>
      </c>
      <c r="P128" s="4">
        <f>Forward!P128+('Swap - Encargos'!S45)</f>
        <v>267</v>
      </c>
      <c r="Q128" s="4">
        <f>Forward!Q128+('Swap - Encargos'!T45)</f>
        <v>246</v>
      </c>
      <c r="R128" s="4">
        <f>Forward!R128+('Swap - Encargos'!U45)</f>
        <v>239</v>
      </c>
      <c r="S128" s="4">
        <f>Forward!S128+('Swap - Encargos'!V45)</f>
        <v>234</v>
      </c>
      <c r="T128" s="4">
        <f>Forward!T128+('Swap - Encargos'!W45)</f>
        <v>222</v>
      </c>
      <c r="U128" s="4">
        <f>Forward!U128</f>
        <v>0</v>
      </c>
      <c r="V128" s="6"/>
      <c r="W128" s="20">
        <f t="shared" si="0"/>
        <v>291.83333333333331</v>
      </c>
      <c r="X128" s="20">
        <f t="shared" si="1"/>
        <v>246.04811507936503</v>
      </c>
      <c r="Y128" s="23">
        <f t="shared" si="2"/>
        <v>270.89999999999998</v>
      </c>
      <c r="Z128" s="23">
        <f t="shared" si="3"/>
        <v>239.45297619047611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86.466666666666697</v>
      </c>
      <c r="AJ128" s="9">
        <f t="shared" si="8"/>
        <v>0.2285663935148472</v>
      </c>
      <c r="AK128" s="9">
        <f t="shared" si="9"/>
        <v>0.2285663935148472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Forward!N129+('Swap - Encargos'!Q46)</f>
        <v>334</v>
      </c>
      <c r="O129" s="4">
        <f>Forward!O129+('Swap - Encargos'!R46)</f>
        <v>306</v>
      </c>
      <c r="P129" s="4">
        <f>Forward!P129+('Swap - Encargos'!S46)</f>
        <v>264</v>
      </c>
      <c r="Q129" s="4">
        <f>Forward!Q129+('Swap - Encargos'!T46)</f>
        <v>245</v>
      </c>
      <c r="R129" s="4">
        <f>Forward!R129+('Swap - Encargos'!U46)</f>
        <v>242</v>
      </c>
      <c r="S129" s="4">
        <f>Forward!S129+('Swap - Encargos'!V46)</f>
        <v>230</v>
      </c>
      <c r="T129" s="4">
        <f>Forward!T129+('Swap - Encargos'!W46)</f>
        <v>238</v>
      </c>
      <c r="U129" s="4">
        <f>Forward!U129</f>
        <v>0</v>
      </c>
      <c r="V129" s="6"/>
      <c r="W129" s="20">
        <f t="shared" si="0"/>
        <v>284.02777777777777</v>
      </c>
      <c r="X129" s="20">
        <f t="shared" si="1"/>
        <v>246.04811507936503</v>
      </c>
      <c r="Y129" s="23">
        <f t="shared" si="2"/>
        <v>266.06666666666666</v>
      </c>
      <c r="Z129" s="23">
        <f t="shared" si="3"/>
        <v>239.45297619047611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94.27222222222224</v>
      </c>
      <c r="AJ129" s="9">
        <f t="shared" si="8"/>
        <v>0.24919963579757398</v>
      </c>
      <c r="AK129" s="9">
        <f t="shared" si="9"/>
        <v>0.24919963579757398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Forward!N130+('Swap - Encargos'!Q47)</f>
        <v>372</v>
      </c>
      <c r="O130" s="4">
        <f>Forward!O130+('Swap - Encargos'!R47)</f>
        <v>327</v>
      </c>
      <c r="P130" s="4">
        <f>Forward!P130+('Swap - Encargos'!S47)</f>
        <v>280</v>
      </c>
      <c r="Q130" s="4">
        <f>Forward!Q130+('Swap - Encargos'!T47)</f>
        <v>262</v>
      </c>
      <c r="R130" s="4">
        <f>Forward!R130+('Swap - Encargos'!U47)</f>
        <v>255</v>
      </c>
      <c r="S130" s="4">
        <f>Forward!S130+('Swap - Encargos'!V47)</f>
        <v>249</v>
      </c>
      <c r="T130" s="4">
        <f>Forward!T130+('Swap - Encargos'!W47)</f>
        <v>247</v>
      </c>
      <c r="U130" s="4">
        <f>Forward!U130</f>
        <v>0</v>
      </c>
      <c r="V130" s="6"/>
      <c r="W130" s="20">
        <f t="shared" si="0"/>
        <v>301.88888888888891</v>
      </c>
      <c r="X130" s="20">
        <f t="shared" si="1"/>
        <v>246.04811507936503</v>
      </c>
      <c r="Y130" s="23">
        <f t="shared" si="2"/>
        <v>282.8</v>
      </c>
      <c r="Z130" s="23">
        <f t="shared" si="3"/>
        <v>239.45297619047611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76.411111111111097</v>
      </c>
      <c r="AJ130" s="9">
        <f t="shared" si="8"/>
        <v>0.20198549064528443</v>
      </c>
      <c r="AK130" s="9">
        <f t="shared" si="9"/>
        <v>0.20198549064528443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Forward!N131+('Swap - Encargos'!Q48)</f>
        <v>362</v>
      </c>
      <c r="O131" s="4">
        <f>Forward!O131+('Swap - Encargos'!R48)</f>
        <v>313</v>
      </c>
      <c r="P131" s="4">
        <f>Forward!P131+('Swap - Encargos'!S48)</f>
        <v>284</v>
      </c>
      <c r="Q131" s="4">
        <f>Forward!Q131+('Swap - Encargos'!T48)</f>
        <v>273</v>
      </c>
      <c r="R131" s="4">
        <f>Forward!R131+('Swap - Encargos'!U48)</f>
        <v>264</v>
      </c>
      <c r="S131" s="4">
        <f>Forward!S131+('Swap - Encargos'!V48)</f>
        <v>258</v>
      </c>
      <c r="T131" s="4">
        <f>Forward!T131+('Swap - Encargos'!W48)</f>
        <v>260</v>
      </c>
      <c r="U131" s="4">
        <f>Forward!U131</f>
        <v>0</v>
      </c>
      <c r="V131" s="6"/>
      <c r="W131" s="20">
        <f t="shared" si="0"/>
        <v>297.41666666666669</v>
      </c>
      <c r="X131" s="20">
        <f t="shared" si="1"/>
        <v>246.04811507936503</v>
      </c>
      <c r="Y131" s="23">
        <f t="shared" si="2"/>
        <v>283.60000000000002</v>
      </c>
      <c r="Z131" s="23">
        <f t="shared" si="3"/>
        <v>239.45297619047611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80.883333333333326</v>
      </c>
      <c r="AJ131" s="9">
        <f t="shared" si="8"/>
        <v>0.21380738391047666</v>
      </c>
      <c r="AK131" s="9">
        <f>IF(AJ131&gt;0,AJ131,0)</f>
        <v>0.21380738391047666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Forward!N132+('Swap - Encargos'!Q49)</f>
        <v>338</v>
      </c>
      <c r="O132" s="4">
        <f>Forward!O132+('Swap - Encargos'!R49)</f>
        <v>314</v>
      </c>
      <c r="P132" s="4">
        <f>Forward!P132+('Swap - Encargos'!S49)</f>
        <v>271</v>
      </c>
      <c r="Q132" s="4">
        <f>Forward!Q132+('Swap - Encargos'!T49)</f>
        <v>265</v>
      </c>
      <c r="R132" s="4">
        <f>Forward!R132+('Swap - Encargos'!U49)</f>
        <v>261</v>
      </c>
      <c r="S132" s="4">
        <f>Forward!S132+('Swap - Encargos'!V49)</f>
        <v>253</v>
      </c>
      <c r="T132" s="4">
        <f>Forward!T132+('Swap - Encargos'!W49)</f>
        <v>253</v>
      </c>
      <c r="U132" s="4">
        <f>Forward!U132</f>
        <v>0</v>
      </c>
      <c r="V132" s="6"/>
      <c r="W132" s="20">
        <f t="shared" si="0"/>
        <v>287.38888888888891</v>
      </c>
      <c r="X132" s="20">
        <f t="shared" si="1"/>
        <v>246.04811507936503</v>
      </c>
      <c r="Y132" s="23">
        <f t="shared" si="2"/>
        <v>275.63333333333333</v>
      </c>
      <c r="Z132" s="23">
        <f t="shared" si="3"/>
        <v>239.45297619047611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90.911111111111097</v>
      </c>
      <c r="AJ132" s="9">
        <f t="shared" si="8"/>
        <v>0.24031485887155987</v>
      </c>
      <c r="AK132" s="9">
        <f>IF(AJ132&gt;0,AJ132,0)</f>
        <v>0.24031485887155987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Forward!N133+('Swap - Encargos'!Q50)</f>
        <v>362</v>
      </c>
      <c r="O133" s="4">
        <f>Forward!O133+('Swap - Encargos'!R50)</f>
        <v>360</v>
      </c>
      <c r="P133" s="4">
        <f>Forward!P133+('Swap - Encargos'!S50)</f>
        <v>316</v>
      </c>
      <c r="Q133" s="4">
        <f>Forward!Q133+('Swap - Encargos'!T50)</f>
        <v>310</v>
      </c>
      <c r="R133" s="4">
        <f>Forward!R133+('Swap - Encargos'!U50)</f>
        <v>280</v>
      </c>
      <c r="S133" s="4">
        <f>Forward!S133+('Swap - Encargos'!V50)</f>
        <v>257</v>
      </c>
      <c r="T133" s="4">
        <f>Forward!T133+('Swap - Encargos'!W50)</f>
        <v>250</v>
      </c>
      <c r="U133" s="4">
        <f>Forward!U133</f>
        <v>0</v>
      </c>
      <c r="V133" s="6"/>
      <c r="W133" s="20">
        <f t="shared" si="0"/>
        <v>330.11111111111109</v>
      </c>
      <c r="X133" s="20">
        <f t="shared" si="1"/>
        <v>246.04811507936503</v>
      </c>
      <c r="Y133" s="23">
        <f t="shared" si="2"/>
        <v>306.35000000000002</v>
      </c>
      <c r="Z133" s="23">
        <f t="shared" si="3"/>
        <v>239.45297619047611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48.188888888888926</v>
      </c>
      <c r="AJ133" s="9">
        <f t="shared" si="8"/>
        <v>0.12738273563015839</v>
      </c>
      <c r="AK133" s="9">
        <f>IF(AJ133&gt;0,AJ133,0)</f>
        <v>0.12738273563015839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Forward!O134+('Swap - Encargos'!R51)</f>
        <v>407</v>
      </c>
      <c r="P134" s="4">
        <f>Forward!P134+('Swap - Encargos'!S51)</f>
        <v>344</v>
      </c>
      <c r="Q134" s="4">
        <f>Forward!Q134+('Swap - Encargos'!T51)</f>
        <v>330</v>
      </c>
      <c r="R134" s="4">
        <f>Forward!R134+('Swap - Encargos'!U51)</f>
        <v>308</v>
      </c>
      <c r="S134" s="4">
        <f>Forward!S134+('Swap - Encargos'!V51)</f>
        <v>270</v>
      </c>
      <c r="T134" s="4">
        <f>Forward!T134+('Swap - Encargos'!W51)</f>
        <v>256</v>
      </c>
      <c r="U134" s="4">
        <f>Forward!U134</f>
        <v>0</v>
      </c>
      <c r="V134" s="6"/>
      <c r="W134" s="20">
        <f t="shared" si="0"/>
        <v>360.33333333333331</v>
      </c>
      <c r="X134" s="20">
        <f t="shared" si="1"/>
        <v>246.04811507936503</v>
      </c>
      <c r="Y134" s="23">
        <f t="shared" si="2"/>
        <v>331.8</v>
      </c>
      <c r="Z134" s="23">
        <f t="shared" si="3"/>
        <v>239.45297619047611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29.666666666666686</v>
      </c>
      <c r="AJ134" s="9">
        <f t="shared" si="8"/>
        <v>7.6068376068376117E-2</v>
      </c>
      <c r="AK134" s="9">
        <f>IF(AJ134&gt;0,AJ134,0)</f>
        <v>7.6068376068376117E-2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Forward!O135+('Swap - Encargos'!R52)</f>
        <v>477</v>
      </c>
      <c r="P135" s="4">
        <f>Forward!P135+('Swap - Encargos'!S52)</f>
        <v>364</v>
      </c>
      <c r="Q135" s="4">
        <f>Forward!Q135+('Swap - Encargos'!T52)</f>
        <v>350</v>
      </c>
      <c r="R135" s="4">
        <f>Forward!R135+('Swap - Encargos'!U52)</f>
        <v>322</v>
      </c>
      <c r="S135" s="4">
        <f>Forward!S135+('Swap - Encargos'!V52)</f>
        <v>300</v>
      </c>
      <c r="T135" s="4">
        <f>Forward!T135+('Swap - Encargos'!W52)</f>
        <v>262</v>
      </c>
      <c r="U135" s="4">
        <f>Forward!U135</f>
        <v>0</v>
      </c>
      <c r="V135" s="6"/>
      <c r="W135" s="20">
        <f t="shared" si="0"/>
        <v>392.69444444444446</v>
      </c>
      <c r="X135" s="20">
        <f t="shared" si="1"/>
        <v>246.04811507936503</v>
      </c>
      <c r="Y135" s="23">
        <f t="shared" si="2"/>
        <v>359.01666666666665</v>
      </c>
      <c r="Z135" s="23">
        <f t="shared" si="3"/>
        <v>239.45297619047611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-2.6944444444444571</v>
      </c>
      <c r="AJ135" s="9">
        <f>(AE135-W135)/AE135</f>
        <v>-6.908831908831941E-3</v>
      </c>
      <c r="AK135" s="9">
        <f>IF(AJ135&gt;0,AJ135,0)</f>
        <v>0</v>
      </c>
      <c r="AL135" s="9">
        <f>IF(AJ135&lt;0,AJ135,0)</f>
        <v>-6.908831908831941E-3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Forward!O136+('Swap - Encargos'!R53)</f>
        <v>444</v>
      </c>
      <c r="P136" s="4">
        <f>Forward!P136+('Swap - Encargos'!S53)</f>
        <v>349</v>
      </c>
      <c r="Q136" s="4">
        <f>Forward!Q136+('Swap - Encargos'!T53)</f>
        <v>330</v>
      </c>
      <c r="R136" s="4">
        <f>Forward!R136+('Swap - Encargos'!U53)</f>
        <v>310</v>
      </c>
      <c r="S136" s="4">
        <f>Forward!S136+('Swap - Encargos'!V53)</f>
        <v>289</v>
      </c>
      <c r="T136" s="4">
        <f>Forward!T136+('Swap - Encargos'!W53)</f>
        <v>265</v>
      </c>
      <c r="U136" s="4">
        <f>Forward!U136</f>
        <v>0</v>
      </c>
      <c r="V136" s="6"/>
      <c r="W136" s="20">
        <f t="shared" si="0"/>
        <v>366.88888888888891</v>
      </c>
      <c r="X136" s="20">
        <f t="shared" si="1"/>
        <v>246.04811507936503</v>
      </c>
      <c r="Y136" s="23">
        <f t="shared" si="2"/>
        <v>338.43333333333334</v>
      </c>
      <c r="Z136" s="23">
        <f t="shared" si="3"/>
        <v>239.45297619047611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23.111111111111086</v>
      </c>
      <c r="AJ136" s="9">
        <f t="shared" ref="AJ136:AJ139" si="18">(AE136-W136)/AE136</f>
        <v>5.9259259259259192E-2</v>
      </c>
      <c r="AK136" s="9">
        <f t="shared" ref="AK136:AK139" si="19">IF(AJ136&gt;0,AJ136,0)</f>
        <v>5.9259259259259192E-2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Forward!O137+('Swap - Encargos'!R54)</f>
        <v>371</v>
      </c>
      <c r="P137" s="4">
        <f>Forward!P137+('Swap - Encargos'!S54)</f>
        <v>347</v>
      </c>
      <c r="Q137" s="4">
        <f>Forward!Q137+('Swap - Encargos'!T54)</f>
        <v>333</v>
      </c>
      <c r="R137" s="4">
        <f>Forward!R137+('Swap - Encargos'!U54)</f>
        <v>308</v>
      </c>
      <c r="S137" s="4">
        <f>Forward!S137+('Swap - Encargos'!V54)</f>
        <v>281</v>
      </c>
      <c r="T137" s="4">
        <f>Forward!T137+('Swap - Encargos'!W54)</f>
        <v>267</v>
      </c>
      <c r="U137" s="4">
        <f>Forward!U137</f>
        <v>0</v>
      </c>
      <c r="V137" s="4"/>
      <c r="W137" s="20">
        <f t="shared" si="0"/>
        <v>345.08333333333331</v>
      </c>
      <c r="X137" s="20">
        <f t="shared" si="1"/>
        <v>246.04811507936503</v>
      </c>
      <c r="Y137" s="23">
        <f t="shared" si="2"/>
        <v>322.8</v>
      </c>
      <c r="Z137" s="23">
        <f t="shared" si="3"/>
        <v>239.45297619047611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44.916666666666686</v>
      </c>
      <c r="AJ137" s="9">
        <f t="shared" si="18"/>
        <v>0.11517094017094022</v>
      </c>
      <c r="AK137" s="9">
        <f t="shared" si="19"/>
        <v>0.11517094017094022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Forward!O138+('Swap - Encargos'!R55)</f>
        <v>379</v>
      </c>
      <c r="P138" s="4">
        <f>Forward!P138+('Swap - Encargos'!S55)</f>
        <v>365</v>
      </c>
      <c r="Q138" s="4">
        <f>Forward!Q138+('Swap - Encargos'!T55)</f>
        <v>344</v>
      </c>
      <c r="R138" s="4">
        <f>Forward!R138+('Swap - Encargos'!U55)</f>
        <v>317</v>
      </c>
      <c r="S138" s="4">
        <f>Forward!S138+('Swap - Encargos'!V55)</f>
        <v>300</v>
      </c>
      <c r="T138" s="4">
        <f>Forward!T138+('Swap - Encargos'!W55)</f>
        <v>269</v>
      </c>
      <c r="U138" s="4">
        <f>Forward!U138</f>
        <v>0</v>
      </c>
      <c r="V138" s="4"/>
      <c r="W138" s="20">
        <f t="shared" si="0"/>
        <v>355.77777777777777</v>
      </c>
      <c r="X138" s="20">
        <f t="shared" si="1"/>
        <v>246.04811507936503</v>
      </c>
      <c r="Y138" s="23">
        <f t="shared" si="2"/>
        <v>333.66666666666669</v>
      </c>
      <c r="Z138" s="23">
        <f t="shared" si="3"/>
        <v>239.45297619047611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34.222222222222229</v>
      </c>
      <c r="AJ138" s="9">
        <f t="shared" si="18"/>
        <v>8.7749287749287766E-2</v>
      </c>
      <c r="AK138" s="9">
        <f t="shared" si="19"/>
        <v>8.7749287749287766E-2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Forward!O139+('Swap - Encargos'!R56)</f>
        <v>366</v>
      </c>
      <c r="P139" s="4">
        <f>Forward!P139+('Swap - Encargos'!S56)</f>
        <v>363</v>
      </c>
      <c r="Q139" s="4">
        <f>Forward!Q139+('Swap - Encargos'!T56)</f>
        <v>345</v>
      </c>
      <c r="R139" s="4">
        <f>Forward!R139+('Swap - Encargos'!U56)</f>
        <v>319</v>
      </c>
      <c r="S139" s="4">
        <f>Forward!S139+('Swap - Encargos'!V56)</f>
        <v>302</v>
      </c>
      <c r="T139" s="4">
        <f>Forward!T139+('Swap - Encargos'!W56)</f>
        <v>270</v>
      </c>
      <c r="U139" s="4">
        <f>Forward!U139</f>
        <v>0</v>
      </c>
      <c r="V139" s="4"/>
      <c r="W139" s="20">
        <f t="shared" si="0"/>
        <v>351.47222222222223</v>
      </c>
      <c r="X139" s="20">
        <f t="shared" si="1"/>
        <v>246.04811507936503</v>
      </c>
      <c r="Y139" s="23">
        <f t="shared" si="2"/>
        <v>331</v>
      </c>
      <c r="Z139" s="23">
        <f t="shared" si="3"/>
        <v>239.45297619047611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38.527777777777771</v>
      </c>
      <c r="AJ139" s="9">
        <f t="shared" si="18"/>
        <v>9.8789173789173776E-2</v>
      </c>
      <c r="AK139" s="9">
        <f t="shared" si="19"/>
        <v>9.8789173789173776E-2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Forward!O140+('Swap - Encargos'!R57)</f>
        <v>316</v>
      </c>
      <c r="P140" s="4">
        <f>Forward!P140+('Swap - Encargos'!S57)</f>
        <v>368</v>
      </c>
      <c r="Q140" s="4">
        <f>Forward!Q140+('Swap - Encargos'!T57)</f>
        <v>338</v>
      </c>
      <c r="R140" s="4">
        <f>Forward!R140+('Swap - Encargos'!U57)</f>
        <v>309</v>
      </c>
      <c r="S140" s="4">
        <f>Forward!S140+('Swap - Encargos'!V57)</f>
        <v>298</v>
      </c>
      <c r="T140" s="4">
        <f>Forward!T140+('Swap - Encargos'!W57)</f>
        <v>271</v>
      </c>
      <c r="U140" s="4">
        <f>Forward!U140</f>
        <v>0</v>
      </c>
      <c r="V140" s="4"/>
      <c r="W140" s="20">
        <f t="shared" si="0"/>
        <v>339.5</v>
      </c>
      <c r="X140" s="20">
        <f t="shared" si="1"/>
        <v>246.04811507936503</v>
      </c>
      <c r="Y140" s="23">
        <f t="shared" si="2"/>
        <v>321.3</v>
      </c>
      <c r="Z140" s="23">
        <f t="shared" si="3"/>
        <v>239.45297619047611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50.5</v>
      </c>
      <c r="AJ140" s="9">
        <f t="shared" ref="AJ140" si="23">(AE140-W140)/AE140</f>
        <v>0.1294871794871795</v>
      </c>
      <c r="AK140" s="9">
        <f t="shared" ref="AK140" si="24">IF(AJ140&gt;0,AJ140,0)</f>
        <v>0.1294871794871795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Forward!O141+('Swap - Encargos'!R58)</f>
        <v>324</v>
      </c>
      <c r="P141" s="4">
        <f>Forward!P141+('Swap - Encargos'!S58)</f>
        <v>375</v>
      </c>
      <c r="Q141" s="4">
        <f>Forward!Q141+('Swap - Encargos'!T58)</f>
        <v>349</v>
      </c>
      <c r="R141" s="4">
        <f>Forward!R141+('Swap - Encargos'!U58)</f>
        <v>320</v>
      </c>
      <c r="S141" s="4">
        <f>Forward!S141+('Swap - Encargos'!V58)</f>
        <v>306</v>
      </c>
      <c r="T141" s="4">
        <f>Forward!T141+('Swap - Encargos'!W58)</f>
        <v>266</v>
      </c>
      <c r="U141" s="4">
        <f>Forward!U141</f>
        <v>0</v>
      </c>
      <c r="V141" s="4"/>
      <c r="W141" s="20">
        <f t="shared" si="0"/>
        <v>348.55555555555554</v>
      </c>
      <c r="X141" s="20">
        <f t="shared" si="1"/>
        <v>246.04811507936503</v>
      </c>
      <c r="Y141" s="23">
        <f t="shared" si="2"/>
        <v>328.03333333333336</v>
      </c>
      <c r="Z141" s="23">
        <f t="shared" si="3"/>
        <v>239.45297619047611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41.444444444444457</v>
      </c>
      <c r="AJ141" s="9">
        <f t="shared" ref="AJ141" si="28">(AE141-W141)/AE141</f>
        <v>0.1062678062678063</v>
      </c>
      <c r="AK141" s="9">
        <f t="shared" ref="AK141" si="29">IF(AJ141&gt;0,AJ141,0)</f>
        <v>0.1062678062678063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7456-EDAC-496E-8D6B-06C334C64BA1}">
  <dimension ref="A1:AR145"/>
  <sheetViews>
    <sheetView workbookViewId="0">
      <pane ySplit="1" topLeftCell="A84" activePane="bottomLeft" state="frozen"/>
      <selection pane="bottomLeft" activeCell="C98" sqref="C98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Encargos'!B3+'Swap - Encargos'!N3)*(1+SUM($B86:$B$228))</f>
        <v>308.93830000000003</v>
      </c>
      <c r="L86" s="4">
        <f>Forward!L86*(1+SUM($B86:$B$228))+(-'Swap - Encargos'!C3+'Swap - Encargos'!O3)*(1+SUM($B86:$B$228))</f>
        <v>321.14929999999998</v>
      </c>
      <c r="M86" s="4">
        <f>Forward!M86*(1+SUM($B86:$B$228))+(-'Swap - Encargos'!D3+'Swap - Encargos'!P3)*(1+SUM($B86:$B$228))</f>
        <v>299.16950000000003</v>
      </c>
      <c r="N86" s="4">
        <f>Forward!N86*(1+SUM($B86:$B$228))+(-'Swap - Encargos'!E3+'Swap - Encargos'!Q3)*(1+SUM($B86:$B$228))</f>
        <v>280.85300000000001</v>
      </c>
      <c r="O86" s="4">
        <f>Forward!O86*(1+SUM($B86:$B$228))+(-'Swap - Encargos'!F3+'Swap - Encargos'!R3)*(1+SUM($B86:$B$228))</f>
        <v>271.08420000000001</v>
      </c>
      <c r="P86" s="4">
        <f>Forward!P86*(1+SUM($B86:$B$228))+(-'Swap - Encargos'!G3+'Swap - Encargos'!S3)*(1+SUM($B86:$B$228))</f>
        <v>268.64200000000005</v>
      </c>
      <c r="Q86" s="4">
        <f>Forward!Q86*(1+SUM($B86:$B$228))+(-'Swap - Encargos'!H3+'Swap - Encargos'!T3)*(1+SUM($B86:$B$228))</f>
        <v>264.9787</v>
      </c>
      <c r="R86" s="4">
        <f>Forward!R86*(1+SUM($B86:$B$228))+(-'Swap - Encargos'!I3+'Swap - Encargos'!U3)*(1+SUM($B86:$B$228))</f>
        <v>260.09430000000003</v>
      </c>
      <c r="S86" s="4">
        <f>Forward!S86*(1+SUM($B86:$B$228))+(-'Swap - Encargos'!J3+'Swap - Encargos'!V3)*(1+SUM($B86:$B$228))</f>
        <v>253.9888</v>
      </c>
      <c r="T86" s="4">
        <f>Forward!T86*(1+SUM($B86:$B$228))+(-'Swap - Encargos'!K3+'Swap - Encargos'!W3)*(1+SUM($B86:$B$228))</f>
        <v>247.88330000000002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309.75236666666672</v>
      </c>
      <c r="X86" s="20">
        <f t="shared" ref="X86:X141" si="1">AVERAGE($W$2:$W$198)</f>
        <v>251.42406517857142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296.23886000000005</v>
      </c>
      <c r="Z86" s="23">
        <f t="shared" ref="Z86:Z141" si="3">AVERAGE($Y$2:$Y$198)</f>
        <v>248.26214541666673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63.904233333333309</v>
      </c>
      <c r="AJ86" s="9">
        <f t="shared" ref="AJ86:AJ134" si="8">(AE86-W86)/AE86</f>
        <v>0.17102396514161211</v>
      </c>
      <c r="AK86" s="9">
        <f t="shared" ref="AK86:AK130" si="9">IF(AJ86&gt;0,AJ86,0)</f>
        <v>0.17102396514161211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Encargos'!B4+'Swap - Encargos'!N4)*(1+SUM($B87:$B$228))</f>
        <v>224.90450000000001</v>
      </c>
      <c r="L87" s="4">
        <f>Forward!L87*(1+SUM($B87:$B$228))+(-'Swap - Encargos'!C4+'Swap - Encargos'!O4)*(1+SUM($B87:$B$228))</f>
        <v>306.35640000000001</v>
      </c>
      <c r="M87" s="4">
        <f>Forward!M87*(1+SUM($B87:$B$228))+(-'Swap - Encargos'!D4+'Swap - Encargos'!P4)*(1+SUM($B87:$B$228))</f>
        <v>301.49359999999996</v>
      </c>
      <c r="N87" s="4">
        <f>Forward!N87*(1+SUM($B87:$B$228))+(-'Swap - Encargos'!E4+'Swap - Encargos'!Q4)*(1+SUM($B87:$B$228))</f>
        <v>279.61099999999999</v>
      </c>
      <c r="O87" s="4">
        <f>Forward!O87*(1+SUM($B87:$B$228))+(-'Swap - Encargos'!F4+'Swap - Encargos'!R4)*(1+SUM($B87:$B$228))</f>
        <v>277.17959999999999</v>
      </c>
      <c r="P87" s="4">
        <f>Forward!P87*(1+SUM($B87:$B$228))+(-'Swap - Encargos'!G4+'Swap - Encargos'!S4)*(1+SUM($B87:$B$228))</f>
        <v>267.45400000000001</v>
      </c>
      <c r="Q87" s="4">
        <f>Forward!Q87*(1+SUM($B87:$B$228))+(-'Swap - Encargos'!H4+'Swap - Encargos'!T4)*(1+SUM($B87:$B$228))</f>
        <v>263.80689999999998</v>
      </c>
      <c r="R87" s="4">
        <f>Forward!R87*(1+SUM($B87:$B$228))+(-'Swap - Encargos'!I4+'Swap - Encargos'!U4)*(1+SUM($B87:$B$228))</f>
        <v>258.94409999999999</v>
      </c>
      <c r="S87" s="4">
        <f>Forward!S87*(1+SUM($B87:$B$228))+(-'Swap - Encargos'!J4+'Swap - Encargos'!V4)*(1+SUM($B87:$B$228))</f>
        <v>252.86560000000003</v>
      </c>
      <c r="T87" s="4">
        <f>Forward!T87*(1+SUM($B87:$B$228))+(-'Swap - Encargos'!K4+'Swap - Encargos'!W4)*(1+SUM($B87:$B$228))</f>
        <v>246.78710000000001</v>
      </c>
      <c r="U87" s="4">
        <f>Forward!U87*(1+SUM($B87:$B$228))</f>
        <v>0</v>
      </c>
      <c r="V87" s="6"/>
      <c r="W87" s="20">
        <f t="shared" si="0"/>
        <v>279.10445833333335</v>
      </c>
      <c r="X87" s="20">
        <f t="shared" si="1"/>
        <v>251.42406517857142</v>
      </c>
      <c r="Y87" s="23">
        <f t="shared" si="2"/>
        <v>278.61817833333333</v>
      </c>
      <c r="Z87" s="23">
        <f t="shared" si="3"/>
        <v>248.26214541666673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94.552141666666671</v>
      </c>
      <c r="AJ87" s="9">
        <f t="shared" si="8"/>
        <v>0.2530455548401036</v>
      </c>
      <c r="AK87" s="9">
        <f t="shared" si="9"/>
        <v>0.2530455548401036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Encargos'!B5+'Swap - Encargos'!N5)*(1+SUM($B88:$B$228))</f>
        <v>273.6712</v>
      </c>
      <c r="L88" s="4">
        <f>Forward!L88*(1+SUM($B88:$B$228))+(-'Swap - Encargos'!C5+'Swap - Encargos'!O5)*(1+SUM($B88:$B$228))</f>
        <v>341.1848</v>
      </c>
      <c r="M88" s="4">
        <f>Forward!M88*(1+SUM($B88:$B$228))+(-'Swap - Encargos'!D5+'Swap - Encargos'!P5)*(1+SUM($B88:$B$228))</f>
        <v>306.22239999999999</v>
      </c>
      <c r="N88" s="4">
        <f>Forward!N88*(1+SUM($B88:$B$228))+(-'Swap - Encargos'!E5+'Swap - Encargos'!Q5)*(1+SUM($B88:$B$228))</f>
        <v>271.26</v>
      </c>
      <c r="O88" s="4">
        <f>Forward!O88*(1+SUM($B88:$B$228))+(-'Swap - Encargos'!F5+'Swap - Encargos'!R5)*(1+SUM($B88:$B$228))</f>
        <v>268.84879999999998</v>
      </c>
      <c r="P88" s="4">
        <f>Forward!P88*(1+SUM($B88:$B$228))+(-'Swap - Encargos'!G5+'Swap - Encargos'!S5)*(1+SUM($B88:$B$228))</f>
        <v>264.02639999999997</v>
      </c>
      <c r="Q88" s="4">
        <f>Forward!Q88*(1+SUM($B88:$B$228))+(-'Swap - Encargos'!H5+'Swap - Encargos'!T5)*(1+SUM($B88:$B$228))</f>
        <v>260.40960000000001</v>
      </c>
      <c r="R88" s="4">
        <f>Forward!R88*(1+SUM($B88:$B$228))+(-'Swap - Encargos'!I5+'Swap - Encargos'!U5)*(1+SUM($B88:$B$228))</f>
        <v>255.58720000000002</v>
      </c>
      <c r="S88" s="4">
        <f>Forward!S88*(1+SUM($B88:$B$228))+(-'Swap - Encargos'!J5+'Swap - Encargos'!V5)*(1+SUM($B88:$B$228))</f>
        <v>249.5592</v>
      </c>
      <c r="T88" s="4">
        <f>Forward!T88*(1+SUM($B88:$B$228))+(-'Swap - Encargos'!K5+'Swap - Encargos'!W5)*(1+SUM($B88:$B$228))</f>
        <v>243.53120000000001</v>
      </c>
      <c r="U88" s="4">
        <f>Forward!U88*(1+SUM($B88:$B$228))</f>
        <v>0</v>
      </c>
      <c r="V88" s="6"/>
      <c r="W88" s="20">
        <f t="shared" si="0"/>
        <v>306.89217777777776</v>
      </c>
      <c r="X88" s="20">
        <f t="shared" si="1"/>
        <v>251.42406517857142</v>
      </c>
      <c r="Y88" s="23">
        <f t="shared" si="2"/>
        <v>291.91594666666668</v>
      </c>
      <c r="Z88" s="23">
        <f t="shared" si="3"/>
        <v>248.26214541666673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66.764422222222265</v>
      </c>
      <c r="AJ88" s="9">
        <f t="shared" si="8"/>
        <v>0.17867855732301333</v>
      </c>
      <c r="AK88" s="9">
        <f t="shared" si="9"/>
        <v>0.17867855732301333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Encargos'!B6+'Swap - Encargos'!N6)*(1+SUM($B89:$B$228))</f>
        <v>247.39519999999999</v>
      </c>
      <c r="L89" s="4">
        <f>Forward!L89*(1+SUM($B89:$B$228))+(-'Swap - Encargos'!C6+'Swap - Encargos'!O6)*(1+SUM($B89:$B$228))</f>
        <v>330.65320000000003</v>
      </c>
      <c r="M89" s="4">
        <f>Forward!M89*(1+SUM($B89:$B$228))+(-'Swap - Encargos'!D6+'Swap - Encargos'!P6)*(1+SUM($B89:$B$228))</f>
        <v>306.86520000000002</v>
      </c>
      <c r="N89" s="4">
        <f>Forward!N89*(1+SUM($B89:$B$228))+(-'Swap - Encargos'!E6+'Swap - Encargos'!Q6)*(1+SUM($B89:$B$228))</f>
        <v>280.69839999999999</v>
      </c>
      <c r="O89" s="4">
        <f>Forward!O89*(1+SUM($B89:$B$228))+(-'Swap - Encargos'!F6+'Swap - Encargos'!R6)*(1+SUM($B89:$B$228))</f>
        <v>268.80439999999999</v>
      </c>
      <c r="P89" s="4">
        <f>Forward!P89*(1+SUM($B89:$B$228))+(-'Swap - Encargos'!G6+'Swap - Encargos'!S6)*(1+SUM($B89:$B$228))</f>
        <v>262.85739999999998</v>
      </c>
      <c r="Q89" s="4">
        <f>Forward!Q89*(1+SUM($B89:$B$228))+(-'Swap - Encargos'!H6+'Swap - Encargos'!T6)*(1+SUM($B89:$B$228))</f>
        <v>259.28919999999999</v>
      </c>
      <c r="R89" s="4">
        <f>Forward!R89*(1+SUM($B89:$B$228))+(-'Swap - Encargos'!I6+'Swap - Encargos'!U6)*(1+SUM($B89:$B$228))</f>
        <v>256.91040000000004</v>
      </c>
      <c r="S89" s="4">
        <f>Forward!S89*(1+SUM($B89:$B$228))+(-'Swap - Encargos'!J6+'Swap - Encargos'!V6)*(1+SUM($B89:$B$228))</f>
        <v>250.96340000000001</v>
      </c>
      <c r="T89" s="4">
        <f>Forward!T89*(1+SUM($B89:$B$228))+(-'Swap - Encargos'!K6+'Swap - Encargos'!W6)*(1+SUM($B89:$B$228))</f>
        <v>245.0164</v>
      </c>
      <c r="U89" s="4">
        <f>Forward!U89*(1+SUM($B89:$B$228))</f>
        <v>0</v>
      </c>
      <c r="V89" s="6"/>
      <c r="W89" s="20">
        <f t="shared" si="0"/>
        <v>297.74646666666672</v>
      </c>
      <c r="X89" s="20">
        <f t="shared" si="1"/>
        <v>251.42406517857142</v>
      </c>
      <c r="Y89" s="23">
        <f t="shared" si="2"/>
        <v>287.65638999999999</v>
      </c>
      <c r="Z89" s="23">
        <f t="shared" si="3"/>
        <v>248.26214541666673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75.910133333333306</v>
      </c>
      <c r="AJ89" s="9">
        <f t="shared" si="8"/>
        <v>0.20315480399204322</v>
      </c>
      <c r="AK89" s="9">
        <f t="shared" si="9"/>
        <v>0.20315480399204322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Encargos'!B7+'Swap - Encargos'!N7)*(1+SUM($B90:$B$228))</f>
        <v>240.47520000000003</v>
      </c>
      <c r="L90" s="4">
        <f>Forward!L90*(1+SUM($B90:$B$228))+(-'Swap - Encargos'!C7+'Swap - Encargos'!O7)*(1+SUM($B90:$B$228))</f>
        <v>299.41520000000003</v>
      </c>
      <c r="M90" s="4">
        <f>Forward!M90*(1+SUM($B90:$B$228))+(-'Swap - Encargos'!D7+'Swap - Encargos'!P7)*(1+SUM($B90:$B$228))</f>
        <v>307.66680000000002</v>
      </c>
      <c r="N90" s="4">
        <f>Forward!N90*(1+SUM($B90:$B$228))+(-'Swap - Encargos'!E7+'Swap - Encargos'!Q7)*(1+SUM($B90:$B$228))</f>
        <v>289.98480000000001</v>
      </c>
      <c r="O90" s="4">
        <f>Forward!O90*(1+SUM($B90:$B$228))+(-'Swap - Encargos'!F7+'Swap - Encargos'!R7)*(1+SUM($B90:$B$228))</f>
        <v>271.12400000000002</v>
      </c>
      <c r="P90" s="4">
        <f>Forward!P90*(1+SUM($B90:$B$228))+(-'Swap - Encargos'!G7+'Swap - Encargos'!S7)*(1+SUM($B90:$B$228))</f>
        <v>267.58760000000001</v>
      </c>
      <c r="Q90" s="4">
        <f>Forward!Q90*(1+SUM($B90:$B$228))+(-'Swap - Encargos'!H7+'Swap - Encargos'!T7)*(1+SUM($B90:$B$228))</f>
        <v>264.05119999999999</v>
      </c>
      <c r="R90" s="4">
        <f>Forward!R90*(1+SUM($B90:$B$228))+(-'Swap - Encargos'!I7+'Swap - Encargos'!U7)*(1+SUM($B90:$B$228))</f>
        <v>261.6936</v>
      </c>
      <c r="S90" s="4">
        <f>Forward!S90*(1+SUM($B90:$B$228))+(-'Swap - Encargos'!J7+'Swap - Encargos'!V7)*(1+SUM($B90:$B$228))</f>
        <v>255.7996</v>
      </c>
      <c r="T90" s="4">
        <f>Forward!T90*(1+SUM($B90:$B$228))+(-'Swap - Encargos'!K7+'Swap - Encargos'!W7)*(1+SUM($B90:$B$228))</f>
        <v>249.90559999999999</v>
      </c>
      <c r="U90" s="4">
        <f>Forward!U90*(1+SUM($B90:$B$228))</f>
        <v>0</v>
      </c>
      <c r="V90" s="6"/>
      <c r="W90" s="20">
        <f t="shared" si="0"/>
        <v>288.02013333333338</v>
      </c>
      <c r="X90" s="20">
        <f t="shared" si="1"/>
        <v>251.42406517857142</v>
      </c>
      <c r="Y90" s="23">
        <f t="shared" si="2"/>
        <v>283.54069333333337</v>
      </c>
      <c r="Z90" s="23">
        <f t="shared" si="3"/>
        <v>248.26214541666673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85.636466666666649</v>
      </c>
      <c r="AJ90" s="9">
        <f t="shared" si="8"/>
        <v>0.22918494325181635</v>
      </c>
      <c r="AK90" s="9">
        <f t="shared" si="9"/>
        <v>0.22918494325181635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Encargos'!B8+'Swap - Encargos'!N8)*(1+SUM($B91:$B$228))</f>
        <v>237.16820000000004</v>
      </c>
      <c r="L91" s="4">
        <f>Forward!L91*(1+SUM($B91:$B$228))+(-'Swap - Encargos'!C8+'Swap - Encargos'!O8)*(1+SUM($B91:$B$228))</f>
        <v>305.26600000000002</v>
      </c>
      <c r="M91" s="4">
        <f>Forward!M91*(1+SUM($B91:$B$228))+(-'Swap - Encargos'!D8+'Swap - Encargos'!P8)*(1+SUM($B91:$B$228))</f>
        <v>300.56960000000004</v>
      </c>
      <c r="N91" s="4">
        <f>Forward!N91*(1+SUM($B91:$B$228))+(-'Swap - Encargos'!E8+'Swap - Encargos'!Q8)*(1+SUM($B91:$B$228))</f>
        <v>268.86890000000005</v>
      </c>
      <c r="O91" s="4">
        <f>Forward!O91*(1+SUM($B91:$B$228))+(-'Swap - Encargos'!F8+'Swap - Encargos'!R8)*(1+SUM($B91:$B$228))</f>
        <v>262.9984</v>
      </c>
      <c r="P91" s="4">
        <f>Forward!P91*(1+SUM($B91:$B$228))+(-'Swap - Encargos'!G8+'Swap - Encargos'!S8)*(1+SUM($B91:$B$228))</f>
        <v>258.30200000000002</v>
      </c>
      <c r="Q91" s="4">
        <f>Forward!Q91*(1+SUM($B91:$B$228))+(-'Swap - Encargos'!H8+'Swap - Encargos'!T8)*(1+SUM($B91:$B$228))</f>
        <v>254.77970000000005</v>
      </c>
      <c r="R91" s="4">
        <f>Forward!R91*(1+SUM($B91:$B$228))+(-'Swap - Encargos'!I8+'Swap - Encargos'!U8)*(1+SUM($B91:$B$228))</f>
        <v>252.43150000000003</v>
      </c>
      <c r="S91" s="4">
        <f>Forward!S91*(1+SUM($B91:$B$228))+(-'Swap - Encargos'!J8+'Swap - Encargos'!V8)*(1+SUM($B91:$B$228))</f>
        <v>246.56100000000004</v>
      </c>
      <c r="T91" s="4">
        <f>Forward!T91*(1+SUM($B91:$B$228))+(-'Swap - Encargos'!K8+'Swap - Encargos'!W8)*(1+SUM($B91:$B$228))</f>
        <v>240.69050000000004</v>
      </c>
      <c r="U91" s="4">
        <f>Forward!U91*(1+SUM($B91:$B$228))</f>
        <v>0</v>
      </c>
      <c r="V91" s="6"/>
      <c r="W91" s="20">
        <f t="shared" si="0"/>
        <v>285.40414166666665</v>
      </c>
      <c r="X91" s="20">
        <f t="shared" si="1"/>
        <v>251.42406517857142</v>
      </c>
      <c r="Y91" s="23">
        <f t="shared" si="2"/>
        <v>276.7353700000001</v>
      </c>
      <c r="Z91" s="23">
        <f t="shared" si="3"/>
        <v>248.26214541666673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88.252458333333379</v>
      </c>
      <c r="AJ91" s="9">
        <f t="shared" si="8"/>
        <v>0.2361860016210964</v>
      </c>
      <c r="AK91" s="9">
        <f t="shared" si="9"/>
        <v>0.2361860016210964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Encargos'!B9+'Swap - Encargos'!N9)*(1+SUM($B92:$B$228))</f>
        <v>149.4272</v>
      </c>
      <c r="L92" s="4">
        <f>Forward!L92*(1+SUM($B92:$B$228))+(-'Swap - Encargos'!C9+'Swap - Encargos'!O9)*(1+SUM($B92:$B$228))</f>
        <v>279.0086</v>
      </c>
      <c r="M92" s="4">
        <f>Forward!M92*(1+SUM($B92:$B$228))+(-'Swap - Encargos'!D9+'Swap - Encargos'!P9)*(1+SUM($B92:$B$228))</f>
        <v>283.6782</v>
      </c>
      <c r="N92" s="4">
        <f>Forward!N92*(1+SUM($B92:$B$228))+(-'Swap - Encargos'!E9+'Swap - Encargos'!Q9)*(1+SUM($B92:$B$228))</f>
        <v>273.17160000000001</v>
      </c>
      <c r="O92" s="4">
        <f>Forward!O92*(1+SUM($B92:$B$228))+(-'Swap - Encargos'!F9+'Swap - Encargos'!R9)*(1+SUM($B92:$B$228))</f>
        <v>263.83240000000001</v>
      </c>
      <c r="P92" s="4">
        <f>Forward!P92*(1+SUM($B92:$B$228))+(-'Swap - Encargos'!G9+'Swap - Encargos'!S9)*(1+SUM($B92:$B$228))</f>
        <v>256.82799999999997</v>
      </c>
      <c r="Q92" s="4">
        <f>Forward!Q92*(1+SUM($B92:$B$228))+(-'Swap - Encargos'!H9+'Swap - Encargos'!T9)*(1+SUM($B92:$B$228))</f>
        <v>253.32580000000002</v>
      </c>
      <c r="R92" s="4">
        <f>Forward!R92*(1+SUM($B92:$B$228))+(-'Swap - Encargos'!I9+'Swap - Encargos'!U9)*(1+SUM($B92:$B$228))</f>
        <v>250.99099999999999</v>
      </c>
      <c r="S92" s="4">
        <f>Forward!S92*(1+SUM($B92:$B$228))+(-'Swap - Encargos'!J9+'Swap - Encargos'!V9)*(1+SUM($B92:$B$228))</f>
        <v>245.154</v>
      </c>
      <c r="T92" s="4">
        <f>Forward!T92*(1+SUM($B92:$B$228))+(-'Swap - Encargos'!K9+'Swap - Encargos'!W9)*(1+SUM($B92:$B$228))</f>
        <v>239.31700000000001</v>
      </c>
      <c r="U92" s="4">
        <f>Forward!U92*(1+SUM($B92:$B$228))</f>
        <v>0</v>
      </c>
      <c r="V92" s="6"/>
      <c r="W92" s="20">
        <f t="shared" si="0"/>
        <v>257.99540000000002</v>
      </c>
      <c r="X92" s="20">
        <f t="shared" si="1"/>
        <v>251.42406517857142</v>
      </c>
      <c r="Y92" s="23">
        <f t="shared" si="2"/>
        <v>260.56368000000003</v>
      </c>
      <c r="Z92" s="23">
        <f t="shared" si="3"/>
        <v>248.26214541666673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115.66120000000001</v>
      </c>
      <c r="AJ92" s="9">
        <f t="shared" si="8"/>
        <v>0.30953875831445238</v>
      </c>
      <c r="AK92" s="9">
        <f t="shared" si="9"/>
        <v>0.30953875831445238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Encargos'!B10+'Swap - Encargos'!N10)*(1+SUM($B93:$B$228))</f>
        <v>169.08479999999997</v>
      </c>
      <c r="L93" s="4">
        <f>Forward!L93*(1+SUM($B93:$B$228))+(-'Swap - Encargos'!C10+'Swap - Encargos'!O10)*(1+SUM($B93:$B$228))</f>
        <v>275.93700000000001</v>
      </c>
      <c r="M93" s="4">
        <f>Forward!M93*(1+SUM($B93:$B$228))+(-'Swap - Encargos'!D10+'Swap - Encargos'!P10)*(1+SUM($B93:$B$228))</f>
        <v>279.45959999999997</v>
      </c>
      <c r="N93" s="4">
        <f>Forward!N93*(1+SUM($B93:$B$228))+(-'Swap - Encargos'!E10+'Swap - Encargos'!Q10)*(1+SUM($B93:$B$228))</f>
        <v>268.89179999999999</v>
      </c>
      <c r="O93" s="4">
        <f>Forward!O93*(1+SUM($B93:$B$228))+(-'Swap - Encargos'!F10+'Swap - Encargos'!R10)*(1+SUM($B93:$B$228))</f>
        <v>260.67239999999998</v>
      </c>
      <c r="P93" s="4">
        <f>Forward!P93*(1+SUM($B93:$B$228))+(-'Swap - Encargos'!G10+'Swap - Encargos'!S10)*(1+SUM($B93:$B$228))</f>
        <v>259.4982</v>
      </c>
      <c r="Q93" s="4">
        <f>Forward!Q93*(1+SUM($B93:$B$228))+(-'Swap - Encargos'!H10+'Swap - Encargos'!T10)*(1+SUM($B93:$B$228))</f>
        <v>259.4982</v>
      </c>
      <c r="R93" s="4">
        <f>Forward!R93*(1+SUM($B93:$B$228))+(-'Swap - Encargos'!I10+'Swap - Encargos'!U10)*(1+SUM($B93:$B$228))</f>
        <v>251.27879999999996</v>
      </c>
      <c r="S93" s="4">
        <f>Forward!S93*(1+SUM($B93:$B$228))+(-'Swap - Encargos'!J10+'Swap - Encargos'!V10)*(1+SUM($B93:$B$228))</f>
        <v>245.40779999999998</v>
      </c>
      <c r="T93" s="4">
        <f>Forward!T93*(1+SUM($B93:$B$228))+(-'Swap - Encargos'!K10+'Swap - Encargos'!W10)*(1+SUM($B93:$B$228))</f>
        <v>239.53679999999997</v>
      </c>
      <c r="U93" s="4">
        <f>Forward!U93*(1+SUM($B93:$B$228))</f>
        <v>0</v>
      </c>
      <c r="V93" s="6"/>
      <c r="W93" s="20">
        <f t="shared" si="0"/>
        <v>260.90071666666665</v>
      </c>
      <c r="X93" s="20">
        <f t="shared" si="1"/>
        <v>251.42406517857142</v>
      </c>
      <c r="Y93" s="23">
        <f t="shared" si="2"/>
        <v>261.35735</v>
      </c>
      <c r="Z93" s="23">
        <f t="shared" si="3"/>
        <v>248.26214541666673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112.75588333333337</v>
      </c>
      <c r="AJ93" s="9">
        <f t="shared" si="8"/>
        <v>0.3017633927336848</v>
      </c>
      <c r="AK93" s="9">
        <f t="shared" si="9"/>
        <v>0.3017633927336848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Encargos'!B11+'Swap - Encargos'!N11)*(1+SUM($B94:$B$228))</f>
        <v>186.0924</v>
      </c>
      <c r="L94" s="4">
        <f>Forward!L94*(1+SUM($B94:$B$228))+(-'Swap - Encargos'!C11+'Swap - Encargos'!O11)*(1+SUM($B94:$B$228))</f>
        <v>254.40479999999999</v>
      </c>
      <c r="M94" s="4">
        <f>Forward!M94*(1+SUM($B94:$B$228))+(-'Swap - Encargos'!D11+'Swap - Encargos'!P11)*(1+SUM($B94:$B$228))</f>
        <v>279.1386</v>
      </c>
      <c r="N94" s="4">
        <f>Forward!N94*(1+SUM($B94:$B$228))+(-'Swap - Encargos'!E11+'Swap - Encargos'!Q11)*(1+SUM($B94:$B$228))</f>
        <v>274.42739999999998</v>
      </c>
      <c r="O94" s="4">
        <f>Forward!O94*(1+SUM($B94:$B$228))+(-'Swap - Encargos'!F11+'Swap - Encargos'!R11)*(1+SUM($B94:$B$228))</f>
        <v>266.18279999999999</v>
      </c>
      <c r="P94" s="4">
        <f>Forward!P94*(1+SUM($B94:$B$228))+(-'Swap - Encargos'!G11+'Swap - Encargos'!S11)*(1+SUM($B94:$B$228))</f>
        <v>263.82719999999995</v>
      </c>
      <c r="Q94" s="4">
        <f>Forward!Q94*(1+SUM($B94:$B$228))+(-'Swap - Encargos'!H11+'Swap - Encargos'!T11)*(1+SUM($B94:$B$228))</f>
        <v>256.7604</v>
      </c>
      <c r="R94" s="4">
        <f>Forward!R94*(1+SUM($B94:$B$228))+(-'Swap - Encargos'!I11+'Swap - Encargos'!U11)*(1+SUM($B94:$B$228))</f>
        <v>249.6936</v>
      </c>
      <c r="S94" s="4">
        <f>Forward!S94*(1+SUM($B94:$B$228))+(-'Swap - Encargos'!J11+'Swap - Encargos'!V11)*(1+SUM($B94:$B$228))</f>
        <v>246.16019999999997</v>
      </c>
      <c r="T94" s="4">
        <f>Forward!T94*(1+SUM($B94:$B$228))+(-'Swap - Encargos'!K11+'Swap - Encargos'!W11)*(1+SUM($B94:$B$228))</f>
        <v>242.6268</v>
      </c>
      <c r="U94" s="4">
        <f>Forward!U94*(1+SUM($B94:$B$228))</f>
        <v>0</v>
      </c>
      <c r="V94" s="6"/>
      <c r="W94" s="20">
        <f t="shared" si="0"/>
        <v>259.5086</v>
      </c>
      <c r="X94" s="20">
        <f t="shared" si="1"/>
        <v>251.42406517857142</v>
      </c>
      <c r="Y94" s="23">
        <f t="shared" si="2"/>
        <v>262.41383999999994</v>
      </c>
      <c r="Z94" s="23">
        <f t="shared" si="3"/>
        <v>248.26214541666673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114.14800000000002</v>
      </c>
      <c r="AJ94" s="9">
        <f t="shared" si="8"/>
        <v>0.30548905064168547</v>
      </c>
      <c r="AK94" s="9">
        <f t="shared" si="9"/>
        <v>0.30548905064168547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Encargos'!B12+'Swap - Encargos'!N12)*(1+SUM($B95:$B$228))</f>
        <v>164.1173</v>
      </c>
      <c r="L95" s="4">
        <f>Forward!L95*(1+SUM($B95:$B$228))+(-'Swap - Encargos'!C12+'Swap - Encargos'!O12)*(1+SUM($B95:$B$228))</f>
        <v>226.69440000000003</v>
      </c>
      <c r="M95" s="4">
        <f>Forward!M95*(1+SUM($B95:$B$228))+(-'Swap - Encargos'!D12+'Swap - Encargos'!P12)*(1+SUM($B95:$B$228))</f>
        <v>252.66980000000001</v>
      </c>
      <c r="N95" s="4">
        <f>Forward!N95*(1+SUM($B95:$B$228))+(-'Swap - Encargos'!E12+'Swap - Encargos'!Q12)*(1+SUM($B95:$B$228))</f>
        <v>260.93470000000002</v>
      </c>
      <c r="O95" s="4">
        <f>Forward!O95*(1+SUM($B95:$B$228))+(-'Swap - Encargos'!F12+'Swap - Encargos'!R12)*(1+SUM($B95:$B$228))</f>
        <v>246.7663</v>
      </c>
      <c r="P95" s="4">
        <f>Forward!P95*(1+SUM($B95:$B$228))+(-'Swap - Encargos'!G12+'Swap - Encargos'!S12)*(1+SUM($B95:$B$228))</f>
        <v>249.1277</v>
      </c>
      <c r="Q95" s="4">
        <f>Forward!Q95*(1+SUM($B95:$B$228))+(-'Swap - Encargos'!H12+'Swap - Encargos'!T12)*(1+SUM($B95:$B$228))</f>
        <v>242.04350000000002</v>
      </c>
      <c r="R95" s="4">
        <f>Forward!R95*(1+SUM($B95:$B$228))+(-'Swap - Encargos'!I12+'Swap - Encargos'!U12)*(1+SUM($B95:$B$228))</f>
        <v>238.50140000000002</v>
      </c>
      <c r="S95" s="4">
        <f>Forward!S95*(1+SUM($B95:$B$228))+(-'Swap - Encargos'!J12+'Swap - Encargos'!V12)*(1+SUM($B95:$B$228))</f>
        <v>234.95930000000001</v>
      </c>
      <c r="T95" s="4">
        <f>Forward!T95*(1+SUM($B95:$B$228))+(-'Swap - Encargos'!K12+'Swap - Encargos'!W12)*(1+SUM($B95:$B$228))</f>
        <v>231.41720000000004</v>
      </c>
      <c r="U95" s="4">
        <f>Forward!U95*(1+SUM($B95:$B$228))</f>
        <v>0</v>
      </c>
      <c r="V95" s="6"/>
      <c r="W95" s="20">
        <f t="shared" si="0"/>
        <v>238.69818333333336</v>
      </c>
      <c r="X95" s="20">
        <f t="shared" si="1"/>
        <v>251.42406517857142</v>
      </c>
      <c r="Y95" s="23">
        <f t="shared" si="2"/>
        <v>242.98806000000005</v>
      </c>
      <c r="Z95" s="23">
        <f t="shared" si="3"/>
        <v>248.26214541666673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134.95841666666666</v>
      </c>
      <c r="AJ95" s="9">
        <f t="shared" si="8"/>
        <v>0.36118301313737439</v>
      </c>
      <c r="AK95" s="9">
        <f t="shared" si="9"/>
        <v>0.36118301313737439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Encargos'!B13+'Swap - Encargos'!N13)*(1+SUM($B96:$B$228))</f>
        <v>162.1224</v>
      </c>
      <c r="L96" s="4">
        <f>Forward!L96*(1+SUM($B96:$B$228))+(-'Swap - Encargos'!C13+'Swap - Encargos'!O13)*(1+SUM($B96:$B$228))</f>
        <v>180.91919999999999</v>
      </c>
      <c r="M96" s="4">
        <f>Forward!M96*(1+SUM($B96:$B$228))+(-'Swap - Encargos'!D13+'Swap - Encargos'!P13)*(1+SUM($B96:$B$228))</f>
        <v>220.86240000000001</v>
      </c>
      <c r="N96" s="4">
        <f>Forward!N96*(1+SUM($B96:$B$228))+(-'Swap - Encargos'!E13+'Swap - Encargos'!Q13)*(1+SUM($B96:$B$228))</f>
        <v>238.48440000000002</v>
      </c>
      <c r="O96" s="4">
        <f>Forward!O96*(1+SUM($B96:$B$228))+(-'Swap - Encargos'!F13+'Swap - Encargos'!R13)*(1+SUM($B96:$B$228))</f>
        <v>230.26080000000002</v>
      </c>
      <c r="P96" s="4">
        <f>Forward!P96*(1+SUM($B96:$B$228))+(-'Swap - Encargos'!G13+'Swap - Encargos'!S13)*(1+SUM($B96:$B$228))</f>
        <v>242.00880000000001</v>
      </c>
      <c r="Q96" s="4">
        <f>Forward!Q96*(1+SUM($B96:$B$228))+(-'Swap - Encargos'!H13+'Swap - Encargos'!T13)*(1+SUM($B96:$B$228))</f>
        <v>234.96</v>
      </c>
      <c r="R96" s="4">
        <f>Forward!R96*(1+SUM($B96:$B$228))+(-'Swap - Encargos'!I13+'Swap - Encargos'!U13)*(1+SUM($B96:$B$228))</f>
        <v>234.96</v>
      </c>
      <c r="S96" s="4">
        <f>Forward!S96*(1+SUM($B96:$B$228))+(-'Swap - Encargos'!J13+'Swap - Encargos'!V13)*(1+SUM($B96:$B$228))</f>
        <v>232.61040000000003</v>
      </c>
      <c r="T96" s="4">
        <f>Forward!T96*(1+SUM($B96:$B$228))+(-'Swap - Encargos'!K13+'Swap - Encargos'!W13)*(1+SUM($B96:$B$228))</f>
        <v>224.38680000000002</v>
      </c>
      <c r="U96" s="4">
        <f>Forward!U96*(1+SUM($B96:$B$228))</f>
        <v>0</v>
      </c>
      <c r="V96" s="6"/>
      <c r="W96" s="20">
        <f t="shared" si="0"/>
        <v>209.17966666666666</v>
      </c>
      <c r="X96" s="20">
        <f t="shared" si="1"/>
        <v>251.42406517857142</v>
      </c>
      <c r="Y96" s="23">
        <f t="shared" si="2"/>
        <v>219.84423999999999</v>
      </c>
      <c r="Z96" s="23">
        <f t="shared" si="3"/>
        <v>248.26214541666673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164.47693333333336</v>
      </c>
      <c r="AJ96" s="9">
        <f t="shared" si="8"/>
        <v>0.44018206378084412</v>
      </c>
      <c r="AK96" s="9">
        <f t="shared" si="9"/>
        <v>0.44018206378084412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Encargos'!B14+'Swap - Encargos'!N14)*(1+SUM($B97:$B$228))</f>
        <v>159.21520000000001</v>
      </c>
      <c r="L97" s="4">
        <f>Forward!L97*(1+SUM($B97:$B$228))+(-'Swap - Encargos'!C14+'Swap - Encargos'!O14)*(1+SUM($B97:$B$228))</f>
        <v>174.43430000000001</v>
      </c>
      <c r="M97" s="4">
        <f>Forward!M97*(1+SUM($B97:$B$228))+(-'Swap - Encargos'!D14+'Swap - Encargos'!P14)*(1+SUM($B97:$B$228))</f>
        <v>223.6037</v>
      </c>
      <c r="N97" s="4">
        <f>Forward!N97*(1+SUM($B97:$B$228))+(-'Swap - Encargos'!E14+'Swap - Encargos'!Q14)*(1+SUM($B97:$B$228))</f>
        <v>232.9693</v>
      </c>
      <c r="O97" s="4">
        <f>Forward!O97*(1+SUM($B97:$B$228))+(-'Swap - Encargos'!F14+'Swap - Encargos'!R14)*(1+SUM($B97:$B$228))</f>
        <v>229.4572</v>
      </c>
      <c r="P97" s="4">
        <f>Forward!P97*(1+SUM($B97:$B$228))+(-'Swap - Encargos'!G14+'Swap - Encargos'!S14)*(1+SUM($B97:$B$228))</f>
        <v>248.1884</v>
      </c>
      <c r="Q97" s="4">
        <f>Forward!Q97*(1+SUM($B97:$B$228))+(-'Swap - Encargos'!H14+'Swap - Encargos'!T14)*(1+SUM($B97:$B$228))</f>
        <v>247.01769999999999</v>
      </c>
      <c r="R97" s="4">
        <f>Forward!R97*(1+SUM($B97:$B$228))+(-'Swap - Encargos'!I14+'Swap - Encargos'!U14)*(1+SUM($B97:$B$228))</f>
        <v>236.48140000000001</v>
      </c>
      <c r="S97" s="4">
        <f>Forward!S97*(1+SUM($B97:$B$228))+(-'Swap - Encargos'!J14+'Swap - Encargos'!V14)*(1+SUM($B97:$B$228))</f>
        <v>231.79860000000002</v>
      </c>
      <c r="T97" s="4">
        <f>Forward!T97*(1+SUM($B97:$B$228))+(-'Swap - Encargos'!K14+'Swap - Encargos'!W14)*(1+SUM($B97:$B$228))</f>
        <v>224.77440000000001</v>
      </c>
      <c r="U97" s="4">
        <f>Forward!U97*(1+SUM($B97:$B$228))</f>
        <v>0</v>
      </c>
      <c r="V97" s="6"/>
      <c r="W97" s="20">
        <f t="shared" si="0"/>
        <v>208.28704166666668</v>
      </c>
      <c r="X97" s="20">
        <f t="shared" si="1"/>
        <v>251.42406517857142</v>
      </c>
      <c r="Y97" s="23">
        <f t="shared" si="2"/>
        <v>220.24769333333333</v>
      </c>
      <c r="Z97" s="23">
        <f t="shared" si="3"/>
        <v>248.26214541666673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165.36955833333334</v>
      </c>
      <c r="AJ97" s="9">
        <f t="shared" si="8"/>
        <v>0.44257095507836164</v>
      </c>
      <c r="AK97" s="9">
        <f t="shared" si="9"/>
        <v>0.44257095507836164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Encargos'!C15+'Swap - Encargos'!O15)*(1+SUM($B98:$B$228))</f>
        <v>166.52350000000001</v>
      </c>
      <c r="M98" s="4">
        <f>Forward!M98*(1+SUM($B98:$B$228))+(-'Swap - Encargos'!D15+'Swap - Encargos'!P15)*(1+SUM($B98:$B$228))</f>
        <v>188.64900000000003</v>
      </c>
      <c r="N98" s="4">
        <f>Forward!N98*(1+SUM($B98:$B$228))+(-'Swap - Encargos'!E15+'Swap - Encargos'!Q15)*(1+SUM($B98:$B$228))</f>
        <v>206.11650000000003</v>
      </c>
      <c r="O98" s="4">
        <f>Forward!O98*(1+SUM($B98:$B$228))+(-'Swap - Encargos'!F15+'Swap - Encargos'!R15)*(1+SUM($B98:$B$228))</f>
        <v>221.25500000000002</v>
      </c>
      <c r="P98" s="4">
        <f>Forward!P98*(1+SUM($B98:$B$228))+(-'Swap - Encargos'!G15+'Swap - Encargos'!S15)*(1+SUM($B98:$B$228))</f>
        <v>250.36750000000001</v>
      </c>
      <c r="Q98" s="4">
        <f>Forward!Q98*(1+SUM($B98:$B$228))+(-'Swap - Encargos'!H15+'Swap - Encargos'!T15)*(1+SUM($B98:$B$228))</f>
        <v>245.70950000000002</v>
      </c>
      <c r="R98" s="4">
        <f>Forward!R98*(1+SUM($B98:$B$228))+(-'Swap - Encargos'!I15+'Swap - Encargos'!U15)*(1+SUM($B98:$B$228))</f>
        <v>238.72250000000003</v>
      </c>
      <c r="S98" s="4">
        <f>Forward!S98*(1+SUM($B98:$B$228))+(-'Swap - Encargos'!J15+'Swap - Encargos'!V15)*(1+SUM($B98:$B$228))</f>
        <v>234.06450000000001</v>
      </c>
      <c r="T98" s="4">
        <f>Forward!T98*(1+SUM($B98:$B$228))+(-'Swap - Encargos'!K15+'Swap - Encargos'!W15)*(1+SUM($B98:$B$228))</f>
        <v>227.07750000000001</v>
      </c>
      <c r="U98" s="4">
        <f>Forward!U98*(1+SUM($B98:$B$228))</f>
        <v>0</v>
      </c>
      <c r="V98" s="6"/>
      <c r="W98" s="20">
        <f t="shared" si="0"/>
        <v>187.09633333333335</v>
      </c>
      <c r="X98" s="20">
        <f t="shared" si="1"/>
        <v>251.42406517857142</v>
      </c>
      <c r="Y98" s="23">
        <f t="shared" si="2"/>
        <v>206.58230000000003</v>
      </c>
      <c r="Z98" s="23">
        <f t="shared" si="3"/>
        <v>248.26214541666673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181.81726666666668</v>
      </c>
      <c r="AJ98" s="9">
        <f t="shared" si="8"/>
        <v>0.49284511784511786</v>
      </c>
      <c r="AK98" s="9">
        <f t="shared" si="9"/>
        <v>0.49284511784511786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Encargos'!C16+'Swap - Encargos'!O16)*(1+SUM($B99:$B$228))</f>
        <v>170.4024</v>
      </c>
      <c r="M99" s="4">
        <f>Forward!M99*(1+SUM($B99:$B$228))+(-'Swap - Encargos'!D16+'Swap - Encargos'!P16)*(1+SUM($B99:$B$228))</f>
        <v>175.03920000000002</v>
      </c>
      <c r="N99" s="4">
        <f>Forward!N99*(1+SUM($B99:$B$228))+(-'Swap - Encargos'!E16+'Swap - Encargos'!Q16)*(1+SUM($B99:$B$228))</f>
        <v>187.79039999999998</v>
      </c>
      <c r="O99" s="4">
        <f>Forward!O99*(1+SUM($B99:$B$228))+(-'Swap - Encargos'!F16+'Swap - Encargos'!R16)*(1+SUM($B99:$B$228))</f>
        <v>207.49680000000001</v>
      </c>
      <c r="P99" s="4">
        <f>Forward!P99*(1+SUM($B99:$B$228))+(-'Swap - Encargos'!G16+'Swap - Encargos'!S16)*(1+SUM($B99:$B$228))</f>
        <v>252.7056</v>
      </c>
      <c r="Q99" s="4">
        <f>Forward!Q99*(1+SUM($B99:$B$228))+(-'Swap - Encargos'!H16+'Swap - Encargos'!T16)*(1+SUM($B99:$B$228))</f>
        <v>248.06880000000001</v>
      </c>
      <c r="R99" s="4">
        <f>Forward!R99*(1+SUM($B99:$B$228))+(-'Swap - Encargos'!I16+'Swap - Encargos'!U16)*(1+SUM($B99:$B$228))</f>
        <v>242.27279999999999</v>
      </c>
      <c r="S99" s="4">
        <f>Forward!S99*(1+SUM($B99:$B$228))+(-'Swap - Encargos'!J16+'Swap - Encargos'!V16)*(1+SUM($B99:$B$228))</f>
        <v>237.636</v>
      </c>
      <c r="T99" s="4">
        <f>Forward!T99*(1+SUM($B99:$B$228))+(-'Swap - Encargos'!K16+'Swap - Encargos'!W16)*(1+SUM($B99:$B$228))</f>
        <v>230.6808</v>
      </c>
      <c r="U99" s="4">
        <f>Forward!U99*(1+SUM($B99:$B$228))</f>
        <v>0</v>
      </c>
      <c r="V99" s="6"/>
      <c r="W99" s="20">
        <f t="shared" si="0"/>
        <v>178.77440000000001</v>
      </c>
      <c r="X99" s="20">
        <f t="shared" si="1"/>
        <v>251.42406517857142</v>
      </c>
      <c r="Y99" s="23">
        <f t="shared" si="2"/>
        <v>199.98132000000004</v>
      </c>
      <c r="Z99" s="23">
        <f t="shared" si="3"/>
        <v>248.26214541666673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190.13920000000002</v>
      </c>
      <c r="AJ99" s="9">
        <f t="shared" si="8"/>
        <v>0.51540306456579532</v>
      </c>
      <c r="AK99" s="9">
        <f t="shared" si="9"/>
        <v>0.51540306456579532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Encargos'!C17+'Swap - Encargos'!O17)*(1+SUM($B100:$B$228))</f>
        <v>164.56440000000001</v>
      </c>
      <c r="M100" s="4">
        <f>Forward!M100*(1+SUM($B100:$B$228))+(-'Swap - Encargos'!D17+'Swap - Encargos'!P17)*(1+SUM($B100:$B$228))</f>
        <v>181.82640000000004</v>
      </c>
      <c r="N100" s="4">
        <f>Forward!N100*(1+SUM($B100:$B$228))+(-'Swap - Encargos'!E17+'Swap - Encargos'!Q17)*(1+SUM($B100:$B$228))</f>
        <v>186.42960000000002</v>
      </c>
      <c r="O100" s="4">
        <f>Forward!O100*(1+SUM($B100:$B$228))+(-'Swap - Encargos'!F17+'Swap - Encargos'!R17)*(1+SUM($B100:$B$228))</f>
        <v>199.08840000000001</v>
      </c>
      <c r="P100" s="4">
        <f>Forward!P100*(1+SUM($B100:$B$228))+(-'Swap - Encargos'!G17+'Swap - Encargos'!S17)*(1+SUM($B100:$B$228))</f>
        <v>224.40600000000001</v>
      </c>
      <c r="Q100" s="4">
        <f>Forward!Q100*(1+SUM($B100:$B$228))+(-'Swap - Encargos'!H17+'Swap - Encargos'!T17)*(1+SUM($B100:$B$228))</f>
        <v>240.5172</v>
      </c>
      <c r="R100" s="4">
        <f>Forward!R100*(1+SUM($B100:$B$228))+(-'Swap - Encargos'!I17+'Swap - Encargos'!U17)*(1+SUM($B100:$B$228))</f>
        <v>233.61240000000001</v>
      </c>
      <c r="S100" s="4">
        <f>Forward!S100*(1+SUM($B100:$B$228))+(-'Swap - Encargos'!J17+'Swap - Encargos'!V17)*(1+SUM($B100:$B$228))</f>
        <v>229.00920000000002</v>
      </c>
      <c r="T100" s="4">
        <f>Forward!T100*(1+SUM($B100:$B$228))+(-'Swap - Encargos'!K17+'Swap - Encargos'!W17)*(1+SUM($B100:$B$228))</f>
        <v>222.1044</v>
      </c>
      <c r="U100" s="4">
        <f>Forward!U100*(1+SUM($B100:$B$228))</f>
        <v>0</v>
      </c>
      <c r="V100" s="6"/>
      <c r="W100" s="20">
        <f t="shared" si="0"/>
        <v>179.52480000000003</v>
      </c>
      <c r="X100" s="20">
        <f t="shared" si="1"/>
        <v>251.42406517857142</v>
      </c>
      <c r="Y100" s="23">
        <f t="shared" si="2"/>
        <v>193.79471999999998</v>
      </c>
      <c r="Z100" s="23">
        <f t="shared" si="3"/>
        <v>248.26214541666673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189.3888</v>
      </c>
      <c r="AJ100" s="9">
        <f t="shared" si="8"/>
        <v>0.51336898395721919</v>
      </c>
      <c r="AK100" s="9">
        <f t="shared" si="9"/>
        <v>0.51336898395721919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Encargos'!C18+'Swap - Encargos'!O18)*(1+SUM($B101:$B$228))</f>
        <v>160.11799999999999</v>
      </c>
      <c r="M101" s="4">
        <f>Forward!M101*(1+SUM($B101:$B$228))+(-'Swap - Encargos'!D18+'Swap - Encargos'!P18)*(1+SUM($B101:$B$228))</f>
        <v>164.69279999999998</v>
      </c>
      <c r="N101" s="4">
        <f>Forward!N101*(1+SUM($B101:$B$228))+(-'Swap - Encargos'!E18+'Swap - Encargos'!Q18)*(1+SUM($B101:$B$228))</f>
        <v>170.41129999999998</v>
      </c>
      <c r="O101" s="4">
        <f>Forward!O101*(1+SUM($B101:$B$228))+(-'Swap - Encargos'!F18+'Swap - Encargos'!R18)*(1+SUM($B101:$B$228))</f>
        <v>184.13569999999999</v>
      </c>
      <c r="P101" s="4">
        <f>Forward!P101*(1+SUM($B101:$B$228))+(-'Swap - Encargos'!G18+'Swap - Encargos'!S18)*(1+SUM($B101:$B$228))</f>
        <v>217.303</v>
      </c>
      <c r="Q101" s="4">
        <f>Forward!Q101*(1+SUM($B101:$B$228))+(-'Swap - Encargos'!H18+'Swap - Encargos'!T18)*(1+SUM($B101:$B$228))</f>
        <v>233.31479999999999</v>
      </c>
      <c r="R101" s="4">
        <f>Forward!R101*(1+SUM($B101:$B$228))+(-'Swap - Encargos'!I18+'Swap - Encargos'!U18)*(1+SUM($B101:$B$228))</f>
        <v>231.02739999999997</v>
      </c>
      <c r="S101" s="4">
        <f>Forward!S101*(1+SUM($B101:$B$228))+(-'Swap - Encargos'!J18+'Swap - Encargos'!V18)*(1+SUM($B101:$B$228))</f>
        <v>229.88369999999998</v>
      </c>
      <c r="T101" s="4">
        <f>Forward!T101*(1+SUM($B101:$B$228))+(-'Swap - Encargos'!K18+'Swap - Encargos'!W18)*(1+SUM($B101:$B$228))</f>
        <v>226.45259999999999</v>
      </c>
      <c r="U101" s="4">
        <f>Forward!U101*(1+SUM($B101:$B$228))</f>
        <v>0</v>
      </c>
      <c r="V101" s="6"/>
      <c r="W101" s="20">
        <f t="shared" si="0"/>
        <v>167.07550833333329</v>
      </c>
      <c r="X101" s="20">
        <f t="shared" si="1"/>
        <v>251.42406517857142</v>
      </c>
      <c r="Y101" s="23">
        <f t="shared" si="2"/>
        <v>182.99199999999999</v>
      </c>
      <c r="Z101" s="23">
        <f t="shared" si="3"/>
        <v>248.26214541666673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201.83809166666674</v>
      </c>
      <c r="AJ101" s="9">
        <f t="shared" si="8"/>
        <v>0.54711480321318251</v>
      </c>
      <c r="AK101" s="9">
        <f t="shared" si="9"/>
        <v>0.54711480321318251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Encargos'!C19+'Swap - Encargos'!O19)*(1+SUM($B102:$B$228))</f>
        <v>167.286</v>
      </c>
      <c r="M102" s="4">
        <f>Forward!M102*(1+SUM($B102:$B$228))+(-'Swap - Encargos'!D19+'Swap - Encargos'!P19)*(1+SUM($B102:$B$228))</f>
        <v>165.01</v>
      </c>
      <c r="N102" s="4">
        <f>Forward!N102*(1+SUM($B102:$B$228))+(-'Swap - Encargos'!E19+'Swap - Encargos'!Q19)*(1+SUM($B102:$B$228))</f>
        <v>183.21799999999999</v>
      </c>
      <c r="O102" s="4">
        <f>Forward!O102*(1+SUM($B102:$B$228))+(-'Swap - Encargos'!F19+'Swap - Encargos'!R19)*(1+SUM($B102:$B$228))</f>
        <v>194.59799999999998</v>
      </c>
      <c r="P102" s="4">
        <f>Forward!P102*(1+SUM($B102:$B$228))+(-'Swap - Encargos'!G19+'Swap - Encargos'!S19)*(1+SUM($B102:$B$228))</f>
        <v>210.52999999999997</v>
      </c>
      <c r="Q102" s="4">
        <f>Forward!Q102*(1+SUM($B102:$B$228))+(-'Swap - Encargos'!H19+'Swap - Encargos'!T19)*(1+SUM($B102:$B$228))</f>
        <v>228.73799999999997</v>
      </c>
      <c r="R102" s="4">
        <f>Forward!R102*(1+SUM($B102:$B$228))+(-'Swap - Encargos'!I19+'Swap - Encargos'!U19)*(1+SUM($B102:$B$228))</f>
        <v>225.32399999999996</v>
      </c>
      <c r="S102" s="4">
        <f>Forward!S102*(1+SUM($B102:$B$228))+(-'Swap - Encargos'!J19+'Swap - Encargos'!V19)*(1+SUM($B102:$B$228))</f>
        <v>223.048</v>
      </c>
      <c r="T102" s="4">
        <f>Forward!T102*(1+SUM($B102:$B$228))+(-'Swap - Encargos'!K19+'Swap - Encargos'!W19)*(1+SUM($B102:$B$228))</f>
        <v>220.77199999999999</v>
      </c>
      <c r="U102" s="4">
        <f>Forward!U102*(1+SUM($B102:$B$228))</f>
        <v>0</v>
      </c>
      <c r="V102" s="6"/>
      <c r="W102" s="20">
        <f t="shared" si="0"/>
        <v>174.87266666666665</v>
      </c>
      <c r="X102" s="20">
        <f t="shared" si="1"/>
        <v>251.42406517857142</v>
      </c>
      <c r="Y102" s="23">
        <f t="shared" si="2"/>
        <v>188.22519999999994</v>
      </c>
      <c r="Z102" s="23">
        <f t="shared" si="3"/>
        <v>248.26214541666673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194.04093333333338</v>
      </c>
      <c r="AJ102" s="9">
        <f t="shared" si="8"/>
        <v>0.52597934403430335</v>
      </c>
      <c r="AK102" s="9">
        <f t="shared" si="9"/>
        <v>0.52597934403430335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Encargos'!C20+'Swap - Encargos'!O20)*(1+SUM($B103:$B$228))</f>
        <v>161.26939999999999</v>
      </c>
      <c r="M103" s="4">
        <f>Forward!M103*(1+SUM($B103:$B$228))+(-'Swap - Encargos'!D20+'Swap - Encargos'!P20)*(1+SUM($B103:$B$228))</f>
        <v>165.81219999999999</v>
      </c>
      <c r="N103" s="4">
        <f>Forward!N103*(1+SUM($B103:$B$228))+(-'Swap - Encargos'!E20+'Swap - Encargos'!Q20)*(1+SUM($B103:$B$228))</f>
        <v>181.71199999999999</v>
      </c>
      <c r="O103" s="4">
        <f>Forward!O103*(1+SUM($B103:$B$228))+(-'Swap - Encargos'!F20+'Swap - Encargos'!R20)*(1+SUM($B103:$B$228))</f>
        <v>189.6619</v>
      </c>
      <c r="P103" s="4">
        <f>Forward!P103*(1+SUM($B103:$B$228))+(-'Swap - Encargos'!G20+'Swap - Encargos'!S20)*(1+SUM($B103:$B$228))</f>
        <v>202.15460000000002</v>
      </c>
      <c r="Q103" s="4">
        <f>Forward!Q103*(1+SUM($B103:$B$228))+(-'Swap - Encargos'!H20+'Swap - Encargos'!T20)*(1+SUM($B103:$B$228))</f>
        <v>221.4615</v>
      </c>
      <c r="R103" s="4">
        <f>Forward!R103*(1+SUM($B103:$B$228))+(-'Swap - Encargos'!I20+'Swap - Encargos'!U20)*(1+SUM($B103:$B$228))</f>
        <v>219.19009999999997</v>
      </c>
      <c r="S103" s="4">
        <f>Forward!S103*(1+SUM($B103:$B$228))+(-'Swap - Encargos'!J20+'Swap - Encargos'!V20)*(1+SUM($B103:$B$228))</f>
        <v>216.9187</v>
      </c>
      <c r="T103" s="4">
        <f>Forward!T103*(1+SUM($B103:$B$228))+(-'Swap - Encargos'!K20+'Swap - Encargos'!W20)*(1+SUM($B103:$B$228))</f>
        <v>214.64729999999997</v>
      </c>
      <c r="U103" s="4">
        <f>Forward!U103*(1+SUM($B103:$B$228))</f>
        <v>0</v>
      </c>
      <c r="V103" s="6"/>
      <c r="W103" s="20">
        <f t="shared" si="0"/>
        <v>173.54126944444445</v>
      </c>
      <c r="X103" s="20">
        <f t="shared" si="1"/>
        <v>251.42406517857142</v>
      </c>
      <c r="Y103" s="23">
        <f t="shared" si="2"/>
        <v>185.13802833333332</v>
      </c>
      <c r="Z103" s="23">
        <f t="shared" si="3"/>
        <v>248.26214541666673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195.37233055555558</v>
      </c>
      <c r="AJ103" s="9">
        <f t="shared" si="8"/>
        <v>0.52958831161430631</v>
      </c>
      <c r="AK103" s="9">
        <f t="shared" si="9"/>
        <v>0.52958831161430631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Encargos'!C21+'Swap - Encargos'!O21)*(1+SUM($B104:$B$228))</f>
        <v>167.06550000000001</v>
      </c>
      <c r="M104" s="4">
        <f>Forward!M104*(1+SUM($B104:$B$228))+(-'Swap - Encargos'!D21+'Swap - Encargos'!P21)*(1+SUM($B104:$B$228))</f>
        <v>169.33850000000001</v>
      </c>
      <c r="N104" s="4">
        <f>Forward!N104*(1+SUM($B104:$B$228))+(-'Swap - Encargos'!E21+'Swap - Encargos'!Q21)*(1+SUM($B104:$B$228))</f>
        <v>180.70350000000002</v>
      </c>
      <c r="O104" s="4">
        <f>Forward!O104*(1+SUM($B104:$B$228))+(-'Swap - Encargos'!F21+'Swap - Encargos'!R21)*(1+SUM($B104:$B$228))</f>
        <v>187.52250000000001</v>
      </c>
      <c r="P104" s="4">
        <f>Forward!P104*(1+SUM($B104:$B$228))+(-'Swap - Encargos'!G21+'Swap - Encargos'!S21)*(1+SUM($B104:$B$228))</f>
        <v>196.61450000000002</v>
      </c>
      <c r="Q104" s="4">
        <f>Forward!Q104*(1+SUM($B104:$B$228))+(-'Swap - Encargos'!H21+'Swap - Encargos'!T21)*(1+SUM($B104:$B$228))</f>
        <v>217.07150000000001</v>
      </c>
      <c r="R104" s="4">
        <f>Forward!R104*(1+SUM($B104:$B$228))+(-'Swap - Encargos'!I21+'Swap - Encargos'!U21)*(1+SUM($B104:$B$228))</f>
        <v>213.66200000000003</v>
      </c>
      <c r="S104" s="4">
        <f>Forward!S104*(1+SUM($B104:$B$228))+(-'Swap - Encargos'!J21+'Swap - Encargos'!V21)*(1+SUM($B104:$B$228))</f>
        <v>211.38900000000001</v>
      </c>
      <c r="T104" s="4">
        <f>Forward!T104*(1+SUM($B104:$B$228))+(-'Swap - Encargos'!K21+'Swap - Encargos'!W21)*(1+SUM($B104:$B$228))</f>
        <v>209.11600000000001</v>
      </c>
      <c r="U104" s="4">
        <f>Forward!U104*(1+SUM($B104:$B$228))</f>
        <v>0</v>
      </c>
      <c r="V104" s="6"/>
      <c r="W104" s="20">
        <f t="shared" si="0"/>
        <v>175.77866666666668</v>
      </c>
      <c r="X104" s="20">
        <f t="shared" si="1"/>
        <v>251.42406517857142</v>
      </c>
      <c r="Y104" s="23">
        <f t="shared" si="2"/>
        <v>185.24949999999998</v>
      </c>
      <c r="Z104" s="23">
        <f t="shared" si="3"/>
        <v>248.26214541666673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193.13493333333335</v>
      </c>
      <c r="AJ104" s="9">
        <f t="shared" si="8"/>
        <v>0.52352348445092112</v>
      </c>
      <c r="AK104" s="9">
        <f t="shared" si="9"/>
        <v>0.52352348445092112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Encargos'!C22+'Swap - Encargos'!O22)*(1+SUM($B105:$B$228))</f>
        <v>173.70089999999999</v>
      </c>
      <c r="M105" s="4">
        <f>Forward!M105*(1+SUM($B105:$B$228))+(-'Swap - Encargos'!D22+'Swap - Encargos'!P22)*(1+SUM($B105:$B$228))</f>
        <v>162.34789999999998</v>
      </c>
      <c r="N105" s="4">
        <f>Forward!N105*(1+SUM($B105:$B$228))+(-'Swap - Encargos'!E22+'Swap - Encargos'!Q22)*(1+SUM($B105:$B$228))</f>
        <v>180.5127</v>
      </c>
      <c r="O105" s="4">
        <f>Forward!O105*(1+SUM($B105:$B$228))+(-'Swap - Encargos'!F22+'Swap - Encargos'!R22)*(1+SUM($B105:$B$228))</f>
        <v>193.001</v>
      </c>
      <c r="P105" s="4">
        <f>Forward!P105*(1+SUM($B105:$B$228))+(-'Swap - Encargos'!G22+'Swap - Encargos'!S22)*(1+SUM($B105:$B$228))</f>
        <v>202.08340000000001</v>
      </c>
      <c r="Q105" s="4">
        <f>Forward!Q105*(1+SUM($B105:$B$228))+(-'Swap - Encargos'!H22+'Swap - Encargos'!T22)*(1+SUM($B105:$B$228))</f>
        <v>210.03049999999999</v>
      </c>
      <c r="R105" s="4">
        <f>Forward!R105*(1+SUM($B105:$B$228))+(-'Swap - Encargos'!I22+'Swap - Encargos'!U22)*(1+SUM($B105:$B$228))</f>
        <v>211.16579999999999</v>
      </c>
      <c r="S105" s="4">
        <f>Forward!S105*(1+SUM($B105:$B$228))+(-'Swap - Encargos'!J22+'Swap - Encargos'!V22)*(1+SUM($B105:$B$228))</f>
        <v>208.89519999999999</v>
      </c>
      <c r="T105" s="4">
        <f>Forward!T105*(1+SUM($B105:$B$228))+(-'Swap - Encargos'!K22+'Swap - Encargos'!W22)*(1+SUM($B105:$B$228))</f>
        <v>206.62459999999999</v>
      </c>
      <c r="U105" s="4">
        <f>Forward!U105*(1+SUM($B105:$B$228))</f>
        <v>0</v>
      </c>
      <c r="V105" s="6"/>
      <c r="W105" s="20">
        <f t="shared" si="0"/>
        <v>175.93996388888888</v>
      </c>
      <c r="X105" s="20">
        <f t="shared" si="1"/>
        <v>251.42406517857142</v>
      </c>
      <c r="Y105" s="23">
        <f t="shared" si="2"/>
        <v>186.5676333333333</v>
      </c>
      <c r="Z105" s="23">
        <f t="shared" si="3"/>
        <v>248.26214541666673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192.97363611111115</v>
      </c>
      <c r="AJ105" s="9">
        <f t="shared" si="8"/>
        <v>0.52308626223351795</v>
      </c>
      <c r="AK105" s="9">
        <f t="shared" si="9"/>
        <v>0.52308626223351795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Encargos'!C23+'Swap - Encargos'!O23)*(1+SUM($B106:$B$228))</f>
        <v>164.19800000000001</v>
      </c>
      <c r="M106" s="4">
        <f>Forward!M106*(1+SUM($B106:$B$228))+(-'Swap - Encargos'!D23+'Swap - Encargos'!P23)*(1+SUM($B106:$B$228))</f>
        <v>163.06560000000002</v>
      </c>
      <c r="N106" s="4">
        <f>Forward!N106*(1+SUM($B106:$B$228))+(-'Swap - Encargos'!E23+'Swap - Encargos'!Q23)*(1+SUM($B106:$B$228))</f>
        <v>175.52200000000002</v>
      </c>
      <c r="O106" s="4">
        <f>Forward!O106*(1+SUM($B106:$B$228))+(-'Swap - Encargos'!F23+'Swap - Encargos'!R23)*(1+SUM($B106:$B$228))</f>
        <v>186.846</v>
      </c>
      <c r="P106" s="4">
        <f>Forward!P106*(1+SUM($B106:$B$228))+(-'Swap - Encargos'!G23+'Swap - Encargos'!S23)*(1+SUM($B106:$B$228))</f>
        <v>203.83200000000002</v>
      </c>
      <c r="Q106" s="4">
        <f>Forward!Q106*(1+SUM($B106:$B$228))+(-'Swap - Encargos'!H23+'Swap - Encargos'!T23)*(1+SUM($B106:$B$228))</f>
        <v>212.89120000000003</v>
      </c>
      <c r="R106" s="4">
        <f>Forward!R106*(1+SUM($B106:$B$228))+(-'Swap - Encargos'!I23+'Swap - Encargos'!U23)*(1+SUM($B106:$B$228))</f>
        <v>212.89120000000003</v>
      </c>
      <c r="S106" s="4">
        <f>Forward!S106*(1+SUM($B106:$B$228))+(-'Swap - Encargos'!J23+'Swap - Encargos'!V23)*(1+SUM($B106:$B$228))</f>
        <v>210.62640000000002</v>
      </c>
      <c r="T106" s="4">
        <f>Forward!T106*(1+SUM($B106:$B$228))+(-'Swap - Encargos'!K23+'Swap - Encargos'!W23)*(1+SUM($B106:$B$228))</f>
        <v>208.36160000000001</v>
      </c>
      <c r="U106" s="4">
        <f>Forward!U106*(1+SUM($B106:$B$228))</f>
        <v>0</v>
      </c>
      <c r="V106" s="6"/>
      <c r="W106" s="20">
        <f t="shared" si="0"/>
        <v>172.6280888888889</v>
      </c>
      <c r="X106" s="20">
        <f t="shared" si="1"/>
        <v>251.42406517857142</v>
      </c>
      <c r="Y106" s="23">
        <f t="shared" si="2"/>
        <v>185.1851466666667</v>
      </c>
      <c r="Z106" s="23">
        <f t="shared" si="3"/>
        <v>248.26214541666673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196.28551111111113</v>
      </c>
      <c r="AJ106" s="9">
        <f t="shared" si="8"/>
        <v>0.53206363525527689</v>
      </c>
      <c r="AK106" s="9">
        <f t="shared" si="9"/>
        <v>0.53206363525527689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Encargos'!C24+'Swap - Encargos'!O24)*(1+SUM($B107:$B$228))</f>
        <v>168.34019999999998</v>
      </c>
      <c r="M107" s="4">
        <f>Forward!M107*(1+SUM($B107:$B$228))+(-'Swap - Encargos'!D24+'Swap - Encargos'!P24)*(1+SUM($B107:$B$228))</f>
        <v>162.69119999999998</v>
      </c>
      <c r="N107" s="4">
        <f>Forward!N107*(1+SUM($B107:$B$228))+(-'Swap - Encargos'!E24+'Swap - Encargos'!Q24)*(1+SUM($B107:$B$228))</f>
        <v>184.1574</v>
      </c>
      <c r="O107" s="4">
        <f>Forward!O107*(1+SUM($B107:$B$228))+(-'Swap - Encargos'!F24+'Swap - Encargos'!R24)*(1+SUM($B107:$B$228))</f>
        <v>187.54679999999999</v>
      </c>
      <c r="P107" s="4">
        <f>Forward!P107*(1+SUM($B107:$B$228))+(-'Swap - Encargos'!G24+'Swap - Encargos'!S24)*(1+SUM($B107:$B$228))</f>
        <v>197.715</v>
      </c>
      <c r="Q107" s="4">
        <f>Forward!Q107*(1+SUM($B107:$B$228))+(-'Swap - Encargos'!H24+'Swap - Encargos'!T24)*(1+SUM($B107:$B$228))</f>
        <v>209.01300000000001</v>
      </c>
      <c r="R107" s="4">
        <f>Forward!R107*(1+SUM($B107:$B$228))+(-'Swap - Encargos'!I24+'Swap - Encargos'!U24)*(1+SUM($B107:$B$228))</f>
        <v>207.88319999999999</v>
      </c>
      <c r="S107" s="4">
        <f>Forward!S107*(1+SUM($B107:$B$228))+(-'Swap - Encargos'!J24+'Swap - Encargos'!V24)*(1+SUM($B107:$B$228))</f>
        <v>205.62359999999998</v>
      </c>
      <c r="T107" s="4">
        <f>Forward!T107*(1+SUM($B107:$B$228))+(-'Swap - Encargos'!K24+'Swap - Encargos'!W24)*(1+SUM($B107:$B$228))</f>
        <v>203.36399999999998</v>
      </c>
      <c r="U107" s="4">
        <f>Forward!U107*(1+SUM($B107:$B$228))</f>
        <v>0</v>
      </c>
      <c r="V107" s="6"/>
      <c r="W107" s="20">
        <f t="shared" si="0"/>
        <v>176.53124999999997</v>
      </c>
      <c r="X107" s="20">
        <f t="shared" si="1"/>
        <v>251.42406517857142</v>
      </c>
      <c r="Y107" s="23">
        <f t="shared" si="2"/>
        <v>186.19103999999999</v>
      </c>
      <c r="Z107" s="23">
        <f t="shared" si="3"/>
        <v>248.26214541666673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192.38235000000006</v>
      </c>
      <c r="AJ107" s="9">
        <f t="shared" si="8"/>
        <v>0.52148348556409962</v>
      </c>
      <c r="AK107" s="9">
        <f t="shared" si="9"/>
        <v>0.52148348556409962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Encargos'!C25+'Swap - Encargos'!O25)*(1+SUM($B108:$B$228))</f>
        <v>169.10999999999999</v>
      </c>
      <c r="M108" s="4">
        <f>Forward!M108*(1+SUM($B108:$B$228))+(-'Swap - Encargos'!D25+'Swap - Encargos'!P25)*(1+SUM($B108:$B$228))</f>
        <v>175.87439999999998</v>
      </c>
      <c r="N108" s="4">
        <f>Forward!N108*(1+SUM($B108:$B$228))+(-'Swap - Encargos'!E25+'Swap - Encargos'!Q25)*(1+SUM($B108:$B$228))</f>
        <v>192.78539999999998</v>
      </c>
      <c r="O108" s="4">
        <f>Forward!O108*(1+SUM($B108:$B$228))+(-'Swap - Encargos'!F25+'Swap - Encargos'!R25)*(1+SUM($B108:$B$228))</f>
        <v>195.0402</v>
      </c>
      <c r="P108" s="4">
        <f>Forward!P108*(1+SUM($B108:$B$228))+(-'Swap - Encargos'!G25+'Swap - Encargos'!S25)*(1+SUM($B108:$B$228))</f>
        <v>197.29500000000002</v>
      </c>
      <c r="Q108" s="4">
        <f>Forward!Q108*(1+SUM($B108:$B$228))+(-'Swap - Encargos'!H25+'Swap - Encargos'!T25)*(1+SUM($B108:$B$228))</f>
        <v>217.58819999999997</v>
      </c>
      <c r="R108" s="4">
        <f>Forward!R108*(1+SUM($B108:$B$228))+(-'Swap - Encargos'!I25+'Swap - Encargos'!U25)*(1+SUM($B108:$B$228))</f>
        <v>215.33339999999998</v>
      </c>
      <c r="S108" s="4">
        <f>Forward!S108*(1+SUM($B108:$B$228))+(-'Swap - Encargos'!J25+'Swap - Encargos'!V25)*(1+SUM($B108:$B$228))</f>
        <v>213.07859999999999</v>
      </c>
      <c r="T108" s="4">
        <f>Forward!T108*(1+SUM($B108:$B$228))+(-'Swap - Encargos'!K25+'Swap - Encargos'!W25)*(1+SUM($B108:$B$228))</f>
        <v>210.82380000000001</v>
      </c>
      <c r="U108" s="4">
        <f>Forward!U108*(1+SUM($B108:$B$228))</f>
        <v>0</v>
      </c>
      <c r="V108" s="6"/>
      <c r="W108" s="20">
        <f t="shared" si="0"/>
        <v>186.45943333333332</v>
      </c>
      <c r="X108" s="20">
        <f t="shared" si="1"/>
        <v>251.42406517857142</v>
      </c>
      <c r="Y108" s="23">
        <f t="shared" si="2"/>
        <v>194.10069999999999</v>
      </c>
      <c r="Z108" s="23">
        <f t="shared" si="3"/>
        <v>248.26214541666673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182.45416666666671</v>
      </c>
      <c r="AJ108" s="9">
        <f t="shared" si="8"/>
        <v>0.4945715383403233</v>
      </c>
      <c r="AK108" s="9">
        <f t="shared" si="9"/>
        <v>0.4945715383403233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Encargos'!C26+'Swap - Encargos'!O26)*(1+SUM($B109:$B$228))</f>
        <v>170.9392</v>
      </c>
      <c r="M109" s="4">
        <f>Forward!M109*(1+SUM($B109:$B$228))+(-'Swap - Encargos'!D26+'Swap - Encargos'!P26)*(1+SUM($B109:$B$228))</f>
        <v>177.68680000000001</v>
      </c>
      <c r="N109" s="4">
        <f>Forward!N109*(1+SUM($B109:$B$228))+(-'Swap - Encargos'!E26+'Swap - Encargos'!Q26)*(1+SUM($B109:$B$228))</f>
        <v>202.42800000000003</v>
      </c>
      <c r="O109" s="4">
        <f>Forward!O109*(1+SUM($B109:$B$228))+(-'Swap - Encargos'!F26+'Swap - Encargos'!R26)*(1+SUM($B109:$B$228))</f>
        <v>210.30020000000002</v>
      </c>
      <c r="P109" s="4">
        <f>Forward!P109*(1+SUM($B109:$B$228))+(-'Swap - Encargos'!G26+'Swap - Encargos'!S26)*(1+SUM($B109:$B$228))</f>
        <v>215.92320000000001</v>
      </c>
      <c r="Q109" s="4">
        <f>Forward!Q109*(1+SUM($B109:$B$228))+(-'Swap - Encargos'!H26+'Swap - Encargos'!T26)*(1+SUM($B109:$B$228))</f>
        <v>221.5462</v>
      </c>
      <c r="R109" s="4">
        <f>Forward!R109*(1+SUM($B109:$B$228))+(-'Swap - Encargos'!I26+'Swap - Encargos'!U26)*(1+SUM($B109:$B$228))</f>
        <v>223.79540000000003</v>
      </c>
      <c r="S109" s="4">
        <f>Forward!S109*(1+SUM($B109:$B$228))+(-'Swap - Encargos'!J26+'Swap - Encargos'!V26)*(1+SUM($B109:$B$228))</f>
        <v>221.54620000000003</v>
      </c>
      <c r="T109" s="4">
        <f>Forward!T109*(1+SUM($B109:$B$228))+(-'Swap - Encargos'!K26+'Swap - Encargos'!W26)*(1+SUM($B109:$B$228))</f>
        <v>219.29700000000003</v>
      </c>
      <c r="U109" s="4">
        <f>Forward!U109*(1+SUM($B109:$B$228))</f>
        <v>0</v>
      </c>
      <c r="V109" s="6"/>
      <c r="W109" s="20">
        <f t="shared" si="0"/>
        <v>195.7116388888889</v>
      </c>
      <c r="X109" s="20">
        <f t="shared" si="1"/>
        <v>251.42406517857142</v>
      </c>
      <c r="Y109" s="23">
        <f t="shared" si="2"/>
        <v>204.73343000000003</v>
      </c>
      <c r="Z109" s="23">
        <f t="shared" si="3"/>
        <v>248.26214541666673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173.20196111111113</v>
      </c>
      <c r="AJ109" s="9">
        <f t="shared" si="8"/>
        <v>0.46949193825088348</v>
      </c>
      <c r="AK109" s="9">
        <f t="shared" si="9"/>
        <v>0.46949193825088348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Encargos'!D27+'Swap - Encargos'!P27)*(1+SUM($B110:$B$228))</f>
        <v>175.00079999999997</v>
      </c>
      <c r="N110" s="4">
        <f>Forward!N110*(1+SUM($B110:$B$228))+(-'Swap - Encargos'!E27+'Swap - Encargos'!Q27)*(1+SUM($B110:$B$228))</f>
        <v>192.94959999999998</v>
      </c>
      <c r="O110" s="4">
        <f>Forward!O110*(1+SUM($B110:$B$228))+(-'Swap - Encargos'!F27+'Swap - Encargos'!R27)*(1+SUM($B110:$B$228))</f>
        <v>199.68039999999999</v>
      </c>
      <c r="P110" s="4">
        <f>Forward!P110*(1+SUM($B110:$B$228))+(-'Swap - Encargos'!G27+'Swap - Encargos'!S27)*(1+SUM($B110:$B$228))</f>
        <v>231.09079999999997</v>
      </c>
      <c r="Q110" s="4">
        <f>Forward!Q110*(1+SUM($B110:$B$228))+(-'Swap - Encargos'!H27+'Swap - Encargos'!T27)*(1+SUM($B110:$B$228))</f>
        <v>226.6036</v>
      </c>
      <c r="R110" s="4">
        <f>Forward!R110*(1+SUM($B110:$B$228))+(-'Swap - Encargos'!I27+'Swap - Encargos'!U27)*(1+SUM($B110:$B$228))</f>
        <v>229.96899999999999</v>
      </c>
      <c r="S110" s="4">
        <f>Forward!S110*(1+SUM($B110:$B$228))+(-'Swap - Encargos'!J27+'Swap - Encargos'!V27)*(1+SUM($B110:$B$228))</f>
        <v>227.72539999999998</v>
      </c>
      <c r="T110" s="4">
        <f>Forward!T110*(1+SUM($B110:$B$228))+(-'Swap - Encargos'!K27+'Swap - Encargos'!W27)*(1+SUM($B110:$B$228))</f>
        <v>225.48179999999996</v>
      </c>
      <c r="U110" s="4">
        <f>Forward!U110*(1+SUM($B110:$B$228))</f>
        <v>0</v>
      </c>
      <c r="V110" s="6"/>
      <c r="W110" s="20">
        <f t="shared" si="0"/>
        <v>189.21026666666663</v>
      </c>
      <c r="X110" s="20">
        <f t="shared" si="1"/>
        <v>251.42406517857142</v>
      </c>
      <c r="Y110" s="23">
        <f t="shared" si="2"/>
        <v>205.06503999999998</v>
      </c>
      <c r="Z110" s="23">
        <f t="shared" si="3"/>
        <v>248.26214541666673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199.49343333333334</v>
      </c>
      <c r="AJ110" s="9">
        <f t="shared" si="8"/>
        <v>0.51322751322751325</v>
      </c>
      <c r="AK110" s="9">
        <f t="shared" si="9"/>
        <v>0.51322751322751325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Encargos'!D28+'Swap - Encargos'!P28)*(1+SUM($B111:$B$228))</f>
        <v>217.93199999999999</v>
      </c>
      <c r="N111" s="4">
        <f>Forward!N111*(1+SUM($B111:$B$228))+(-'Swap - Encargos'!E28+'Swap - Encargos'!Q28)*(1+SUM($B111:$B$228))</f>
        <v>281.63519999999994</v>
      </c>
      <c r="O111" s="4">
        <f>Forward!O111*(1+SUM($B111:$B$228))+(-'Swap - Encargos'!F28+'Swap - Encargos'!R28)*(1+SUM($B111:$B$228))</f>
        <v>269.34159999999997</v>
      </c>
      <c r="P111" s="4">
        <f>Forward!P111*(1+SUM($B111:$B$228))+(-'Swap - Encargos'!G28+'Swap - Encargos'!S28)*(1+SUM($B111:$B$228))</f>
        <v>267.10640000000001</v>
      </c>
      <c r="Q111" s="4">
        <f>Forward!Q111*(1+SUM($B111:$B$228))+(-'Swap - Encargos'!H28+'Swap - Encargos'!T28)*(1+SUM($B111:$B$228))</f>
        <v>259.28319999999997</v>
      </c>
      <c r="R111" s="4">
        <f>Forward!R111*(1+SUM($B111:$B$228))+(-'Swap - Encargos'!I28+'Swap - Encargos'!U28)*(1+SUM($B111:$B$228))</f>
        <v>253.6952</v>
      </c>
      <c r="S111" s="4">
        <f>Forward!S111*(1+SUM($B111:$B$228))+(-'Swap - Encargos'!J28+'Swap - Encargos'!V28)*(1+SUM($B111:$B$228))</f>
        <v>248.10719999999998</v>
      </c>
      <c r="T111" s="4">
        <f>Forward!T111*(1+SUM($B111:$B$228))+(-'Swap - Encargos'!K28+'Swap - Encargos'!W28)*(1+SUM($B111:$B$228))</f>
        <v>242.51919999999998</v>
      </c>
      <c r="U111" s="4">
        <f>Forward!U111*(1+SUM($B111:$B$228))</f>
        <v>0</v>
      </c>
      <c r="V111" s="6"/>
      <c r="W111" s="20">
        <f t="shared" si="0"/>
        <v>257.66888888888883</v>
      </c>
      <c r="X111" s="20">
        <f t="shared" si="1"/>
        <v>251.42406517857142</v>
      </c>
      <c r="Y111" s="23">
        <f t="shared" si="2"/>
        <v>259.65573333333327</v>
      </c>
      <c r="Z111" s="23">
        <f t="shared" si="3"/>
        <v>248.26214541666673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131.03481111111114</v>
      </c>
      <c r="AJ111" s="9">
        <f t="shared" si="8"/>
        <v>0.3371071875855855</v>
      </c>
      <c r="AK111" s="9">
        <f t="shared" si="9"/>
        <v>0.3371071875855855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Encargos'!D29+'Swap - Encargos'!P29)*(1+SUM($B112:$B$228))</f>
        <v>219.64139999999998</v>
      </c>
      <c r="N112" s="4">
        <f>Forward!N112*(1+SUM($B112:$B$228))+(-'Swap - Encargos'!E29+'Swap - Encargos'!Q29)*(1+SUM($B112:$B$228))</f>
        <v>260.68549999999999</v>
      </c>
      <c r="O112" s="4">
        <f>Forward!O112*(1+SUM($B112:$B$228))+(-'Swap - Encargos'!F29+'Swap - Encargos'!R29)*(1+SUM($B112:$B$228))</f>
        <v>252.9204</v>
      </c>
      <c r="P112" s="4">
        <f>Forward!P112*(1+SUM($B112:$B$228))+(-'Swap - Encargos'!G29+'Swap - Encargos'!S29)*(1+SUM($B112:$B$228))</f>
        <v>249.59249999999997</v>
      </c>
      <c r="Q112" s="4">
        <f>Forward!Q112*(1+SUM($B112:$B$228))+(-'Swap - Encargos'!H29+'Swap - Encargos'!T29)*(1+SUM($B112:$B$228))</f>
        <v>251.81110000000001</v>
      </c>
      <c r="R112" s="4">
        <f>Forward!R112*(1+SUM($B112:$B$228))+(-'Swap - Encargos'!I29+'Swap - Encargos'!U29)*(1+SUM($B112:$B$228))</f>
        <v>250.70179999999999</v>
      </c>
      <c r="S112" s="4">
        <f>Forward!S112*(1+SUM($B112:$B$228))+(-'Swap - Encargos'!J29+'Swap - Encargos'!V29)*(1+SUM($B112:$B$228))</f>
        <v>245.15530000000001</v>
      </c>
      <c r="T112" s="4">
        <f>Forward!T112*(1+SUM($B112:$B$228))+(-'Swap - Encargos'!K29+'Swap - Encargos'!W29)*(1+SUM($B112:$B$228))</f>
        <v>239.60879999999997</v>
      </c>
      <c r="U112" s="4">
        <f>Forward!U112*(1+SUM($B112:$B$228))</f>
        <v>0</v>
      </c>
      <c r="V112" s="6"/>
      <c r="W112" s="20">
        <f t="shared" si="0"/>
        <v>246.07971666666663</v>
      </c>
      <c r="X112" s="20">
        <f t="shared" si="1"/>
        <v>251.42406517857142</v>
      </c>
      <c r="Y112" s="23">
        <f t="shared" si="2"/>
        <v>247.96552666666668</v>
      </c>
      <c r="Z112" s="23">
        <f t="shared" si="3"/>
        <v>248.26214541666673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142.62398333333334</v>
      </c>
      <c r="AJ112" s="9">
        <f t="shared" si="8"/>
        <v>0.36692211402498448</v>
      </c>
      <c r="AK112" s="9">
        <f t="shared" si="9"/>
        <v>0.36692211402498448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Encargos'!D30+'Swap - Encargos'!P30)*(1+SUM($B113:$B$228))</f>
        <v>199.38599999999997</v>
      </c>
      <c r="N113" s="4">
        <f>Forward!N113*(1+SUM($B113:$B$228))+(-'Swap - Encargos'!E30+'Swap - Encargos'!Q30)*(1+SUM($B113:$B$228))</f>
        <v>231.5093</v>
      </c>
      <c r="O113" s="4">
        <f>Forward!O113*(1+SUM($B113:$B$228))+(-'Swap - Encargos'!F30+'Swap - Encargos'!R30)*(1+SUM($B113:$B$228))</f>
        <v>237.0478</v>
      </c>
      <c r="P113" s="4">
        <f>Forward!P113*(1+SUM($B113:$B$228))+(-'Swap - Encargos'!G30+'Swap - Encargos'!S30)*(1+SUM($B113:$B$228))</f>
        <v>239.26319999999998</v>
      </c>
      <c r="Q113" s="4">
        <f>Forward!Q113*(1+SUM($B113:$B$228))+(-'Swap - Encargos'!H30+'Swap - Encargos'!T30)*(1+SUM($B113:$B$228))</f>
        <v>235.94009999999997</v>
      </c>
      <c r="R113" s="4">
        <f>Forward!R113*(1+SUM($B113:$B$228))+(-'Swap - Encargos'!I30+'Swap - Encargos'!U30)*(1+SUM($B113:$B$228))</f>
        <v>228.18619999999999</v>
      </c>
      <c r="S113" s="4">
        <f>Forward!S113*(1+SUM($B113:$B$228))+(-'Swap - Encargos'!J30+'Swap - Encargos'!V30)*(1+SUM($B113:$B$228))</f>
        <v>222.64769999999999</v>
      </c>
      <c r="T113" s="4">
        <f>Forward!T113*(1+SUM($B113:$B$228))+(-'Swap - Encargos'!K30+'Swap - Encargos'!W30)*(1+SUM($B113:$B$228))</f>
        <v>217.10919999999999</v>
      </c>
      <c r="U113" s="4">
        <f>Forward!U113*(1+SUM($B113:$B$228))</f>
        <v>0</v>
      </c>
      <c r="V113" s="6"/>
      <c r="W113" s="20">
        <f t="shared" si="0"/>
        <v>225.9708</v>
      </c>
      <c r="X113" s="20">
        <f t="shared" si="1"/>
        <v>251.42406517857142</v>
      </c>
      <c r="Y113" s="23">
        <f t="shared" si="2"/>
        <v>230.06929</v>
      </c>
      <c r="Z113" s="23">
        <f t="shared" si="3"/>
        <v>248.26214541666673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162.73289999999997</v>
      </c>
      <c r="AJ113" s="9">
        <f t="shared" si="8"/>
        <v>0.41865539226922716</v>
      </c>
      <c r="AK113" s="9">
        <f t="shared" si="9"/>
        <v>0.41865539226922716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Encargos'!D31+'Swap - Encargos'!P31)*(1+SUM($B114:$B$228))</f>
        <v>178.83179999999999</v>
      </c>
      <c r="N114" s="4">
        <f>Forward!N114*(1+SUM($B114:$B$228))+(-'Swap - Encargos'!E31+'Swap - Encargos'!Q31)*(1+SUM($B114:$B$228))</f>
        <v>219.67609999999996</v>
      </c>
      <c r="O114" s="4">
        <f>Forward!O114*(1+SUM($B114:$B$228))+(-'Swap - Encargos'!F31+'Swap - Encargos'!R31)*(1+SUM($B114:$B$228))</f>
        <v>230.71509999999998</v>
      </c>
      <c r="P114" s="4">
        <f>Forward!P114*(1+SUM($B114:$B$228))+(-'Swap - Encargos'!G31+'Swap - Encargos'!S31)*(1+SUM($B114:$B$228))</f>
        <v>227.40339999999998</v>
      </c>
      <c r="Q114" s="4">
        <f>Forward!Q114*(1+SUM($B114:$B$228))+(-'Swap - Encargos'!H31+'Swap - Encargos'!T31)*(1+SUM($B114:$B$228))</f>
        <v>226.29949999999997</v>
      </c>
      <c r="R114" s="4">
        <f>Forward!R114*(1+SUM($B114:$B$228))+(-'Swap - Encargos'!I31+'Swap - Encargos'!U31)*(1+SUM($B114:$B$228))</f>
        <v>221.88389999999998</v>
      </c>
      <c r="S114" s="4">
        <f>Forward!S114*(1+SUM($B114:$B$228))+(-'Swap - Encargos'!J31+'Swap - Encargos'!V31)*(1+SUM($B114:$B$228))</f>
        <v>216.36439999999999</v>
      </c>
      <c r="T114" s="4">
        <f>Forward!T114*(1+SUM($B114:$B$228))+(-'Swap - Encargos'!K31+'Swap - Encargos'!W31)*(1+SUM($B114:$B$228))</f>
        <v>210.84489999999997</v>
      </c>
      <c r="U114" s="4">
        <f>Forward!U114*(1+SUM($B114:$B$228))</f>
        <v>0</v>
      </c>
      <c r="V114" s="6"/>
      <c r="W114" s="20">
        <f t="shared" si="0"/>
        <v>215.13784444444443</v>
      </c>
      <c r="X114" s="20">
        <f t="shared" si="1"/>
        <v>251.42406517857142</v>
      </c>
      <c r="Y114" s="23">
        <f t="shared" si="2"/>
        <v>219.45531999999997</v>
      </c>
      <c r="Z114" s="23">
        <f t="shared" si="3"/>
        <v>248.26214541666673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173.56585555555554</v>
      </c>
      <c r="AJ114" s="9">
        <f t="shared" si="8"/>
        <v>0.44652483512648722</v>
      </c>
      <c r="AK114" s="9">
        <f t="shared" si="9"/>
        <v>0.44652483512648722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Encargos'!D32+'Swap - Encargos'!P32)*(1+SUM($B115:$B$228))</f>
        <v>242.9453</v>
      </c>
      <c r="N115" s="4">
        <f>Forward!N115*(1+SUM($B115:$B$228))+(-'Swap - Encargos'!E32+'Swap - Encargos'!Q32)*(1+SUM($B115:$B$228))</f>
        <v>255.0376</v>
      </c>
      <c r="O115" s="4">
        <f>Forward!O115*(1+SUM($B115:$B$228))+(-'Swap - Encargos'!F32+'Swap - Encargos'!R32)*(1+SUM($B115:$B$228))</f>
        <v>248.4418</v>
      </c>
      <c r="P115" s="4">
        <f>Forward!P115*(1+SUM($B115:$B$228))+(-'Swap - Encargos'!G32+'Swap - Encargos'!S32)*(1+SUM($B115:$B$228))</f>
        <v>236.34949999999998</v>
      </c>
      <c r="Q115" s="4">
        <f>Forward!Q115*(1+SUM($B115:$B$228))+(-'Swap - Encargos'!H32+'Swap - Encargos'!T32)*(1+SUM($B115:$B$228))</f>
        <v>234.15089999999998</v>
      </c>
      <c r="R115" s="4">
        <f>Forward!R115*(1+SUM($B115:$B$228))+(-'Swap - Encargos'!I32+'Swap - Encargos'!U32)*(1+SUM($B115:$B$228))</f>
        <v>226.45580000000001</v>
      </c>
      <c r="S115" s="4">
        <f>Forward!S115*(1+SUM($B115:$B$228))+(-'Swap - Encargos'!J32+'Swap - Encargos'!V32)*(1+SUM($B115:$B$228))</f>
        <v>220.95929999999998</v>
      </c>
      <c r="T115" s="4">
        <f>Forward!T115*(1+SUM($B115:$B$228))+(-'Swap - Encargos'!K32+'Swap - Encargos'!W32)*(1+SUM($B115:$B$228))</f>
        <v>215.46279999999996</v>
      </c>
      <c r="U115" s="4">
        <f>Forward!U115*(1+SUM($B115:$B$228))</f>
        <v>0</v>
      </c>
      <c r="V115" s="6"/>
      <c r="W115" s="20">
        <f t="shared" si="0"/>
        <v>247.89214999999999</v>
      </c>
      <c r="X115" s="20">
        <f t="shared" si="1"/>
        <v>251.42406517857142</v>
      </c>
      <c r="Y115" s="23">
        <f t="shared" si="2"/>
        <v>242.01089499999998</v>
      </c>
      <c r="Z115" s="23">
        <f t="shared" si="3"/>
        <v>248.26214541666673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140.81154999999998</v>
      </c>
      <c r="AJ115" s="9">
        <f t="shared" si="8"/>
        <v>0.36225935075997473</v>
      </c>
      <c r="AK115" s="9">
        <f t="shared" si="9"/>
        <v>0.36225935075997473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Encargos'!D33+'Swap - Encargos'!P33)*(1+SUM($B116:$B$228))</f>
        <v>302.8272</v>
      </c>
      <c r="N116" s="4">
        <f>Forward!N116*(1+SUM($B116:$B$228))+(-'Swap - Encargos'!E33+'Swap - Encargos'!Q33)*(1+SUM($B116:$B$228))</f>
        <v>276.49439999999998</v>
      </c>
      <c r="O116" s="4">
        <f>Forward!O116*(1+SUM($B116:$B$228))+(-'Swap - Encargos'!F33+'Swap - Encargos'!R33)*(1+SUM($B116:$B$228))</f>
        <v>254.55039999999997</v>
      </c>
      <c r="P116" s="4">
        <f>Forward!P116*(1+SUM($B116:$B$228))+(-'Swap - Encargos'!G33+'Swap - Encargos'!S33)*(1+SUM($B116:$B$228))</f>
        <v>240.2868</v>
      </c>
      <c r="Q116" s="4">
        <f>Forward!Q116*(1+SUM($B116:$B$228))+(-'Swap - Encargos'!H33+'Swap - Encargos'!T33)*(1+SUM($B116:$B$228))</f>
        <v>234.80079999999998</v>
      </c>
      <c r="R116" s="4">
        <f>Forward!R116*(1+SUM($B116:$B$228))+(-'Swap - Encargos'!I33+'Swap - Encargos'!U33)*(1+SUM($B116:$B$228))</f>
        <v>227.12039999999999</v>
      </c>
      <c r="S116" s="4">
        <f>Forward!S116*(1+SUM($B116:$B$228))+(-'Swap - Encargos'!J33+'Swap - Encargos'!V33)*(1+SUM($B116:$B$228))</f>
        <v>221.6344</v>
      </c>
      <c r="T116" s="4">
        <f>Forward!T116*(1+SUM($B116:$B$228))+(-'Swap - Encargos'!K33+'Swap - Encargos'!W33)*(1+SUM($B116:$B$228))</f>
        <v>216.14839999999998</v>
      </c>
      <c r="U116" s="4">
        <f>Forward!U116*(1+SUM($B116:$B$228))</f>
        <v>0</v>
      </c>
      <c r="V116" s="6"/>
      <c r="W116" s="20">
        <f t="shared" si="0"/>
        <v>267.53393333333338</v>
      </c>
      <c r="X116" s="20">
        <f t="shared" si="1"/>
        <v>251.42406517857142</v>
      </c>
      <c r="Y116" s="23">
        <f t="shared" si="2"/>
        <v>254.22123999999999</v>
      </c>
      <c r="Z116" s="23">
        <f t="shared" si="3"/>
        <v>248.26214541666673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121.16976666666659</v>
      </c>
      <c r="AJ116" s="9">
        <f t="shared" si="8"/>
        <v>0.31172784479969345</v>
      </c>
      <c r="AK116" s="9">
        <f t="shared" si="9"/>
        <v>0.31172784479969345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Encargos'!D34+'Swap - Encargos'!P34)*(1+SUM($B117:$B$228))</f>
        <v>241.64139999999998</v>
      </c>
      <c r="N117" s="4">
        <f>Forward!N117*(1+SUM($B117:$B$228))+(-'Swap - Encargos'!E34+'Swap - Encargos'!Q34)*(1+SUM($B117:$B$228))</f>
        <v>259.13579999999996</v>
      </c>
      <c r="O117" s="4">
        <f>Forward!O117*(1+SUM($B117:$B$228))+(-'Swap - Encargos'!F34+'Swap - Encargos'!R34)*(1+SUM($B117:$B$228))</f>
        <v>241.64139999999998</v>
      </c>
      <c r="P117" s="4">
        <f>Forward!P117*(1+SUM($B117:$B$228))+(-'Swap - Encargos'!G34+'Swap - Encargos'!S34)*(1+SUM($B117:$B$228))</f>
        <v>237.26779999999997</v>
      </c>
      <c r="Q117" s="4">
        <f>Forward!Q117*(1+SUM($B117:$B$228))+(-'Swap - Encargos'!H34+'Swap - Encargos'!T34)*(1+SUM($B117:$B$228))</f>
        <v>227.4272</v>
      </c>
      <c r="R117" s="4">
        <f>Forward!R117*(1+SUM($B117:$B$228))+(-'Swap - Encargos'!I34+'Swap - Encargos'!U34)*(1+SUM($B117:$B$228))</f>
        <v>219.77339999999998</v>
      </c>
      <c r="S117" s="4">
        <f>Forward!S117*(1+SUM($B117:$B$228))+(-'Swap - Encargos'!J34+'Swap - Encargos'!V34)*(1+SUM($B117:$B$228))</f>
        <v>216.4932</v>
      </c>
      <c r="T117" s="4">
        <f>Forward!T117*(1+SUM($B117:$B$228))+(-'Swap - Encargos'!K34+'Swap - Encargos'!W34)*(1+SUM($B117:$B$228))</f>
        <v>212.11959999999999</v>
      </c>
      <c r="U117" s="4">
        <f>Forward!U117*(1+SUM($B117:$B$228))</f>
        <v>0</v>
      </c>
      <c r="V117" s="6"/>
      <c r="W117" s="20">
        <f t="shared" si="0"/>
        <v>246.62244444444437</v>
      </c>
      <c r="X117" s="20">
        <f t="shared" si="1"/>
        <v>251.42406517857142</v>
      </c>
      <c r="Y117" s="23">
        <f t="shared" si="2"/>
        <v>238.87145333333328</v>
      </c>
      <c r="Z117" s="23">
        <f t="shared" si="3"/>
        <v>248.26214541666673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142.0812555555556</v>
      </c>
      <c r="AJ117" s="9">
        <f t="shared" si="8"/>
        <v>0.36552586341615889</v>
      </c>
      <c r="AK117" s="9">
        <f t="shared" si="9"/>
        <v>0.36552586341615889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Encargos'!D35+'Swap - Encargos'!P35)*(1+SUM($B118:$B$228))</f>
        <v>292.52199999999993</v>
      </c>
      <c r="N118" s="4">
        <f>Forward!N118*(1+SUM($B118:$B$228))+(-'Swap - Encargos'!E35+'Swap - Encargos'!Q35)*(1+SUM($B118:$B$228))</f>
        <v>268.50899999999996</v>
      </c>
      <c r="O118" s="4">
        <f>Forward!O118*(1+SUM($B118:$B$228))+(-'Swap - Encargos'!F35+'Swap - Encargos'!R35)*(1+SUM($B118:$B$228))</f>
        <v>253.22799999999998</v>
      </c>
      <c r="P118" s="4">
        <f>Forward!P118*(1+SUM($B118:$B$228))+(-'Swap - Encargos'!G35+'Swap - Encargos'!S35)*(1+SUM($B118:$B$228))</f>
        <v>242.31299999999999</v>
      </c>
      <c r="Q118" s="4">
        <f>Forward!Q118*(1+SUM($B118:$B$228))+(-'Swap - Encargos'!H35+'Swap - Encargos'!T35)*(1+SUM($B118:$B$228))</f>
        <v>231.39799999999997</v>
      </c>
      <c r="R118" s="4">
        <f>Forward!R118*(1+SUM($B118:$B$228))+(-'Swap - Encargos'!I35+'Swap - Encargos'!U35)*(1+SUM($B118:$B$228))</f>
        <v>228.12349999999998</v>
      </c>
      <c r="S118" s="4">
        <f>Forward!S118*(1+SUM($B118:$B$228))+(-'Swap - Encargos'!J35+'Swap - Encargos'!V35)*(1+SUM($B118:$B$228))</f>
        <v>224.84899999999999</v>
      </c>
      <c r="T118" s="4">
        <f>Forward!T118*(1+SUM($B118:$B$228))+(-'Swap - Encargos'!K35+'Swap - Encargos'!W35)*(1+SUM($B118:$B$228))</f>
        <v>220.48299999999998</v>
      </c>
      <c r="U118" s="4">
        <f>Forward!U118*(1+SUM($B118:$B$228))</f>
        <v>0</v>
      </c>
      <c r="V118" s="6"/>
      <c r="W118" s="20">
        <f t="shared" si="0"/>
        <v>260.26211111111104</v>
      </c>
      <c r="X118" s="20">
        <f t="shared" si="1"/>
        <v>251.42406517857142</v>
      </c>
      <c r="Y118" s="23">
        <f t="shared" si="2"/>
        <v>249.0075333333333</v>
      </c>
      <c r="Z118" s="23">
        <f t="shared" si="3"/>
        <v>248.26214541666673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128.44158888888893</v>
      </c>
      <c r="AJ118" s="9">
        <f t="shared" si="8"/>
        <v>0.33043572492077883</v>
      </c>
      <c r="AK118" s="9">
        <f t="shared" si="9"/>
        <v>0.33043572492077883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Encargos'!D36+'Swap - Encargos'!P36)*(1+SUM($B119:$B$228))</f>
        <v>351.13329999999996</v>
      </c>
      <c r="N119" s="4">
        <f>Forward!N119*(1+SUM($B119:$B$228))+(-'Swap - Encargos'!E36+'Swap - Encargos'!Q36)*(1+SUM($B119:$B$228))</f>
        <v>272.8621</v>
      </c>
      <c r="O119" s="4">
        <f>Forward!O119*(1+SUM($B119:$B$228))+(-'Swap - Encargos'!F36+'Swap - Encargos'!R36)*(1+SUM($B119:$B$228))</f>
        <v>244.59749999999997</v>
      </c>
      <c r="P119" s="4">
        <f>Forward!P119*(1+SUM($B119:$B$228))+(-'Swap - Encargos'!G36+'Swap - Encargos'!S36)*(1+SUM($B119:$B$228))</f>
        <v>230.46519999999998</v>
      </c>
      <c r="Q119" s="4">
        <f>Forward!Q119*(1+SUM($B119:$B$228))+(-'Swap - Encargos'!H36+'Swap - Encargos'!T36)*(1+SUM($B119:$B$228))</f>
        <v>231.5523</v>
      </c>
      <c r="R119" s="4">
        <f>Forward!R119*(1+SUM($B119:$B$228))+(-'Swap - Encargos'!I36+'Swap - Encargos'!U36)*(1+SUM($B119:$B$228))</f>
        <v>223.94259999999997</v>
      </c>
      <c r="S119" s="4">
        <f>Forward!S119*(1+SUM($B119:$B$228))+(-'Swap - Encargos'!J36+'Swap - Encargos'!V36)*(1+SUM($B119:$B$228))</f>
        <v>220.68129999999999</v>
      </c>
      <c r="T119" s="4">
        <f>Forward!T119*(1+SUM($B119:$B$228))+(-'Swap - Encargos'!K36+'Swap - Encargos'!W36)*(1+SUM($B119:$B$228))</f>
        <v>216.3329</v>
      </c>
      <c r="U119" s="4">
        <f>Forward!U119*(1+SUM($B119:$B$228))</f>
        <v>0</v>
      </c>
      <c r="V119" s="6"/>
      <c r="W119" s="20">
        <f t="shared" si="0"/>
        <v>259.36394166666668</v>
      </c>
      <c r="X119" s="20">
        <f t="shared" si="1"/>
        <v>251.42406517857142</v>
      </c>
      <c r="Y119" s="23">
        <f t="shared" si="2"/>
        <v>247.04347499999997</v>
      </c>
      <c r="Z119" s="23">
        <f t="shared" si="3"/>
        <v>248.26214541666673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129.33975833333329</v>
      </c>
      <c r="AJ119" s="9">
        <f t="shared" si="8"/>
        <v>0.33274640383750737</v>
      </c>
      <c r="AK119" s="9">
        <f t="shared" si="9"/>
        <v>0.33274640383750737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Encargos'!D37+'Swap - Encargos'!P37)*(1+SUM($B120:$B$228))</f>
        <v>311.52960000000007</v>
      </c>
      <c r="N120" s="4">
        <f>Forward!N120*(1+SUM($B120:$B$228))+(-'Swap - Encargos'!E37+'Swap - Encargos'!Q37)*(1+SUM($B120:$B$228))</f>
        <v>202.27790000000002</v>
      </c>
      <c r="O120" s="4">
        <f>Forward!O120*(1+SUM($B120:$B$228))+(-'Swap - Encargos'!F37+'Swap - Encargos'!R37)*(1+SUM($B120:$B$228))</f>
        <v>231.48380000000003</v>
      </c>
      <c r="P120" s="4">
        <f>Forward!P120*(1+SUM($B120:$B$228))+(-'Swap - Encargos'!G37+'Swap - Encargos'!S37)*(1+SUM($B120:$B$228))</f>
        <v>231.48380000000003</v>
      </c>
      <c r="Q120" s="4">
        <f>Forward!Q120*(1+SUM($B120:$B$228))+(-'Swap - Encargos'!H37+'Swap - Encargos'!T37)*(1+SUM($B120:$B$228))</f>
        <v>220.66680000000002</v>
      </c>
      <c r="R120" s="4">
        <f>Forward!R120*(1+SUM($B120:$B$228))+(-'Swap - Encargos'!I37+'Swap - Encargos'!U37)*(1+SUM($B120:$B$228))</f>
        <v>218.50340000000003</v>
      </c>
      <c r="S120" s="4">
        <f>Forward!S120*(1+SUM($B120:$B$228))+(-'Swap - Encargos'!J37+'Swap - Encargos'!V37)*(1+SUM($B120:$B$228))</f>
        <v>215.25830000000002</v>
      </c>
      <c r="T120" s="4">
        <f>Forward!T120*(1+SUM($B120:$B$228))+(-'Swap - Encargos'!K37+'Swap - Encargos'!W37)*(1+SUM($B120:$B$228))</f>
        <v>210.93150000000003</v>
      </c>
      <c r="U120" s="4">
        <f>Forward!U120*(1+SUM($B120:$B$228))</f>
        <v>0</v>
      </c>
      <c r="V120" s="6"/>
      <c r="W120" s="20">
        <f t="shared" si="0"/>
        <v>226.19548888888892</v>
      </c>
      <c r="X120" s="20">
        <f t="shared" si="1"/>
        <v>251.42406517857142</v>
      </c>
      <c r="Y120" s="23">
        <f t="shared" si="2"/>
        <v>223.98401333333337</v>
      </c>
      <c r="Z120" s="23">
        <f t="shared" si="3"/>
        <v>248.26214541666673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162.50821111111105</v>
      </c>
      <c r="AJ120" s="9">
        <f t="shared" si="8"/>
        <v>0.41807734557481974</v>
      </c>
      <c r="AK120" s="9">
        <f t="shared" si="9"/>
        <v>0.41807734557481974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Encargos'!D38+'Swap - Encargos'!P38)*(1+SUM($B121:$B$228))</f>
        <v>169.21460000000002</v>
      </c>
      <c r="N121" s="4">
        <f>Forward!N121*(1+SUM($B121:$B$228))+(-'Swap - Encargos'!E38+'Swap - Encargos'!Q38)*(1+SUM($B121:$B$228))</f>
        <v>216.63780000000003</v>
      </c>
      <c r="O121" s="4">
        <f>Forward!O121*(1+SUM($B121:$B$228))+(-'Swap - Encargos'!F38+'Swap - Encargos'!R38)*(1+SUM($B121:$B$228))</f>
        <v>232.8048</v>
      </c>
      <c r="P121" s="4">
        <f>Forward!P121*(1+SUM($B121:$B$228))+(-'Swap - Encargos'!G38+'Swap - Encargos'!S38)*(1+SUM($B121:$B$228))</f>
        <v>243.58280000000002</v>
      </c>
      <c r="Q121" s="4">
        <f>Forward!Q121*(1+SUM($B121:$B$228))+(-'Swap - Encargos'!H38+'Swap - Encargos'!T38)*(1+SUM($B121:$B$228))</f>
        <v>234.96040000000002</v>
      </c>
      <c r="R121" s="4">
        <f>Forward!R121*(1+SUM($B121:$B$228))+(-'Swap - Encargos'!I38+'Swap - Encargos'!U38)*(1+SUM($B121:$B$228))</f>
        <v>228.49360000000001</v>
      </c>
      <c r="S121" s="4">
        <f>Forward!S121*(1+SUM($B121:$B$228))+(-'Swap - Encargos'!J38+'Swap - Encargos'!V38)*(1+SUM($B121:$B$228))</f>
        <v>225.26020000000003</v>
      </c>
      <c r="T121" s="4">
        <f>Forward!T121*(1+SUM($B121:$B$228))+(-'Swap - Encargos'!K38+'Swap - Encargos'!W38)*(1+SUM($B121:$B$228))</f>
        <v>220.94900000000001</v>
      </c>
      <c r="U121" s="4">
        <f>Forward!U121*(1+SUM($B121:$B$228))</f>
        <v>0</v>
      </c>
      <c r="V121" s="6"/>
      <c r="W121" s="20">
        <f t="shared" si="0"/>
        <v>228.94268333333335</v>
      </c>
      <c r="X121" s="20">
        <f t="shared" si="1"/>
        <v>251.42406517857142</v>
      </c>
      <c r="Y121" s="23">
        <f t="shared" si="2"/>
        <v>230.30789666666666</v>
      </c>
      <c r="Z121" s="23">
        <f t="shared" si="3"/>
        <v>248.26214541666673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159.76101666666662</v>
      </c>
      <c r="AJ121" s="9">
        <f t="shared" si="8"/>
        <v>0.41100976570757269</v>
      </c>
      <c r="AK121" s="9">
        <f t="shared" si="9"/>
        <v>0.41100976570757269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Encargos'!E39+'Swap - Encargos'!Q39)*(1+SUM($B122:$B$228))</f>
        <v>215.5926</v>
      </c>
      <c r="O122" s="4">
        <f>Forward!O122*(1+SUM($B122:$B$228))+(-'Swap - Encargos'!F39+'Swap - Encargos'!R39)*(1+SUM($B122:$B$228))</f>
        <v>242.4076</v>
      </c>
      <c r="P122" s="4">
        <f>Forward!P122*(1+SUM($B122:$B$228))+(-'Swap - Encargos'!G39+'Swap - Encargos'!S39)*(1+SUM($B122:$B$228))</f>
        <v>235.97200000000001</v>
      </c>
      <c r="Q122" s="4">
        <f>Forward!Q122*(1+SUM($B122:$B$228))+(-'Swap - Encargos'!H39+'Swap - Encargos'!T39)*(1+SUM($B122:$B$228))</f>
        <v>226.3186</v>
      </c>
      <c r="R122" s="4">
        <f>Forward!R122*(1+SUM($B122:$B$228))+(-'Swap - Encargos'!I39+'Swap - Encargos'!U39)*(1+SUM($B122:$B$228))</f>
        <v>220.9556</v>
      </c>
      <c r="S122" s="4">
        <f>Forward!S122*(1+SUM($B122:$B$228))+(-'Swap - Encargos'!J39+'Swap - Encargos'!V39)*(1+SUM($B122:$B$228))</f>
        <v>217.73780000000002</v>
      </c>
      <c r="T122" s="4">
        <f>Forward!T122*(1+SUM($B122:$B$228))+(-'Swap - Encargos'!K39+'Swap - Encargos'!W39)*(1+SUM($B122:$B$228))</f>
        <v>213.44739999999999</v>
      </c>
      <c r="U122" s="4">
        <f>Forward!U122*(1+SUM($B122:$B$228))</f>
        <v>0</v>
      </c>
      <c r="V122" s="6"/>
      <c r="W122" s="20">
        <f t="shared" si="0"/>
        <v>231.32406666666668</v>
      </c>
      <c r="X122" s="20">
        <f t="shared" si="1"/>
        <v>251.42406517857142</v>
      </c>
      <c r="Y122" s="23">
        <f t="shared" si="2"/>
        <v>228.24928</v>
      </c>
      <c r="Z122" s="23">
        <f t="shared" si="3"/>
        <v>248.26214541666673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174.44051333333334</v>
      </c>
      <c r="AJ122" s="9">
        <f t="shared" si="8"/>
        <v>0.42990571856551235</v>
      </c>
      <c r="AK122" s="9">
        <f t="shared" si="9"/>
        <v>0.42990571856551235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Encargos'!E40+'Swap - Encargos'!Q40)*(1+SUM($B123:$B$228))</f>
        <v>272.03399999999999</v>
      </c>
      <c r="O123" s="4">
        <f>Forward!O123*(1+SUM($B123:$B$228))+(-'Swap - Encargos'!F40+'Swap - Encargos'!R40)*(1+SUM($B123:$B$228))</f>
        <v>255.96899999999997</v>
      </c>
      <c r="P123" s="4">
        <f>Forward!P123*(1+SUM($B123:$B$228))+(-'Swap - Encargos'!G40+'Swap - Encargos'!S40)*(1+SUM($B123:$B$228))</f>
        <v>253.827</v>
      </c>
      <c r="Q123" s="4">
        <f>Forward!Q123*(1+SUM($B123:$B$228))+(-'Swap - Encargos'!H40+'Swap - Encargos'!T40)*(1+SUM($B123:$B$228))</f>
        <v>234.54899999999998</v>
      </c>
      <c r="R123" s="4">
        <f>Forward!R123*(1+SUM($B123:$B$228))+(-'Swap - Encargos'!I40+'Swap - Encargos'!U40)*(1+SUM($B123:$B$228))</f>
        <v>230.26499999999999</v>
      </c>
      <c r="S123" s="4">
        <f>Forward!S123*(1+SUM($B123:$B$228))+(-'Swap - Encargos'!J40+'Swap - Encargos'!V40)*(1+SUM($B123:$B$228))</f>
        <v>227.05199999999999</v>
      </c>
      <c r="T123" s="4">
        <f>Forward!T123*(1+SUM($B123:$B$228))+(-'Swap - Encargos'!K40+'Swap - Encargos'!W40)*(1+SUM($B123:$B$228))</f>
        <v>217.41299999999998</v>
      </c>
      <c r="U123" s="4">
        <f>Forward!U123*(1+SUM($B123:$B$228))</f>
        <v>0</v>
      </c>
      <c r="V123" s="6"/>
      <c r="W123" s="20">
        <f t="shared" si="0"/>
        <v>259.56874999999997</v>
      </c>
      <c r="X123" s="20">
        <f t="shared" si="1"/>
        <v>251.42406517857142</v>
      </c>
      <c r="Y123" s="23">
        <f t="shared" si="2"/>
        <v>248.57909999999998</v>
      </c>
      <c r="Z123" s="23">
        <f t="shared" si="3"/>
        <v>248.26214541666673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146.19583000000006</v>
      </c>
      <c r="AJ123" s="9">
        <f t="shared" si="8"/>
        <v>0.36029717034443975</v>
      </c>
      <c r="AK123" s="9">
        <f t="shared" si="9"/>
        <v>0.36029717034443975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Encargos'!E41+'Swap - Encargos'!Q41)*(1+SUM($B124:$B$228))</f>
        <v>344.87540000000001</v>
      </c>
      <c r="O124" s="4">
        <f>Forward!O124*(1+SUM($B124:$B$228))+(-'Swap - Encargos'!F41+'Swap - Encargos'!R41)*(1+SUM($B124:$B$228))</f>
        <v>283.5172</v>
      </c>
      <c r="P124" s="4">
        <f>Forward!P124*(1+SUM($B124:$B$228))+(-'Swap - Encargos'!G41+'Swap - Encargos'!S41)*(1+SUM($B124:$B$228))</f>
        <v>248.60650000000001</v>
      </c>
      <c r="Q124" s="4">
        <f>Forward!Q124*(1+SUM($B124:$B$228))+(-'Swap - Encargos'!H41+'Swap - Encargos'!T41)*(1+SUM($B124:$B$228))</f>
        <v>240.14330000000001</v>
      </c>
      <c r="R124" s="4">
        <f>Forward!R124*(1+SUM($B124:$B$228))+(-'Swap - Encargos'!I41+'Swap - Encargos'!U41)*(1+SUM($B124:$B$228))</f>
        <v>234.85380000000004</v>
      </c>
      <c r="S124" s="4">
        <f>Forward!S124*(1+SUM($B124:$B$228))+(-'Swap - Encargos'!J41+'Swap - Encargos'!V41)*(1+SUM($B124:$B$228))</f>
        <v>234.85380000000004</v>
      </c>
      <c r="T124" s="4">
        <f>Forward!T124*(1+SUM($B124:$B$228))+(-'Swap - Encargos'!K41+'Swap - Encargos'!W41)*(1+SUM($B124:$B$228))</f>
        <v>224.27480000000003</v>
      </c>
      <c r="U124" s="4">
        <f>Forward!U124*(1+SUM($B124:$B$228))</f>
        <v>0</v>
      </c>
      <c r="V124" s="6"/>
      <c r="W124" s="20">
        <f t="shared" si="0"/>
        <v>286.51458333333335</v>
      </c>
      <c r="X124" s="20">
        <f t="shared" si="1"/>
        <v>251.42406517857142</v>
      </c>
      <c r="Y124" s="23">
        <f t="shared" si="2"/>
        <v>266.73185333333333</v>
      </c>
      <c r="Z124" s="23">
        <f t="shared" si="3"/>
        <v>248.26214541666673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119.24999666666668</v>
      </c>
      <c r="AJ124" s="9">
        <f t="shared" si="8"/>
        <v>0.29388961615788806</v>
      </c>
      <c r="AK124" s="9">
        <f t="shared" si="9"/>
        <v>0.29388961615788806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Encargos'!E42+'Swap - Encargos'!Q42)*(1+SUM($B125:$B$228))</f>
        <v>348.04649999999992</v>
      </c>
      <c r="O125" s="4">
        <f>Forward!O125*(1+SUM($B125:$B$228))+(-'Swap - Encargos'!F42+'Swap - Encargos'!R42)*(1+SUM($B125:$B$228))</f>
        <v>284.95649999999995</v>
      </c>
      <c r="P125" s="4">
        <f>Forward!P125*(1+SUM($B125:$B$228))+(-'Swap - Encargos'!G42+'Swap - Encargos'!S42)*(1+SUM($B125:$B$228))</f>
        <v>241.84499999999997</v>
      </c>
      <c r="Q125" s="4">
        <f>Forward!Q125*(1+SUM($B125:$B$228))+(-'Swap - Encargos'!H42+'Swap - Encargos'!T42)*(1+SUM($B125:$B$228))</f>
        <v>223.96949999999998</v>
      </c>
      <c r="R125" s="4">
        <f>Forward!R125*(1+SUM($B125:$B$228))+(-'Swap - Encargos'!I42+'Swap - Encargos'!U42)*(1+SUM($B125:$B$228))</f>
        <v>231.32999999999998</v>
      </c>
      <c r="S125" s="4">
        <f>Forward!S125*(1+SUM($B125:$B$228))+(-'Swap - Encargos'!J42+'Swap - Encargos'!V42)*(1+SUM($B125:$B$228))</f>
        <v>236.58749999999998</v>
      </c>
      <c r="T125" s="4">
        <f>Forward!T125*(1+SUM($B125:$B$228))+(-'Swap - Encargos'!K42+'Swap - Encargos'!W42)*(1+SUM($B125:$B$228))</f>
        <v>229.22699999999998</v>
      </c>
      <c r="U125" s="4">
        <f>Forward!U125*(1+SUM($B125:$B$228))</f>
        <v>0</v>
      </c>
      <c r="V125" s="6"/>
      <c r="W125" s="20">
        <f t="shared" si="0"/>
        <v>281.27624999999995</v>
      </c>
      <c r="X125" s="20">
        <f t="shared" si="1"/>
        <v>251.42406517857142</v>
      </c>
      <c r="Y125" s="23">
        <f t="shared" si="2"/>
        <v>260.45654999999999</v>
      </c>
      <c r="Z125" s="23">
        <f t="shared" si="3"/>
        <v>248.26214541666673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124.48833000000008</v>
      </c>
      <c r="AJ125" s="9">
        <f t="shared" si="8"/>
        <v>0.30679940077569134</v>
      </c>
      <c r="AK125" s="9">
        <f t="shared" si="9"/>
        <v>0.30679940077569134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Encargos'!E43+'Swap - Encargos'!Q43)*(1+SUM($B126:$B$228))</f>
        <v>358.14239999999995</v>
      </c>
      <c r="O126" s="4">
        <f>Forward!O126*(1+SUM($B126:$B$228))+(-'Swap - Encargos'!F43+'Swap - Encargos'!R43)*(1+SUM($B126:$B$228))</f>
        <v>286.93279999999999</v>
      </c>
      <c r="P126" s="4">
        <f>Forward!P126*(1+SUM($B126:$B$228))+(-'Swap - Encargos'!G43+'Swap - Encargos'!S43)*(1+SUM($B126:$B$228))</f>
        <v>239.80879999999999</v>
      </c>
      <c r="Q126" s="4">
        <f>Forward!Q126*(1+SUM($B126:$B$228))+(-'Swap - Encargos'!H43+'Swap - Encargos'!T43)*(1+SUM($B126:$B$228))</f>
        <v>224.10079999999996</v>
      </c>
      <c r="R126" s="4">
        <f>Forward!R126*(1+SUM($B126:$B$228))+(-'Swap - Encargos'!I43+'Swap - Encargos'!U43)*(1+SUM($B126:$B$228))</f>
        <v>235.61999999999998</v>
      </c>
      <c r="S126" s="4">
        <f>Forward!S126*(1+SUM($B126:$B$228))+(-'Swap - Encargos'!J43+'Swap - Encargos'!V43)*(1+SUM($B126:$B$228))</f>
        <v>236.66719999999998</v>
      </c>
      <c r="T126" s="4">
        <f>Forward!T126*(1+SUM($B126:$B$228))+(-'Swap - Encargos'!K43+'Swap - Encargos'!W43)*(1+SUM($B126:$B$228))</f>
        <v>227.24239999999998</v>
      </c>
      <c r="U126" s="4">
        <f>Forward!U126*(1+SUM($B126:$B$228))</f>
        <v>0</v>
      </c>
      <c r="V126" s="6"/>
      <c r="W126" s="20">
        <f t="shared" si="0"/>
        <v>280.06782222222222</v>
      </c>
      <c r="X126" s="20">
        <f t="shared" si="1"/>
        <v>251.42406517857142</v>
      </c>
      <c r="Y126" s="23">
        <f t="shared" si="2"/>
        <v>260.82261333333332</v>
      </c>
      <c r="Z126" s="23">
        <f t="shared" si="3"/>
        <v>248.26214541666673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125.6967577777778</v>
      </c>
      <c r="AJ126" s="9">
        <f t="shared" si="8"/>
        <v>0.30977755076053654</v>
      </c>
      <c r="AK126" s="9">
        <f t="shared" si="9"/>
        <v>0.30977755076053654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Encargos'!E44+'Swap - Encargos'!Q44)*(1+SUM($B127:$B$228))</f>
        <v>373.96679999999998</v>
      </c>
      <c r="O127" s="4">
        <f>Forward!O127*(1+SUM($B127:$B$228))+(-'Swap - Encargos'!F44+'Swap - Encargos'!R44)*(1+SUM($B127:$B$228))</f>
        <v>296.66640000000001</v>
      </c>
      <c r="P127" s="4">
        <f>Forward!P127*(1+SUM($B127:$B$228))+(-'Swap - Encargos'!G44+'Swap - Encargos'!S44)*(1+SUM($B127:$B$228))</f>
        <v>246.5256</v>
      </c>
      <c r="Q127" s="4">
        <f>Forward!Q127*(1+SUM($B127:$B$228))+(-'Swap - Encargos'!H44+'Swap - Encargos'!T44)*(1+SUM($B127:$B$228))</f>
        <v>236.0796</v>
      </c>
      <c r="R127" s="4">
        <f>Forward!R127*(1+SUM($B127:$B$228))+(-'Swap - Encargos'!I44+'Swap - Encargos'!U44)*(1+SUM($B127:$B$228))</f>
        <v>240.25800000000001</v>
      </c>
      <c r="S127" s="4">
        <f>Forward!S127*(1+SUM($B127:$B$228))+(-'Swap - Encargos'!J44+'Swap - Encargos'!V44)*(1+SUM($B127:$B$228))</f>
        <v>237.1242</v>
      </c>
      <c r="T127" s="4">
        <f>Forward!T127*(1+SUM($B127:$B$228))+(-'Swap - Encargos'!K44+'Swap - Encargos'!W44)*(1+SUM($B127:$B$228))</f>
        <v>221.45519999999999</v>
      </c>
      <c r="U127" s="4">
        <f>Forward!U127*(1+SUM($B127:$B$228))</f>
        <v>0</v>
      </c>
      <c r="V127" s="6"/>
      <c r="W127" s="20">
        <f t="shared" si="0"/>
        <v>286.56859999999995</v>
      </c>
      <c r="X127" s="20">
        <f t="shared" si="1"/>
        <v>251.42406517857142</v>
      </c>
      <c r="Y127" s="23">
        <f t="shared" si="2"/>
        <v>267.29572999999999</v>
      </c>
      <c r="Z127" s="23">
        <f t="shared" si="3"/>
        <v>248.26214541666673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119.19598000000008</v>
      </c>
      <c r="AJ127" s="9">
        <f t="shared" si="8"/>
        <v>0.29375649298911222</v>
      </c>
      <c r="AK127" s="9">
        <f t="shared" si="9"/>
        <v>0.29375649298911222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Encargos'!E45+'Swap - Encargos'!Q45)*(1+SUM($B128:$B$228))</f>
        <v>336.63059999999996</v>
      </c>
      <c r="O128" s="4">
        <f>Forward!O128*(1+SUM($B128:$B$228))+(-'Swap - Encargos'!F45+'Swap - Encargos'!R45)*(1+SUM($B128:$B$228))</f>
        <v>288.68939999999998</v>
      </c>
      <c r="P128" s="4">
        <f>Forward!P128*(1+SUM($B128:$B$228))+(-'Swap - Encargos'!G45+'Swap - Encargos'!S45)*(1+SUM($B128:$B$228))</f>
        <v>258.46559999999999</v>
      </c>
      <c r="Q128" s="4">
        <f>Forward!Q128*(1+SUM($B128:$B$228))+(-'Swap - Encargos'!H45+'Swap - Encargos'!T45)*(1+SUM($B128:$B$228))</f>
        <v>237.6216</v>
      </c>
      <c r="R128" s="4">
        <f>Forward!R128*(1+SUM($B128:$B$228))+(-'Swap - Encargos'!I45+'Swap - Encargos'!U45)*(1+SUM($B128:$B$228))</f>
        <v>241.79039999999998</v>
      </c>
      <c r="S128" s="4">
        <f>Forward!S128*(1+SUM($B128:$B$228))+(-'Swap - Encargos'!J45+'Swap - Encargos'!V45)*(1+SUM($B128:$B$228))</f>
        <v>237.6216</v>
      </c>
      <c r="T128" s="4">
        <f>Forward!T128*(1+SUM($B128:$B$228))+(-'Swap - Encargos'!K45+'Swap - Encargos'!W45)*(1+SUM($B128:$B$228))</f>
        <v>223.0308</v>
      </c>
      <c r="U128" s="4">
        <f>Forward!U128*(1+SUM($B128:$B$228))</f>
        <v>0</v>
      </c>
      <c r="V128" s="6"/>
      <c r="W128" s="20">
        <f t="shared" si="0"/>
        <v>278.09370000000001</v>
      </c>
      <c r="X128" s="20">
        <f t="shared" si="1"/>
        <v>251.42406517857142</v>
      </c>
      <c r="Y128" s="23">
        <f t="shared" si="2"/>
        <v>262.73862000000003</v>
      </c>
      <c r="Z128" s="23">
        <f t="shared" si="3"/>
        <v>248.26214541666673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127.67088000000001</v>
      </c>
      <c r="AJ128" s="9">
        <f t="shared" si="8"/>
        <v>0.31464274185785268</v>
      </c>
      <c r="AK128" s="9">
        <f t="shared" si="9"/>
        <v>0.31464274185785268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Encargos'!E46+'Swap - Encargos'!Q46)*(1+SUM($B129:$B$228))</f>
        <v>313.95920000000001</v>
      </c>
      <c r="O129" s="4">
        <f>Forward!O129*(1+SUM($B129:$B$228))+(-'Swap - Encargos'!F46+'Swap - Encargos'!R46)*(1+SUM($B129:$B$228))</f>
        <v>274.45439999999996</v>
      </c>
      <c r="P129" s="4">
        <f>Forward!P129*(1+SUM($B129:$B$228))+(-'Swap - Encargos'!G46+'Swap - Encargos'!S46)*(1+SUM($B129:$B$228))</f>
        <v>249.50400000000002</v>
      </c>
      <c r="Q129" s="4">
        <f>Forward!Q129*(1+SUM($B129:$B$228))+(-'Swap - Encargos'!H46+'Swap - Encargos'!T46)*(1+SUM($B129:$B$228))</f>
        <v>232.87040000000002</v>
      </c>
      <c r="R129" s="4">
        <f>Forward!R129*(1+SUM($B129:$B$228))+(-'Swap - Encargos'!I46+'Swap - Encargos'!U46)*(1+SUM($B129:$B$228))</f>
        <v>246.38520000000003</v>
      </c>
      <c r="S129" s="4">
        <f>Forward!S129*(1+SUM($B129:$B$228))+(-'Swap - Encargos'!J46+'Swap - Encargos'!V46)*(1+SUM($B129:$B$228))</f>
        <v>231.83080000000001</v>
      </c>
      <c r="T129" s="4">
        <f>Forward!T129*(1+SUM($B129:$B$228))+(-'Swap - Encargos'!K46+'Swap - Encargos'!W46)*(1+SUM($B129:$B$228))</f>
        <v>242.22680000000003</v>
      </c>
      <c r="U129" s="4">
        <f>Forward!U129*(1+SUM($B129:$B$228))</f>
        <v>0</v>
      </c>
      <c r="V129" s="6"/>
      <c r="W129" s="20">
        <f t="shared" si="0"/>
        <v>263.53860000000003</v>
      </c>
      <c r="X129" s="20">
        <f t="shared" si="1"/>
        <v>251.42406517857142</v>
      </c>
      <c r="Y129" s="23">
        <f t="shared" si="2"/>
        <v>253.85299333333336</v>
      </c>
      <c r="Z129" s="23">
        <f t="shared" si="3"/>
        <v>248.26214541666673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142.22597999999999</v>
      </c>
      <c r="AJ129" s="9">
        <f t="shared" si="8"/>
        <v>0.3505135416206116</v>
      </c>
      <c r="AK129" s="9">
        <f t="shared" si="9"/>
        <v>0.3505135416206116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Encargos'!E47+'Swap - Encargos'!Q47)*(1+SUM($B130:$B$228))</f>
        <v>367.36709999999999</v>
      </c>
      <c r="O130" s="4">
        <f>Forward!O130*(1+SUM($B130:$B$228))+(-'Swap - Encargos'!F47+'Swap - Encargos'!R47)*(1+SUM($B130:$B$228))</f>
        <v>292.43669999999997</v>
      </c>
      <c r="P130" s="4">
        <f>Forward!P130*(1+SUM($B130:$B$228))+(-'Swap - Encargos'!G47+'Swap - Encargos'!S47)*(1+SUM($B130:$B$228))</f>
        <v>251.84939999999997</v>
      </c>
      <c r="Q130" s="4">
        <f>Forward!Q130*(1+SUM($B130:$B$228))+(-'Swap - Encargos'!H47+'Swap - Encargos'!T47)*(1+SUM($B130:$B$228))</f>
        <v>243.52379999999997</v>
      </c>
      <c r="R130" s="4">
        <f>Forward!R130*(1+SUM($B130:$B$228))+(-'Swap - Encargos'!I47+'Swap - Encargos'!U47)*(1+SUM($B130:$B$228))</f>
        <v>251.8494</v>
      </c>
      <c r="S130" s="4">
        <f>Forward!S130*(1+SUM($B130:$B$228))+(-'Swap - Encargos'!J47+'Swap - Encargos'!V47)*(1+SUM($B130:$B$228))</f>
        <v>251.8494</v>
      </c>
      <c r="T130" s="4">
        <f>Forward!T130*(1+SUM($B130:$B$228))+(-'Swap - Encargos'!K47+'Swap - Encargos'!W47)*(1+SUM($B130:$B$228))</f>
        <v>251.84939999999997</v>
      </c>
      <c r="U130" s="4">
        <f>Forward!U130*(1+SUM($B130:$B$228))</f>
        <v>0</v>
      </c>
      <c r="V130" s="6"/>
      <c r="W130" s="20">
        <f t="shared" si="0"/>
        <v>276.36366666666663</v>
      </c>
      <c r="X130" s="20">
        <f t="shared" si="1"/>
        <v>251.42406517857142</v>
      </c>
      <c r="Y130" s="23">
        <f t="shared" si="2"/>
        <v>266.00291999999996</v>
      </c>
      <c r="Z130" s="23">
        <f t="shared" si="3"/>
        <v>248.26214541666673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129.40091333333339</v>
      </c>
      <c r="AJ130" s="9">
        <f t="shared" si="8"/>
        <v>0.31890637998351995</v>
      </c>
      <c r="AK130" s="9">
        <f t="shared" si="9"/>
        <v>0.31890637998351995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Encargos'!E48+'Swap - Encargos'!Q48)*(1+SUM($B131:$B$228))</f>
        <v>360.4932</v>
      </c>
      <c r="O131" s="4">
        <f>Forward!O131*(1+SUM($B131:$B$228))+(-'Swap - Encargos'!F48+'Swap - Encargos'!R48)*(1+SUM($B131:$B$228))</f>
        <v>266.22629999999998</v>
      </c>
      <c r="P131" s="4">
        <f>Forward!P131*(1+SUM($B131:$B$228))+(-'Swap - Encargos'!G48+'Swap - Encargos'!S48)*(1+SUM($B131:$B$228))</f>
        <v>253.7955</v>
      </c>
      <c r="Q131" s="4">
        <f>Forward!Q131*(1+SUM($B131:$B$228))+(-'Swap - Encargos'!H48+'Swap - Encargos'!T48)*(1+SUM($B131:$B$228))</f>
        <v>257.9391</v>
      </c>
      <c r="R131" s="4">
        <f>Forward!R131*(1+SUM($B131:$B$228))+(-'Swap - Encargos'!I48+'Swap - Encargos'!U48)*(1+SUM($B131:$B$228))</f>
        <v>261.04680000000002</v>
      </c>
      <c r="S131" s="4">
        <f>Forward!S131*(1+SUM($B131:$B$228))+(-'Swap - Encargos'!J48+'Swap - Encargos'!V48)*(1+SUM($B131:$B$228))</f>
        <v>262.08269999999999</v>
      </c>
      <c r="T131" s="4">
        <f>Forward!T131*(1+SUM($B131:$B$228))+(-'Swap - Encargos'!K48+'Swap - Encargos'!W48)*(1+SUM($B131:$B$228))</f>
        <v>261.04680000000002</v>
      </c>
      <c r="U131" s="4">
        <f>Forward!U131*(1+SUM($B131:$B$228))</f>
        <v>0</v>
      </c>
      <c r="V131" s="6"/>
      <c r="W131" s="20">
        <f t="shared" si="0"/>
        <v>267.86647500000004</v>
      </c>
      <c r="X131" s="20">
        <f t="shared" si="1"/>
        <v>251.42406517857142</v>
      </c>
      <c r="Y131" s="23">
        <f t="shared" si="2"/>
        <v>265.13860499999998</v>
      </c>
      <c r="Z131" s="23">
        <f t="shared" si="3"/>
        <v>248.26214541666673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137.89810499999999</v>
      </c>
      <c r="AJ131" s="9">
        <f t="shared" si="8"/>
        <v>0.33984756629077872</v>
      </c>
      <c r="AK131" s="9">
        <f>IF(AJ131&gt;0,AJ131,0)</f>
        <v>0.33984756629077872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Encargos'!E49+'Swap - Encargos'!Q49)*(1+SUM($B132:$B$228))</f>
        <v>332.23500000000001</v>
      </c>
      <c r="O132" s="4">
        <f>Forward!O132*(1+SUM($B132:$B$228))+(-'Swap - Encargos'!F49+'Swap - Encargos'!R49)*(1+SUM($B132:$B$228))</f>
        <v>263.92500000000001</v>
      </c>
      <c r="P132" s="4">
        <f>Forward!P132*(1+SUM($B132:$B$228))+(-'Swap - Encargos'!G49+'Swap - Encargos'!S49)*(1+SUM($B132:$B$228))</f>
        <v>245.29499999999996</v>
      </c>
      <c r="Q132" s="4">
        <f>Forward!Q132*(1+SUM($B132:$B$228))+(-'Swap - Encargos'!H49+'Swap - Encargos'!T49)*(1+SUM($B132:$B$228))</f>
        <v>252.53999999999996</v>
      </c>
      <c r="R132" s="4">
        <f>Forward!R132*(1+SUM($B132:$B$228))+(-'Swap - Encargos'!I49+'Swap - Encargos'!U49)*(1+SUM($B132:$B$228))</f>
        <v>251.505</v>
      </c>
      <c r="S132" s="4">
        <f>Forward!S132*(1+SUM($B132:$B$228))+(-'Swap - Encargos'!J49+'Swap - Encargos'!V49)*(1+SUM($B132:$B$228))</f>
        <v>255.64499999999998</v>
      </c>
      <c r="T132" s="4">
        <f>Forward!T132*(1+SUM($B132:$B$228))+(-'Swap - Encargos'!K49+'Swap - Encargos'!W49)*(1+SUM($B132:$B$228))</f>
        <v>257.71499999999997</v>
      </c>
      <c r="U132" s="4">
        <f>Forward!U132*(1+SUM($B132:$B$228))</f>
        <v>0</v>
      </c>
      <c r="V132" s="6"/>
      <c r="W132" s="20">
        <f t="shared" si="0"/>
        <v>258.34750000000003</v>
      </c>
      <c r="X132" s="20">
        <f t="shared" si="1"/>
        <v>251.42406517857142</v>
      </c>
      <c r="Y132" s="23">
        <f t="shared" si="2"/>
        <v>256.33499999999998</v>
      </c>
      <c r="Z132" s="23">
        <f t="shared" si="3"/>
        <v>248.26214541666673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147.41708</v>
      </c>
      <c r="AJ132" s="9">
        <f t="shared" si="8"/>
        <v>0.3633069204808364</v>
      </c>
      <c r="AK132" s="9">
        <f>IF(AJ132&gt;0,AJ132,0)</f>
        <v>0.3633069204808364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Encargos'!E50+'Swap - Encargos'!Q50)*(1+SUM($B133:$B$228))</f>
        <v>364.71959999999996</v>
      </c>
      <c r="O133" s="4">
        <f>Forward!O133*(1+SUM($B133:$B$228))+(-'Swap - Encargos'!F50+'Swap - Encargos'!R50)*(1+SUM($B133:$B$228))</f>
        <v>314.09280000000001</v>
      </c>
      <c r="P133" s="4">
        <f>Forward!P133*(1+SUM($B133:$B$228))+(-'Swap - Encargos'!G50+'Swap - Encargos'!S50)*(1+SUM($B133:$B$228))</f>
        <v>294.46199999999993</v>
      </c>
      <c r="Q133" s="4">
        <f>Forward!Q133*(1+SUM($B133:$B$228))+(-'Swap - Encargos'!H50+'Swap - Encargos'!T50)*(1+SUM($B133:$B$228))</f>
        <v>295.49519999999995</v>
      </c>
      <c r="R133" s="4">
        <f>Forward!R133*(1+SUM($B133:$B$228))+(-'Swap - Encargos'!I50+'Swap - Encargos'!U50)*(1+SUM($B133:$B$228))</f>
        <v>271.73159999999996</v>
      </c>
      <c r="S133" s="4">
        <f>Forward!S133*(1+SUM($B133:$B$228))+(-'Swap - Encargos'!J50+'Swap - Encargos'!V50)*(1+SUM($B133:$B$228))</f>
        <v>258.29999999999995</v>
      </c>
      <c r="T133" s="4">
        <f>Forward!T133*(1+SUM($B133:$B$228))+(-'Swap - Encargos'!K50+'Swap - Encargos'!W50)*(1+SUM($B133:$B$228))</f>
        <v>249.00119999999998</v>
      </c>
      <c r="U133" s="4">
        <f>Forward!U133*(1+SUM($B133:$B$228))</f>
        <v>0</v>
      </c>
      <c r="V133" s="6"/>
      <c r="W133" s="20">
        <f t="shared" si="0"/>
        <v>303.27289999999994</v>
      </c>
      <c r="X133" s="20">
        <f t="shared" si="1"/>
        <v>251.42406517857142</v>
      </c>
      <c r="Y133" s="23">
        <f t="shared" si="2"/>
        <v>288.58997999999991</v>
      </c>
      <c r="Z133" s="23">
        <f t="shared" si="3"/>
        <v>248.26214541666673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102.49168000000009</v>
      </c>
      <c r="AJ133" s="9">
        <f t="shared" si="8"/>
        <v>0.25258902588293952</v>
      </c>
      <c r="AK133" s="9">
        <f>IF(AJ133&gt;0,AJ133,0)</f>
        <v>0.25258902588293952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Encargos'!F51+'Swap - Encargos'!R51)*(1+SUM($B134:$B$228))</f>
        <v>380.03309999999999</v>
      </c>
      <c r="P134" s="4">
        <f>Forward!P134*(1+SUM($B134:$B$228))+(-'Swap - Encargos'!G51+'Swap - Encargos'!S51)*(1+SUM($B134:$B$228))</f>
        <v>318.23910000000001</v>
      </c>
      <c r="Q134" s="4">
        <f>Forward!Q134*(1+SUM($B134:$B$228))+(-'Swap - Encargos'!H51+'Swap - Encargos'!T51)*(1+SUM($B134:$B$228))</f>
        <v>317.20920000000001</v>
      </c>
      <c r="R134" s="4">
        <f>Forward!R134*(1+SUM($B134:$B$228))+(-'Swap - Encargos'!I51+'Swap - Encargos'!U51)*(1+SUM($B134:$B$228))</f>
        <v>297.64109999999999</v>
      </c>
      <c r="S134" s="4">
        <f>Forward!S134*(1+SUM($B134:$B$228))+(-'Swap - Encargos'!J51+'Swap - Encargos'!V51)*(1+SUM($B134:$B$228))</f>
        <v>269.8338</v>
      </c>
      <c r="T134" s="4">
        <f>Forward!T134*(1+SUM($B134:$B$228))+(-'Swap - Encargos'!K51+'Swap - Encargos'!W51)*(1+SUM($B134:$B$228))</f>
        <v>257.47500000000002</v>
      </c>
      <c r="U134" s="4">
        <f>Forward!U134*(1+SUM($B134:$B$228))</f>
        <v>0</v>
      </c>
      <c r="V134" s="6"/>
      <c r="W134" s="20">
        <f t="shared" si="0"/>
        <v>338.49379999999996</v>
      </c>
      <c r="X134" s="20">
        <f t="shared" si="1"/>
        <v>251.42406517857142</v>
      </c>
      <c r="Y134" s="23">
        <f t="shared" si="2"/>
        <v>316.59125999999998</v>
      </c>
      <c r="Z134" s="23">
        <f t="shared" si="3"/>
        <v>248.26214541666673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63.167200000000037</v>
      </c>
      <c r="AJ134" s="9">
        <f t="shared" si="8"/>
        <v>0.15726495726495734</v>
      </c>
      <c r="AK134" s="9">
        <f>IF(AJ134&gt;0,AJ134,0)</f>
        <v>0.15726495726495734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Encargos'!F52+'Swap - Encargos'!R52)*(1+SUM($B135:$B$228))</f>
        <v>425.85920000000004</v>
      </c>
      <c r="P135" s="4">
        <f>Forward!P135*(1+SUM($B135:$B$228))+(-'Swap - Encargos'!G52+'Swap - Encargos'!S52)*(1+SUM($B135:$B$228))</f>
        <v>320.41809999999998</v>
      </c>
      <c r="Q135" s="4">
        <f>Forward!Q135*(1+SUM($B135:$B$228))+(-'Swap - Encargos'!H52+'Swap - Encargos'!T52)*(1+SUM($B135:$B$228))</f>
        <v>329.63140000000004</v>
      </c>
      <c r="R135" s="4">
        <f>Forward!R135*(1+SUM($B135:$B$228))+(-'Swap - Encargos'!I52+'Swap - Encargos'!U52)*(1+SUM($B135:$B$228))</f>
        <v>301.99149999999997</v>
      </c>
      <c r="S135" s="4">
        <f>Forward!S135*(1+SUM($B135:$B$228))+(-'Swap - Encargos'!J52+'Swap - Encargos'!V52)*(1+SUM($B135:$B$228))</f>
        <v>285.6123</v>
      </c>
      <c r="T135" s="4">
        <f>Forward!T135*(1+SUM($B135:$B$228))+(-'Swap - Encargos'!K52+'Swap - Encargos'!W52)*(1+SUM($B135:$B$228))</f>
        <v>258.99610000000001</v>
      </c>
      <c r="U135" s="4">
        <f>Forward!U135*(1+SUM($B135:$B$228))</f>
        <v>0</v>
      </c>
      <c r="V135" s="6"/>
      <c r="W135" s="20">
        <f t="shared" si="0"/>
        <v>355.19546388888892</v>
      </c>
      <c r="X135" s="20">
        <f t="shared" si="1"/>
        <v>251.42406517857142</v>
      </c>
      <c r="Y135" s="23">
        <f t="shared" si="2"/>
        <v>329.92144833333333</v>
      </c>
      <c r="Z135" s="23">
        <f t="shared" si="3"/>
        <v>248.26214541666673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46.465536111111078</v>
      </c>
      <c r="AJ135" s="9">
        <f>(AE135-W135)/AE135</f>
        <v>0.11568346469064977</v>
      </c>
      <c r="AK135" s="9">
        <f>IF(AJ135&gt;0,AJ135,0)</f>
        <v>0.11568346469064977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Encargos'!F53+'Swap - Encargos'!R53)*(1+SUM($B136:$B$228))</f>
        <v>384.91739999999999</v>
      </c>
      <c r="P136" s="4">
        <f>Forward!P136*(1+SUM($B136:$B$228))+(-'Swap - Encargos'!G53+'Swap - Encargos'!S53)*(1+SUM($B136:$B$228))</f>
        <v>307.52659999999997</v>
      </c>
      <c r="Q136" s="4">
        <f>Forward!Q136*(1+SUM($B136:$B$228))+(-'Swap - Encargos'!H53+'Swap - Encargos'!T53)*(1+SUM($B136:$B$228))</f>
        <v>304.4717</v>
      </c>
      <c r="R136" s="4">
        <f>Forward!R136*(1+SUM($B136:$B$228))+(-'Swap - Encargos'!I53+'Swap - Encargos'!U53)*(1+SUM($B136:$B$228))</f>
        <v>290.21550000000002</v>
      </c>
      <c r="S136" s="4">
        <f>Forward!S136*(1+SUM($B136:$B$228))+(-'Swap - Encargos'!J53+'Swap - Encargos'!V53)*(1+SUM($B136:$B$228))</f>
        <v>279.01420000000002</v>
      </c>
      <c r="T136" s="4">
        <f>Forward!T136*(1+SUM($B136:$B$228))+(-'Swap - Encargos'!K53+'Swap - Encargos'!W53)*(1+SUM($B136:$B$228))</f>
        <v>263.73969999999997</v>
      </c>
      <c r="U136" s="4">
        <f>Forward!U136*(1+SUM($B136:$B$228))</f>
        <v>0</v>
      </c>
      <c r="V136" s="6"/>
      <c r="W136" s="20">
        <f t="shared" si="0"/>
        <v>327.04401666666666</v>
      </c>
      <c r="X136" s="20">
        <f t="shared" si="1"/>
        <v>251.42406517857142</v>
      </c>
      <c r="Y136" s="23">
        <f t="shared" si="2"/>
        <v>309.18982333333332</v>
      </c>
      <c r="Z136" s="23">
        <f t="shared" si="3"/>
        <v>248.26214541666673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74.616983333333337</v>
      </c>
      <c r="AJ136" s="9">
        <f t="shared" ref="AJ136:AJ139" si="18">(AE136-W136)/AE136</f>
        <v>0.18577104407282094</v>
      </c>
      <c r="AK136" s="9">
        <f t="shared" ref="AK136:AK139" si="19">IF(AJ136&gt;0,AJ136,0)</f>
        <v>0.18577104407282094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Encargos'!F54+'Swap - Encargos'!R54)*(1+SUM($B137:$B$228))</f>
        <v>315.61920000000003</v>
      </c>
      <c r="P137" s="4">
        <f>Forward!P137*(1+SUM($B137:$B$228))+(-'Swap - Encargos'!G54+'Swap - Encargos'!S54)*(1+SUM($B137:$B$228))</f>
        <v>302.46840000000003</v>
      </c>
      <c r="Q137" s="4">
        <f>Forward!Q137*(1+SUM($B137:$B$228))+(-'Swap - Encargos'!H54+'Swap - Encargos'!T54)*(1+SUM($B137:$B$228))</f>
        <v>307.52639999999997</v>
      </c>
      <c r="R137" s="4">
        <f>Forward!R137*(1+SUM($B137:$B$228))+(-'Swap - Encargos'!I54+'Swap - Encargos'!U54)*(1+SUM($B137:$B$228))</f>
        <v>287.2944</v>
      </c>
      <c r="S137" s="4">
        <f>Forward!S137*(1+SUM($B137:$B$228))+(-'Swap - Encargos'!J54+'Swap - Encargos'!V54)*(1+SUM($B137:$B$228))</f>
        <v>265.03920000000005</v>
      </c>
      <c r="T137" s="4">
        <f>Forward!T137*(1+SUM($B137:$B$228))+(-'Swap - Encargos'!K54+'Swap - Encargos'!W54)*(1+SUM($B137:$B$228))</f>
        <v>262.00440000000003</v>
      </c>
      <c r="U137" s="4">
        <f>Forward!U137*(1+SUM($B137:$B$228))</f>
        <v>0</v>
      </c>
      <c r="V137" s="4"/>
      <c r="W137" s="20">
        <f t="shared" si="0"/>
        <v>306.17759999999998</v>
      </c>
      <c r="X137" s="20">
        <f t="shared" si="1"/>
        <v>251.42406517857142</v>
      </c>
      <c r="Y137" s="23">
        <f t="shared" si="2"/>
        <v>292.90878000000004</v>
      </c>
      <c r="Z137" s="23">
        <f t="shared" si="3"/>
        <v>248.26214541666673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95.483400000000017</v>
      </c>
      <c r="AJ137" s="9">
        <f t="shared" si="18"/>
        <v>0.23772136204411187</v>
      </c>
      <c r="AK137" s="9">
        <f t="shared" si="19"/>
        <v>0.23772136204411187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Encargos'!F55+'Swap - Encargos'!R55)*(1+SUM($B138:$B$228))</f>
        <v>351.71499999999997</v>
      </c>
      <c r="P138" s="4">
        <f>Forward!P138*(1+SUM($B138:$B$228))+(-'Swap - Encargos'!G55+'Swap - Encargos'!S55)*(1+SUM($B138:$B$228))</f>
        <v>312.52389999999997</v>
      </c>
      <c r="Q138" s="4">
        <f>Forward!Q138*(1+SUM($B138:$B$228))+(-'Swap - Encargos'!H55+'Swap - Encargos'!T55)*(1+SUM($B138:$B$228))</f>
        <v>306.49450000000002</v>
      </c>
      <c r="R138" s="4">
        <f>Forward!R138*(1+SUM($B138:$B$228))+(-'Swap - Encargos'!I55+'Swap - Encargos'!U55)*(1+SUM($B138:$B$228))</f>
        <v>287.40139999999997</v>
      </c>
      <c r="S138" s="4">
        <f>Forward!S138*(1+SUM($B138:$B$228))+(-'Swap - Encargos'!J55+'Swap - Encargos'!V55)*(1+SUM($B138:$B$228))</f>
        <v>283.3818</v>
      </c>
      <c r="T138" s="4">
        <f>Forward!T138*(1+SUM($B138:$B$228))+(-'Swap - Encargos'!K55+'Swap - Encargos'!W55)*(1+SUM($B138:$B$228))</f>
        <v>259.26419999999996</v>
      </c>
      <c r="U138" s="4">
        <f>Forward!U138*(1+SUM($B138:$B$228))</f>
        <v>0</v>
      </c>
      <c r="V138" s="4"/>
      <c r="W138" s="20">
        <f t="shared" si="0"/>
        <v>316.43184444444444</v>
      </c>
      <c r="X138" s="20">
        <f t="shared" si="1"/>
        <v>251.42406517857142</v>
      </c>
      <c r="Y138" s="23">
        <f t="shared" si="2"/>
        <v>302.13993333333332</v>
      </c>
      <c r="Z138" s="23">
        <f t="shared" si="3"/>
        <v>248.26214541666673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85.229155555555565</v>
      </c>
      <c r="AJ138" s="9">
        <f t="shared" si="18"/>
        <v>0.21219176259471437</v>
      </c>
      <c r="AK138" s="9">
        <f t="shared" si="19"/>
        <v>0.21219176259471437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Encargos'!F56+'Swap - Encargos'!R56)*(1+SUM($B139:$B$228))</f>
        <v>346.68770000000001</v>
      </c>
      <c r="P139" s="4">
        <f>Forward!P139*(1+SUM($B139:$B$228))+(-'Swap - Encargos'!G56+'Swap - Encargos'!S56)*(1+SUM($B139:$B$228))</f>
        <v>321.71019999999999</v>
      </c>
      <c r="Q139" s="4">
        <f>Forward!Q139*(1+SUM($B139:$B$228))+(-'Swap - Encargos'!H56+'Swap - Encargos'!T56)*(1+SUM($B139:$B$228))</f>
        <v>306.72369999999995</v>
      </c>
      <c r="R139" s="4">
        <f>Forward!R139*(1+SUM($B139:$B$228))+(-'Swap - Encargos'!I56+'Swap - Encargos'!U56)*(1+SUM($B139:$B$228))</f>
        <v>289.73900000000003</v>
      </c>
      <c r="S139" s="4">
        <f>Forward!S139*(1+SUM($B139:$B$228))+(-'Swap - Encargos'!J56+'Swap - Encargos'!V56)*(1+SUM($B139:$B$228))</f>
        <v>273.7534</v>
      </c>
      <c r="T139" s="4">
        <f>Forward!T139*(1+SUM($B139:$B$228))+(-'Swap - Encargos'!K56+'Swap - Encargos'!W56)*(1+SUM($B139:$B$228))</f>
        <v>260.76509999999996</v>
      </c>
      <c r="U139" s="4">
        <f>Forward!U139*(1+SUM($B139:$B$228))</f>
        <v>0</v>
      </c>
      <c r="V139" s="4"/>
      <c r="W139" s="20">
        <f t="shared" si="0"/>
        <v>317.13099166666666</v>
      </c>
      <c r="X139" s="20">
        <f t="shared" si="1"/>
        <v>251.42406517857142</v>
      </c>
      <c r="Y139" s="23">
        <f t="shared" si="2"/>
        <v>300.56258333333329</v>
      </c>
      <c r="Z139" s="23">
        <f t="shared" si="3"/>
        <v>248.26214541666673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84.530008333333342</v>
      </c>
      <c r="AJ139" s="9">
        <f t="shared" si="18"/>
        <v>0.21045112254695711</v>
      </c>
      <c r="AK139" s="9">
        <f t="shared" si="19"/>
        <v>0.21045112254695711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Encargos'!F57+'Swap - Encargos'!R57)*(1+SUM($B140:$B$228))</f>
        <v>303.24</v>
      </c>
      <c r="P140" s="4">
        <f>Forward!P140*(1+SUM($B140:$B$228))+(-'Swap - Encargos'!G57+'Swap - Encargos'!S57)*(1+SUM($B140:$B$228))</f>
        <v>325.18500000000006</v>
      </c>
      <c r="Q140" s="4">
        <f>Forward!Q140*(1+SUM($B140:$B$228))+(-'Swap - Encargos'!H57+'Swap - Encargos'!T57)*(1+SUM($B140:$B$228))</f>
        <v>308.22750000000002</v>
      </c>
      <c r="R140" s="4">
        <f>Forward!R140*(1+SUM($B140:$B$228))+(-'Swap - Encargos'!I57+'Swap - Encargos'!U57)*(1+SUM($B140:$B$228))</f>
        <v>289.27500000000003</v>
      </c>
      <c r="S140" s="4">
        <f>Forward!S140*(1+SUM($B140:$B$228))+(-'Swap - Encargos'!J57+'Swap - Encargos'!V57)*(1+SUM($B140:$B$228))</f>
        <v>269.32500000000005</v>
      </c>
      <c r="T140" s="4">
        <f>Forward!T140*(1+SUM($B140:$B$228))+(-'Swap - Encargos'!K57+'Swap - Encargos'!W57)*(1+SUM($B140:$B$228))</f>
        <v>261.34500000000003</v>
      </c>
      <c r="U140" s="4">
        <f>Forward!U140*(1+SUM($B140:$B$228))</f>
        <v>0</v>
      </c>
      <c r="V140" s="4"/>
      <c r="W140" s="20">
        <f t="shared" si="0"/>
        <v>309.89000000000004</v>
      </c>
      <c r="X140" s="20">
        <f t="shared" si="1"/>
        <v>251.42406517857142</v>
      </c>
      <c r="Y140" s="23">
        <f t="shared" si="2"/>
        <v>294.86100000000005</v>
      </c>
      <c r="Z140" s="23">
        <f t="shared" si="3"/>
        <v>248.26214541666673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91.770999999999958</v>
      </c>
      <c r="AJ140" s="9">
        <f t="shared" ref="AJ140" si="23">(AE140-W140)/AE140</f>
        <v>0.2284787420237463</v>
      </c>
      <c r="AK140" s="9">
        <f t="shared" ref="AK140" si="24">IF(AJ140&gt;0,AJ140,0)</f>
        <v>0.2284787420237463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Encargos'!F58+'Swap - Encargos'!R58)*(1+SUM($B141:$B$228))</f>
        <v>305.02080000000001</v>
      </c>
      <c r="P141" s="4">
        <f>Forward!P141*(1+SUM($B141:$B$228))+(-'Swap - Encargos'!G58+'Swap - Encargos'!S58)*(1+SUM($B141:$B$228))</f>
        <v>339.90880000000004</v>
      </c>
      <c r="Q141" s="4">
        <f>Forward!Q141*(1+SUM($B141:$B$228))+(-'Swap - Encargos'!H58+'Swap - Encargos'!T58)*(1+SUM($B141:$B$228))</f>
        <v>319.97280000000001</v>
      </c>
      <c r="R141" s="4">
        <f>Forward!R141*(1+SUM($B141:$B$228))+(-'Swap - Encargos'!I58+'Swap - Encargos'!U58)*(1+SUM($B141:$B$228))</f>
        <v>298.04320000000001</v>
      </c>
      <c r="S141" s="4">
        <f>Forward!S141*(1+SUM($B141:$B$228))+(-'Swap - Encargos'!J58+'Swap - Encargos'!V58)*(1+SUM($B141:$B$228))</f>
        <v>282.09440000000001</v>
      </c>
      <c r="T141" s="4">
        <f>Forward!T141*(1+SUM($B141:$B$228))+(-'Swap - Encargos'!K58+'Swap - Encargos'!W58)*(1+SUM($B141:$B$228))</f>
        <v>255.1808</v>
      </c>
      <c r="U141" s="4">
        <f>Forward!U141*(1+SUM($B141:$B$228))</f>
        <v>0</v>
      </c>
      <c r="V141" s="4"/>
      <c r="W141" s="20">
        <f t="shared" si="0"/>
        <v>320.27737777777776</v>
      </c>
      <c r="X141" s="20">
        <f t="shared" si="1"/>
        <v>251.42406517857142</v>
      </c>
      <c r="Y141" s="23">
        <f t="shared" si="2"/>
        <v>303.19333333333333</v>
      </c>
      <c r="Z141" s="23">
        <f t="shared" si="3"/>
        <v>248.26214541666673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81.383622222222243</v>
      </c>
      <c r="AJ141" s="9">
        <f t="shared" ref="AJ141" si="28">(AE141-W141)/AE141</f>
        <v>0.20261768561603502</v>
      </c>
      <c r="AK141" s="9">
        <f t="shared" ref="AK141" si="29">IF(AJ141&gt;0,AJ141,0)</f>
        <v>0.20261768561603502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0A75-35D6-491E-9109-67EB0F8CA68A}">
  <dimension ref="A1:AR145"/>
  <sheetViews>
    <sheetView topLeftCell="G1" workbookViewId="0">
      <pane ySplit="1" topLeftCell="A64" activePane="bottomLeft" state="frozen"/>
      <selection pane="bottomLeft" activeCell="N94" sqref="N94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Encargos'!B3+'Swap - Encargos'!N3)</f>
        <v>253</v>
      </c>
      <c r="L86" s="4">
        <f>Forward!L86+(-'Swap - Encargos'!C3+'Swap - Encargos'!O3)</f>
        <v>263</v>
      </c>
      <c r="M86" s="4">
        <f>Forward!M86+(-'Swap - Encargos'!D3+'Swap - Encargos'!P3)</f>
        <v>245</v>
      </c>
      <c r="N86" s="4">
        <f>Forward!N86+(-'Swap - Encargos'!E3+'Swap - Encargos'!Q3)</f>
        <v>230</v>
      </c>
      <c r="O86" s="4">
        <f>Forward!O86+(-'Swap - Encargos'!F3+'Swap - Encargos'!R3)</f>
        <v>222</v>
      </c>
      <c r="P86" s="4">
        <f>Forward!P86+(-'Swap - Encargos'!G3+'Swap - Encargos'!S3)</f>
        <v>220</v>
      </c>
      <c r="Q86" s="4">
        <f>Forward!Q86+(-'Swap - Encargos'!H3+'Swap - Encargos'!T3)</f>
        <v>217</v>
      </c>
      <c r="R86" s="4">
        <f>Forward!R86+(-'Swap - Encargos'!I3+'Swap - Encargos'!U3)</f>
        <v>213</v>
      </c>
      <c r="S86" s="4">
        <f>Forward!S86+(-'Swap - Encargos'!J3+'Swap - Encargos'!V3)</f>
        <v>208</v>
      </c>
      <c r="T86" s="4">
        <f>Forward!T86+(-'Swap - Encargos'!K3+'Swap - Encargos'!W3)</f>
        <v>203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253.66666666666666</v>
      </c>
      <c r="X86" s="20">
        <f t="shared" ref="X86:X141" si="1">AVERAGE($W$2:$W$198)</f>
        <v>230.02331349206344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242.6</v>
      </c>
      <c r="Z86" s="23">
        <f t="shared" ref="Z86:Z141" si="3">AVERAGE($Y$2:$Y$198)</f>
        <v>226.75922619047623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52.333333333333343</v>
      </c>
      <c r="AJ86" s="9">
        <f t="shared" ref="AJ86:AJ134" si="8">(AE86-W86)/AE86</f>
        <v>0.17102396514161222</v>
      </c>
      <c r="AK86" s="9">
        <f t="shared" ref="AK86:AK130" si="9">IF(AJ86&gt;0,AJ86,0)</f>
        <v>0.17102396514161222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Encargos'!B4+'Swap - Encargos'!N4)</f>
        <v>185</v>
      </c>
      <c r="L87" s="4">
        <f>Forward!L87+(-'Swap - Encargos'!C4+'Swap - Encargos'!O4)</f>
        <v>252</v>
      </c>
      <c r="M87" s="4">
        <f>Forward!M87+(-'Swap - Encargos'!D4+'Swap - Encargos'!P4)</f>
        <v>248</v>
      </c>
      <c r="N87" s="4">
        <f>Forward!N87+(-'Swap - Encargos'!E4+'Swap - Encargos'!Q4)</f>
        <v>230</v>
      </c>
      <c r="O87" s="4">
        <f>Forward!O87+(-'Swap - Encargos'!F4+'Swap - Encargos'!R4)</f>
        <v>228</v>
      </c>
      <c r="P87" s="4">
        <f>Forward!P87+(-'Swap - Encargos'!G4+'Swap - Encargos'!S4)</f>
        <v>220</v>
      </c>
      <c r="Q87" s="4">
        <f>Forward!Q87+(-'Swap - Encargos'!H4+'Swap - Encargos'!T4)</f>
        <v>217</v>
      </c>
      <c r="R87" s="4">
        <f>Forward!R87+(-'Swap - Encargos'!I4+'Swap - Encargos'!U4)</f>
        <v>213</v>
      </c>
      <c r="S87" s="4">
        <f>Forward!S87+(-'Swap - Encargos'!J4+'Swap - Encargos'!V4)</f>
        <v>208</v>
      </c>
      <c r="T87" s="4">
        <f>Forward!T87+(-'Swap - Encargos'!K4+'Swap - Encargos'!W4)</f>
        <v>203</v>
      </c>
      <c r="U87" s="4">
        <f>Forward!U87</f>
        <v>0</v>
      </c>
      <c r="V87" s="6"/>
      <c r="W87" s="20">
        <f t="shared" si="0"/>
        <v>229.58333333333334</v>
      </c>
      <c r="X87" s="20">
        <f t="shared" si="1"/>
        <v>230.02331349206344</v>
      </c>
      <c r="Y87" s="23">
        <f t="shared" si="2"/>
        <v>229.18333333333334</v>
      </c>
      <c r="Z87" s="23">
        <f t="shared" si="3"/>
        <v>226.75922619047623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76.416666666666657</v>
      </c>
      <c r="AJ87" s="9">
        <f t="shared" si="8"/>
        <v>0.24972766884531589</v>
      </c>
      <c r="AK87" s="9">
        <f t="shared" si="9"/>
        <v>0.24972766884531589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Encargos'!B5+'Swap - Encargos'!N5)</f>
        <v>227</v>
      </c>
      <c r="L88" s="4">
        <f>Forward!L88+(-'Swap - Encargos'!C5+'Swap - Encargos'!O5)</f>
        <v>283</v>
      </c>
      <c r="M88" s="4">
        <f>Forward!M88+(-'Swap - Encargos'!D5+'Swap - Encargos'!P5)</f>
        <v>254</v>
      </c>
      <c r="N88" s="4">
        <f>Forward!N88+(-'Swap - Encargos'!E5+'Swap - Encargos'!Q5)</f>
        <v>225</v>
      </c>
      <c r="O88" s="4">
        <f>Forward!O88+(-'Swap - Encargos'!F5+'Swap - Encargos'!R5)</f>
        <v>223</v>
      </c>
      <c r="P88" s="4">
        <f>Forward!P88+(-'Swap - Encargos'!G5+'Swap - Encargos'!S5)</f>
        <v>219</v>
      </c>
      <c r="Q88" s="4">
        <f>Forward!Q88+(-'Swap - Encargos'!H5+'Swap - Encargos'!T5)</f>
        <v>216</v>
      </c>
      <c r="R88" s="4">
        <f>Forward!R88+(-'Swap - Encargos'!I5+'Swap - Encargos'!U5)</f>
        <v>212</v>
      </c>
      <c r="S88" s="4">
        <f>Forward!S88+(-'Swap - Encargos'!J5+'Swap - Encargos'!V5)</f>
        <v>207</v>
      </c>
      <c r="T88" s="4">
        <f>Forward!T88+(-'Swap - Encargos'!K5+'Swap - Encargos'!W5)</f>
        <v>202</v>
      </c>
      <c r="U88" s="4">
        <f>Forward!U88</f>
        <v>0</v>
      </c>
      <c r="V88" s="6"/>
      <c r="W88" s="20">
        <f t="shared" si="0"/>
        <v>254.55555555555554</v>
      </c>
      <c r="X88" s="20">
        <f t="shared" si="1"/>
        <v>230.02331349206344</v>
      </c>
      <c r="Y88" s="23">
        <f t="shared" si="2"/>
        <v>242.13333333333333</v>
      </c>
      <c r="Z88" s="23">
        <f t="shared" si="3"/>
        <v>226.75922619047623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51.444444444444457</v>
      </c>
      <c r="AJ88" s="9">
        <f t="shared" si="8"/>
        <v>0.16811909949164855</v>
      </c>
      <c r="AK88" s="9">
        <f t="shared" si="9"/>
        <v>0.16811909949164855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Encargos'!B6+'Swap - Encargos'!N6)</f>
        <v>208</v>
      </c>
      <c r="L89" s="4">
        <f>Forward!L89+(-'Swap - Encargos'!C6+'Swap - Encargos'!O6)</f>
        <v>278</v>
      </c>
      <c r="M89" s="4">
        <f>Forward!M89+(-'Swap - Encargos'!D6+'Swap - Encargos'!P6)</f>
        <v>258</v>
      </c>
      <c r="N89" s="4">
        <f>Forward!N89+(-'Swap - Encargos'!E6+'Swap - Encargos'!Q6)</f>
        <v>236</v>
      </c>
      <c r="O89" s="4">
        <f>Forward!O89+(-'Swap - Encargos'!F6+'Swap - Encargos'!R6)</f>
        <v>226</v>
      </c>
      <c r="P89" s="4">
        <f>Forward!P89+(-'Swap - Encargos'!G6+'Swap - Encargos'!S6)</f>
        <v>221</v>
      </c>
      <c r="Q89" s="4">
        <f>Forward!Q89+(-'Swap - Encargos'!H6+'Swap - Encargos'!T6)</f>
        <v>218</v>
      </c>
      <c r="R89" s="4">
        <f>Forward!R89+(-'Swap - Encargos'!I6+'Swap - Encargos'!U6)</f>
        <v>216</v>
      </c>
      <c r="S89" s="4">
        <f>Forward!S89+(-'Swap - Encargos'!J6+'Swap - Encargos'!V6)</f>
        <v>211</v>
      </c>
      <c r="T89" s="4">
        <f>Forward!T89+(-'Swap - Encargos'!K6+'Swap - Encargos'!W6)</f>
        <v>206</v>
      </c>
      <c r="U89" s="4">
        <f>Forward!U89</f>
        <v>0</v>
      </c>
      <c r="V89" s="6"/>
      <c r="W89" s="20">
        <f t="shared" si="0"/>
        <v>250.33333333333334</v>
      </c>
      <c r="X89" s="20">
        <f t="shared" si="1"/>
        <v>230.02331349206344</v>
      </c>
      <c r="Y89" s="23">
        <f t="shared" si="2"/>
        <v>241.85</v>
      </c>
      <c r="Z89" s="23">
        <f t="shared" si="3"/>
        <v>226.75922619047623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55.666666666666657</v>
      </c>
      <c r="AJ89" s="9">
        <f t="shared" si="8"/>
        <v>0.18191721132897601</v>
      </c>
      <c r="AK89" s="9">
        <f t="shared" si="9"/>
        <v>0.18191721132897601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Encargos'!B7+'Swap - Encargos'!N7)</f>
        <v>204</v>
      </c>
      <c r="L90" s="4">
        <f>Forward!L90+(-'Swap - Encargos'!C7+'Swap - Encargos'!O7)</f>
        <v>254</v>
      </c>
      <c r="M90" s="4">
        <f>Forward!M90+(-'Swap - Encargos'!D7+'Swap - Encargos'!P7)</f>
        <v>261</v>
      </c>
      <c r="N90" s="4">
        <f>Forward!N90+(-'Swap - Encargos'!E7+'Swap - Encargos'!Q7)</f>
        <v>246</v>
      </c>
      <c r="O90" s="4">
        <f>Forward!O90+(-'Swap - Encargos'!F7+'Swap - Encargos'!R7)</f>
        <v>230</v>
      </c>
      <c r="P90" s="4">
        <f>Forward!P90+(-'Swap - Encargos'!G7+'Swap - Encargos'!S7)</f>
        <v>227</v>
      </c>
      <c r="Q90" s="4">
        <f>Forward!Q90+(-'Swap - Encargos'!H7+'Swap - Encargos'!T7)</f>
        <v>224</v>
      </c>
      <c r="R90" s="4">
        <f>Forward!R90+(-'Swap - Encargos'!I7+'Swap - Encargos'!U7)</f>
        <v>222</v>
      </c>
      <c r="S90" s="4">
        <f>Forward!S90+(-'Swap - Encargos'!J7+'Swap - Encargos'!V7)</f>
        <v>217</v>
      </c>
      <c r="T90" s="4">
        <f>Forward!T90+(-'Swap - Encargos'!K7+'Swap - Encargos'!W7)</f>
        <v>212</v>
      </c>
      <c r="U90" s="4">
        <f>Forward!U90</f>
        <v>0</v>
      </c>
      <c r="V90" s="6"/>
      <c r="W90" s="20">
        <f t="shared" si="0"/>
        <v>244.33333333333334</v>
      </c>
      <c r="X90" s="20">
        <f t="shared" si="1"/>
        <v>230.02331349206344</v>
      </c>
      <c r="Y90" s="23">
        <f t="shared" si="2"/>
        <v>240.53333333333333</v>
      </c>
      <c r="Z90" s="23">
        <f t="shared" si="3"/>
        <v>226.75922619047623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61.666666666666657</v>
      </c>
      <c r="AJ90" s="9">
        <f t="shared" si="8"/>
        <v>0.2015250544662309</v>
      </c>
      <c r="AK90" s="9">
        <f t="shared" si="9"/>
        <v>0.2015250544662309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Encargos'!B8+'Swap - Encargos'!N8)</f>
        <v>202</v>
      </c>
      <c r="L91" s="4">
        <f>Forward!L91+(-'Swap - Encargos'!C8+'Swap - Encargos'!O8)</f>
        <v>260</v>
      </c>
      <c r="M91" s="4">
        <f>Forward!M91+(-'Swap - Encargos'!D8+'Swap - Encargos'!P8)</f>
        <v>256</v>
      </c>
      <c r="N91" s="4">
        <f>Forward!N91+(-'Swap - Encargos'!E8+'Swap - Encargos'!Q8)</f>
        <v>229</v>
      </c>
      <c r="O91" s="4">
        <f>Forward!O91+(-'Swap - Encargos'!F8+'Swap - Encargos'!R8)</f>
        <v>224</v>
      </c>
      <c r="P91" s="4">
        <f>Forward!P91+(-'Swap - Encargos'!G8+'Swap - Encargos'!S8)</f>
        <v>220</v>
      </c>
      <c r="Q91" s="4">
        <f>Forward!Q91+(-'Swap - Encargos'!H8+'Swap - Encargos'!T8)</f>
        <v>217</v>
      </c>
      <c r="R91" s="4">
        <f>Forward!R91+(-'Swap - Encargos'!I8+'Swap - Encargos'!U8)</f>
        <v>215</v>
      </c>
      <c r="S91" s="4">
        <f>Forward!S91+(-'Swap - Encargos'!J8+'Swap - Encargos'!V8)</f>
        <v>210</v>
      </c>
      <c r="T91" s="4">
        <f>Forward!T91+(-'Swap - Encargos'!K8+'Swap - Encargos'!W8)</f>
        <v>205</v>
      </c>
      <c r="U91" s="4">
        <f>Forward!U91</f>
        <v>0</v>
      </c>
      <c r="V91" s="6"/>
      <c r="W91" s="20">
        <f t="shared" si="0"/>
        <v>243.08333333333334</v>
      </c>
      <c r="X91" s="20">
        <f t="shared" si="1"/>
        <v>230.02331349206344</v>
      </c>
      <c r="Y91" s="23">
        <f t="shared" si="2"/>
        <v>235.7</v>
      </c>
      <c r="Z91" s="23">
        <f t="shared" si="3"/>
        <v>226.75922619047623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62.916666666666657</v>
      </c>
      <c r="AJ91" s="9">
        <f t="shared" si="8"/>
        <v>0.20561002178649235</v>
      </c>
      <c r="AK91" s="9">
        <f t="shared" si="9"/>
        <v>0.20561002178649235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Encargos'!B9+'Swap - Encargos'!N9)</f>
        <v>128</v>
      </c>
      <c r="L92" s="4">
        <f>Forward!L92+(-'Swap - Encargos'!C9+'Swap - Encargos'!O9)</f>
        <v>239</v>
      </c>
      <c r="M92" s="4">
        <f>Forward!M92+(-'Swap - Encargos'!D9+'Swap - Encargos'!P9)</f>
        <v>243</v>
      </c>
      <c r="N92" s="4">
        <f>Forward!N92+(-'Swap - Encargos'!E9+'Swap - Encargos'!Q9)</f>
        <v>234</v>
      </c>
      <c r="O92" s="4">
        <f>Forward!O92+(-'Swap - Encargos'!F9+'Swap - Encargos'!R9)</f>
        <v>226</v>
      </c>
      <c r="P92" s="4">
        <f>Forward!P92+(-'Swap - Encargos'!G9+'Swap - Encargos'!S9)</f>
        <v>220</v>
      </c>
      <c r="Q92" s="4">
        <f>Forward!Q92+(-'Swap - Encargos'!H9+'Swap - Encargos'!T9)</f>
        <v>217</v>
      </c>
      <c r="R92" s="4">
        <f>Forward!R92+(-'Swap - Encargos'!I9+'Swap - Encargos'!U9)</f>
        <v>215</v>
      </c>
      <c r="S92" s="4">
        <f>Forward!S92+(-'Swap - Encargos'!J9+'Swap - Encargos'!V9)</f>
        <v>210</v>
      </c>
      <c r="T92" s="4">
        <f>Forward!T92+(-'Swap - Encargos'!K9+'Swap - Encargos'!W9)</f>
        <v>205</v>
      </c>
      <c r="U92" s="4">
        <f>Forward!U92</f>
        <v>0</v>
      </c>
      <c r="V92" s="6"/>
      <c r="W92" s="20">
        <f t="shared" si="0"/>
        <v>221</v>
      </c>
      <c r="X92" s="20">
        <f t="shared" si="1"/>
        <v>230.02331349206344</v>
      </c>
      <c r="Y92" s="23">
        <f t="shared" si="2"/>
        <v>223.2</v>
      </c>
      <c r="Z92" s="23">
        <f t="shared" si="3"/>
        <v>226.75922619047623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85</v>
      </c>
      <c r="AJ92" s="9">
        <f t="shared" si="8"/>
        <v>0.27777777777777779</v>
      </c>
      <c r="AK92" s="9">
        <f t="shared" si="9"/>
        <v>0.27777777777777779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Encargos'!B10+'Swap - Encargos'!N10)</f>
        <v>144</v>
      </c>
      <c r="L93" s="4">
        <f>Forward!L93+(-'Swap - Encargos'!C10+'Swap - Encargos'!O10)</f>
        <v>235</v>
      </c>
      <c r="M93" s="4">
        <f>Forward!M93+(-'Swap - Encargos'!D10+'Swap - Encargos'!P10)</f>
        <v>238</v>
      </c>
      <c r="N93" s="4">
        <f>Forward!N93+(-'Swap - Encargos'!E10+'Swap - Encargos'!Q10)</f>
        <v>229</v>
      </c>
      <c r="O93" s="4">
        <f>Forward!O93+(-'Swap - Encargos'!F10+'Swap - Encargos'!R10)</f>
        <v>222</v>
      </c>
      <c r="P93" s="4">
        <f>Forward!P93+(-'Swap - Encargos'!G10+'Swap - Encargos'!S10)</f>
        <v>221</v>
      </c>
      <c r="Q93" s="4">
        <f>Forward!Q93+(-'Swap - Encargos'!H10+'Swap - Encargos'!T10)</f>
        <v>221</v>
      </c>
      <c r="R93" s="4">
        <f>Forward!R93+(-'Swap - Encargos'!I10+'Swap - Encargos'!U10)</f>
        <v>214</v>
      </c>
      <c r="S93" s="4">
        <f>Forward!S93+(-'Swap - Encargos'!J10+'Swap - Encargos'!V10)</f>
        <v>209</v>
      </c>
      <c r="T93" s="4">
        <f>Forward!T93+(-'Swap - Encargos'!K10+'Swap - Encargos'!W10)</f>
        <v>204</v>
      </c>
      <c r="U93" s="4">
        <f>Forward!U93</f>
        <v>0</v>
      </c>
      <c r="V93" s="6"/>
      <c r="W93" s="20">
        <f t="shared" si="0"/>
        <v>222.19444444444446</v>
      </c>
      <c r="X93" s="20">
        <f t="shared" si="1"/>
        <v>230.02331349206344</v>
      </c>
      <c r="Y93" s="23">
        <f t="shared" si="2"/>
        <v>222.58333333333334</v>
      </c>
      <c r="Z93" s="23">
        <f t="shared" si="3"/>
        <v>226.75922619047623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83.805555555555543</v>
      </c>
      <c r="AJ93" s="9">
        <f t="shared" si="8"/>
        <v>0.27387436456063902</v>
      </c>
      <c r="AK93" s="9">
        <f t="shared" si="9"/>
        <v>0.27387436456063902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Encargos'!B11+'Swap - Encargos'!N11)</f>
        <v>158</v>
      </c>
      <c r="L94" s="4">
        <f>Forward!L94+(-'Swap - Encargos'!C11+'Swap - Encargos'!O11)</f>
        <v>216</v>
      </c>
      <c r="M94" s="4">
        <f>Forward!M94+(-'Swap - Encargos'!D11+'Swap - Encargos'!P11)</f>
        <v>237</v>
      </c>
      <c r="N94" s="4">
        <f>Forward!N94+(-'Swap - Encargos'!E11+'Swap - Encargos'!Q11)</f>
        <v>233</v>
      </c>
      <c r="O94" s="4">
        <f>Forward!O94+(-'Swap - Encargos'!F11+'Swap - Encargos'!R11)</f>
        <v>226</v>
      </c>
      <c r="P94" s="4">
        <f>Forward!P94+(-'Swap - Encargos'!G11+'Swap - Encargos'!S11)</f>
        <v>224</v>
      </c>
      <c r="Q94" s="4">
        <f>Forward!Q94+(-'Swap - Encargos'!H11+'Swap - Encargos'!T11)</f>
        <v>218</v>
      </c>
      <c r="R94" s="4">
        <f>Forward!R94+(-'Swap - Encargos'!I11+'Swap - Encargos'!U11)</f>
        <v>212</v>
      </c>
      <c r="S94" s="4">
        <f>Forward!S94+(-'Swap - Encargos'!J11+'Swap - Encargos'!V11)</f>
        <v>209</v>
      </c>
      <c r="T94" s="4">
        <f>Forward!T94+(-'Swap - Encargos'!K11+'Swap - Encargos'!W11)</f>
        <v>206</v>
      </c>
      <c r="U94" s="4">
        <f>Forward!U94</f>
        <v>0</v>
      </c>
      <c r="V94" s="6"/>
      <c r="W94" s="20">
        <f t="shared" si="0"/>
        <v>220.33333333333334</v>
      </c>
      <c r="X94" s="20">
        <f t="shared" si="1"/>
        <v>230.02331349206344</v>
      </c>
      <c r="Y94" s="23">
        <f t="shared" si="2"/>
        <v>222.8</v>
      </c>
      <c r="Z94" s="23">
        <f t="shared" si="3"/>
        <v>226.75922619047623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85.666666666666657</v>
      </c>
      <c r="AJ94" s="9">
        <f t="shared" si="8"/>
        <v>0.27995642701525053</v>
      </c>
      <c r="AK94" s="9">
        <f t="shared" si="9"/>
        <v>0.27995642701525053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Encargos'!B12+'Swap - Encargos'!N12)</f>
        <v>139</v>
      </c>
      <c r="L95" s="4">
        <f>Forward!L95+(-'Swap - Encargos'!C12+'Swap - Encargos'!O12)</f>
        <v>192</v>
      </c>
      <c r="M95" s="4">
        <f>Forward!M95+(-'Swap - Encargos'!D12+'Swap - Encargos'!P12)</f>
        <v>214</v>
      </c>
      <c r="N95" s="4">
        <f>Forward!N95+(-'Swap - Encargos'!E12+'Swap - Encargos'!Q12)</f>
        <v>221</v>
      </c>
      <c r="O95" s="4">
        <f>Forward!O95+(-'Swap - Encargos'!F12+'Swap - Encargos'!R12)</f>
        <v>209</v>
      </c>
      <c r="P95" s="4">
        <f>Forward!P95+(-'Swap - Encargos'!G12+'Swap - Encargos'!S12)</f>
        <v>211</v>
      </c>
      <c r="Q95" s="4">
        <f>Forward!Q95+(-'Swap - Encargos'!H12+'Swap - Encargos'!T12)</f>
        <v>205</v>
      </c>
      <c r="R95" s="4">
        <f>Forward!R95+(-'Swap - Encargos'!I12+'Swap - Encargos'!U12)</f>
        <v>202</v>
      </c>
      <c r="S95" s="4">
        <f>Forward!S95+(-'Swap - Encargos'!J12+'Swap - Encargos'!V12)</f>
        <v>199</v>
      </c>
      <c r="T95" s="4">
        <f>Forward!T95+(-'Swap - Encargos'!K12+'Swap - Encargos'!W12)</f>
        <v>196</v>
      </c>
      <c r="U95" s="4">
        <f>Forward!U95</f>
        <v>0</v>
      </c>
      <c r="V95" s="6"/>
      <c r="W95" s="20">
        <f t="shared" si="0"/>
        <v>202.16666666666666</v>
      </c>
      <c r="X95" s="20">
        <f t="shared" si="1"/>
        <v>230.02331349206344</v>
      </c>
      <c r="Y95" s="23">
        <f t="shared" si="2"/>
        <v>205.8</v>
      </c>
      <c r="Z95" s="23">
        <f t="shared" si="3"/>
        <v>226.75922619047623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103.83333333333334</v>
      </c>
      <c r="AJ95" s="9">
        <f t="shared" si="8"/>
        <v>0.33932461873638348</v>
      </c>
      <c r="AK95" s="9">
        <f t="shared" si="9"/>
        <v>0.33932461873638348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Encargos'!B13+'Swap - Encargos'!N13)</f>
        <v>138</v>
      </c>
      <c r="L96" s="4">
        <f>Forward!L96+(-'Swap - Encargos'!C13+'Swap - Encargos'!O13)</f>
        <v>154</v>
      </c>
      <c r="M96" s="4">
        <f>Forward!M96+(-'Swap - Encargos'!D13+'Swap - Encargos'!P13)</f>
        <v>188</v>
      </c>
      <c r="N96" s="4">
        <f>Forward!N96+(-'Swap - Encargos'!E13+'Swap - Encargos'!Q13)</f>
        <v>203</v>
      </c>
      <c r="O96" s="4">
        <f>Forward!O96+(-'Swap - Encargos'!F13+'Swap - Encargos'!R13)</f>
        <v>196</v>
      </c>
      <c r="P96" s="4">
        <f>Forward!P96+(-'Swap - Encargos'!G13+'Swap - Encargos'!S13)</f>
        <v>206</v>
      </c>
      <c r="Q96" s="4">
        <f>Forward!Q96+(-'Swap - Encargos'!H13+'Swap - Encargos'!T13)</f>
        <v>200</v>
      </c>
      <c r="R96" s="4">
        <f>Forward!R96+(-'Swap - Encargos'!I13+'Swap - Encargos'!U13)</f>
        <v>200</v>
      </c>
      <c r="S96" s="4">
        <f>Forward!S96+(-'Swap - Encargos'!J13+'Swap - Encargos'!V13)</f>
        <v>198</v>
      </c>
      <c r="T96" s="4">
        <f>Forward!T96+(-'Swap - Encargos'!K13+'Swap - Encargos'!W13)</f>
        <v>191</v>
      </c>
      <c r="U96" s="4">
        <f>Forward!U96</f>
        <v>0</v>
      </c>
      <c r="V96" s="6"/>
      <c r="W96" s="20">
        <f t="shared" si="0"/>
        <v>178.05555555555554</v>
      </c>
      <c r="X96" s="20">
        <f t="shared" si="1"/>
        <v>230.02331349206344</v>
      </c>
      <c r="Y96" s="23">
        <f t="shared" si="2"/>
        <v>187.13333333333333</v>
      </c>
      <c r="Z96" s="23">
        <f t="shared" si="3"/>
        <v>226.75922619047623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127.94444444444446</v>
      </c>
      <c r="AJ96" s="9">
        <f t="shared" si="8"/>
        <v>0.41811909949164855</v>
      </c>
      <c r="AK96" s="9">
        <f t="shared" si="9"/>
        <v>0.41811909949164855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Encargos'!B14+'Swap - Encargos'!N14)</f>
        <v>136</v>
      </c>
      <c r="L97" s="4">
        <f>Forward!L97+(-'Swap - Encargos'!C14+'Swap - Encargos'!O14)</f>
        <v>149</v>
      </c>
      <c r="M97" s="4">
        <f>Forward!M97+(-'Swap - Encargos'!D14+'Swap - Encargos'!P14)</f>
        <v>191</v>
      </c>
      <c r="N97" s="4">
        <f>Forward!N97+(-'Swap - Encargos'!E14+'Swap - Encargos'!Q14)</f>
        <v>199</v>
      </c>
      <c r="O97" s="4">
        <f>Forward!O97+(-'Swap - Encargos'!F14+'Swap - Encargos'!R14)</f>
        <v>196</v>
      </c>
      <c r="P97" s="4">
        <f>Forward!P97+(-'Swap - Encargos'!G14+'Swap - Encargos'!S14)</f>
        <v>212</v>
      </c>
      <c r="Q97" s="4">
        <f>Forward!Q97+(-'Swap - Encargos'!H14+'Swap - Encargos'!T14)</f>
        <v>211</v>
      </c>
      <c r="R97" s="4">
        <f>Forward!R97+(-'Swap - Encargos'!I14+'Swap - Encargos'!U14)</f>
        <v>202</v>
      </c>
      <c r="S97" s="4">
        <f>Forward!S97+(-'Swap - Encargos'!J14+'Swap - Encargos'!V14)</f>
        <v>198</v>
      </c>
      <c r="T97" s="4">
        <f>Forward!T97+(-'Swap - Encargos'!K14+'Swap - Encargos'!W14)</f>
        <v>192</v>
      </c>
      <c r="U97" s="4">
        <f>Forward!U97</f>
        <v>0</v>
      </c>
      <c r="V97" s="6"/>
      <c r="W97" s="20">
        <f t="shared" si="0"/>
        <v>177.91666666666666</v>
      </c>
      <c r="X97" s="20">
        <f t="shared" si="1"/>
        <v>230.02331349206344</v>
      </c>
      <c r="Y97" s="23">
        <f t="shared" si="2"/>
        <v>188.13333333333333</v>
      </c>
      <c r="Z97" s="23">
        <f t="shared" si="3"/>
        <v>226.75922619047623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128.08333333333334</v>
      </c>
      <c r="AJ97" s="9">
        <f t="shared" si="8"/>
        <v>0.41857298474945537</v>
      </c>
      <c r="AK97" s="9">
        <f t="shared" si="9"/>
        <v>0.41857298474945537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Encargos'!C15+'Swap - Encargos'!O15)</f>
        <v>143</v>
      </c>
      <c r="M98" s="4">
        <f>Forward!M98+(-'Swap - Encargos'!D15+'Swap - Encargos'!P15)</f>
        <v>162</v>
      </c>
      <c r="N98" s="4">
        <f>Forward!N98+(-'Swap - Encargos'!E15+'Swap - Encargos'!Q15)</f>
        <v>177</v>
      </c>
      <c r="O98" s="4">
        <f>Forward!O98+(-'Swap - Encargos'!F15+'Swap - Encargos'!R15)</f>
        <v>190</v>
      </c>
      <c r="P98" s="4">
        <f>Forward!P98+(-'Swap - Encargos'!G15+'Swap - Encargos'!S15)</f>
        <v>215</v>
      </c>
      <c r="Q98" s="4">
        <f>Forward!Q98+(-'Swap - Encargos'!H15+'Swap - Encargos'!T15)</f>
        <v>211</v>
      </c>
      <c r="R98" s="4">
        <f>Forward!R98+(-'Swap - Encargos'!I15+'Swap - Encargos'!U15)</f>
        <v>205</v>
      </c>
      <c r="S98" s="4">
        <f>Forward!S98+(-'Swap - Encargos'!J15+'Swap - Encargos'!V15)</f>
        <v>201</v>
      </c>
      <c r="T98" s="4">
        <f>Forward!T98+(-'Swap - Encargos'!K15+'Swap - Encargos'!W15)</f>
        <v>195</v>
      </c>
      <c r="U98" s="4">
        <f>Forward!U98</f>
        <v>0</v>
      </c>
      <c r="V98" s="6"/>
      <c r="W98" s="20">
        <f t="shared" si="0"/>
        <v>160.66666666666666</v>
      </c>
      <c r="X98" s="20">
        <f t="shared" si="1"/>
        <v>230.02331349206344</v>
      </c>
      <c r="Y98" s="23">
        <f t="shared" si="2"/>
        <v>177.4</v>
      </c>
      <c r="Z98" s="23">
        <f t="shared" si="3"/>
        <v>226.75922619047623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156.13333333333335</v>
      </c>
      <c r="AJ98" s="9">
        <f t="shared" si="8"/>
        <v>0.49284511784511792</v>
      </c>
      <c r="AK98" s="9">
        <f t="shared" si="9"/>
        <v>0.49284511784511792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Encargos'!C16+'Swap - Encargos'!O16)</f>
        <v>147</v>
      </c>
      <c r="M99" s="4">
        <f>Forward!M99+(-'Swap - Encargos'!D16+'Swap - Encargos'!P16)</f>
        <v>151</v>
      </c>
      <c r="N99" s="4">
        <f>Forward!N99+(-'Swap - Encargos'!E16+'Swap - Encargos'!Q16)</f>
        <v>162</v>
      </c>
      <c r="O99" s="4">
        <f>Forward!O99+(-'Swap - Encargos'!F16+'Swap - Encargos'!R16)</f>
        <v>179</v>
      </c>
      <c r="P99" s="4">
        <f>Forward!P99+(-'Swap - Encargos'!G16+'Swap - Encargos'!S16)</f>
        <v>218</v>
      </c>
      <c r="Q99" s="4">
        <f>Forward!Q99+(-'Swap - Encargos'!H16+'Swap - Encargos'!T16)</f>
        <v>214</v>
      </c>
      <c r="R99" s="4">
        <f>Forward!R99+(-'Swap - Encargos'!I16+'Swap - Encargos'!U16)</f>
        <v>209</v>
      </c>
      <c r="S99" s="4">
        <f>Forward!S99+(-'Swap - Encargos'!J16+'Swap - Encargos'!V16)</f>
        <v>205</v>
      </c>
      <c r="T99" s="4">
        <f>Forward!T99+(-'Swap - Encargos'!K16+'Swap - Encargos'!W16)</f>
        <v>199</v>
      </c>
      <c r="U99" s="4">
        <f>Forward!U99</f>
        <v>0</v>
      </c>
      <c r="V99" s="6"/>
      <c r="W99" s="20">
        <f t="shared" si="0"/>
        <v>154.22222222222223</v>
      </c>
      <c r="X99" s="20">
        <f t="shared" si="1"/>
        <v>230.02331349206344</v>
      </c>
      <c r="Y99" s="23">
        <f t="shared" si="2"/>
        <v>172.51666666666668</v>
      </c>
      <c r="Z99" s="23">
        <f t="shared" si="3"/>
        <v>226.75922619047623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162.57777777777778</v>
      </c>
      <c r="AJ99" s="9">
        <f t="shared" si="8"/>
        <v>0.51318742985409649</v>
      </c>
      <c r="AK99" s="9">
        <f t="shared" si="9"/>
        <v>0.51318742985409649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Encargos'!C17+'Swap - Encargos'!O17)</f>
        <v>143</v>
      </c>
      <c r="M100" s="4">
        <f>Forward!M100+(-'Swap - Encargos'!D17+'Swap - Encargos'!P17)</f>
        <v>158</v>
      </c>
      <c r="N100" s="4">
        <f>Forward!N100+(-'Swap - Encargos'!E17+'Swap - Encargos'!Q17)</f>
        <v>162</v>
      </c>
      <c r="O100" s="4">
        <f>Forward!O100+(-'Swap - Encargos'!F17+'Swap - Encargos'!R17)</f>
        <v>173</v>
      </c>
      <c r="P100" s="4">
        <f>Forward!P100+(-'Swap - Encargos'!G17+'Swap - Encargos'!S17)</f>
        <v>195</v>
      </c>
      <c r="Q100" s="4">
        <f>Forward!Q100+(-'Swap - Encargos'!H17+'Swap - Encargos'!T17)</f>
        <v>209</v>
      </c>
      <c r="R100" s="4">
        <f>Forward!R100+(-'Swap - Encargos'!I17+'Swap - Encargos'!U17)</f>
        <v>203</v>
      </c>
      <c r="S100" s="4">
        <f>Forward!S100+(-'Swap - Encargos'!J17+'Swap - Encargos'!V17)</f>
        <v>199</v>
      </c>
      <c r="T100" s="4">
        <f>Forward!T100+(-'Swap - Encargos'!K17+'Swap - Encargos'!W17)</f>
        <v>193</v>
      </c>
      <c r="U100" s="4">
        <f>Forward!U100</f>
        <v>0</v>
      </c>
      <c r="V100" s="6"/>
      <c r="W100" s="20">
        <f t="shared" si="0"/>
        <v>156</v>
      </c>
      <c r="X100" s="20">
        <f t="shared" si="1"/>
        <v>230.02331349206344</v>
      </c>
      <c r="Y100" s="23">
        <f t="shared" si="2"/>
        <v>168.4</v>
      </c>
      <c r="Z100" s="23">
        <f t="shared" si="3"/>
        <v>226.75922619047623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160.80000000000001</v>
      </c>
      <c r="AJ100" s="9">
        <f t="shared" si="8"/>
        <v>0.50757575757575757</v>
      </c>
      <c r="AK100" s="9">
        <f t="shared" si="9"/>
        <v>0.50757575757575757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Encargos'!C18+'Swap - Encargos'!O18)</f>
        <v>140</v>
      </c>
      <c r="M101" s="4">
        <f>Forward!M101+(-'Swap - Encargos'!D18+'Swap - Encargos'!P18)</f>
        <v>144</v>
      </c>
      <c r="N101" s="4">
        <f>Forward!N101+(-'Swap - Encargos'!E18+'Swap - Encargos'!Q18)</f>
        <v>149</v>
      </c>
      <c r="O101" s="4">
        <f>Forward!O101+(-'Swap - Encargos'!F18+'Swap - Encargos'!R18)</f>
        <v>161</v>
      </c>
      <c r="P101" s="4">
        <f>Forward!P101+(-'Swap - Encargos'!G18+'Swap - Encargos'!S18)</f>
        <v>190</v>
      </c>
      <c r="Q101" s="4">
        <f>Forward!Q101+(-'Swap - Encargos'!H18+'Swap - Encargos'!T18)</f>
        <v>204</v>
      </c>
      <c r="R101" s="4">
        <f>Forward!R101+(-'Swap - Encargos'!I18+'Swap - Encargos'!U18)</f>
        <v>202</v>
      </c>
      <c r="S101" s="4">
        <f>Forward!S101+(-'Swap - Encargos'!J18+'Swap - Encargos'!V18)</f>
        <v>201</v>
      </c>
      <c r="T101" s="4">
        <f>Forward!T101+(-'Swap - Encargos'!K18+'Swap - Encargos'!W18)</f>
        <v>198</v>
      </c>
      <c r="U101" s="4">
        <f>Forward!U101</f>
        <v>0</v>
      </c>
      <c r="V101" s="6"/>
      <c r="W101" s="20">
        <f t="shared" si="0"/>
        <v>146.08333333333334</v>
      </c>
      <c r="X101" s="20">
        <f t="shared" si="1"/>
        <v>230.02331349206344</v>
      </c>
      <c r="Y101" s="23">
        <f t="shared" si="2"/>
        <v>160</v>
      </c>
      <c r="Z101" s="23">
        <f t="shared" si="3"/>
        <v>226.75922619047623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170.71666666666667</v>
      </c>
      <c r="AJ101" s="9">
        <f t="shared" si="8"/>
        <v>0.538878367003367</v>
      </c>
      <c r="AK101" s="9">
        <f t="shared" si="9"/>
        <v>0.538878367003367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Encargos'!C19+'Swap - Encargos'!O19)</f>
        <v>147</v>
      </c>
      <c r="M102" s="4">
        <f>Forward!M102+(-'Swap - Encargos'!D19+'Swap - Encargos'!P19)</f>
        <v>145</v>
      </c>
      <c r="N102" s="4">
        <f>Forward!N102+(-'Swap - Encargos'!E19+'Swap - Encargos'!Q19)</f>
        <v>161</v>
      </c>
      <c r="O102" s="4">
        <f>Forward!O102+(-'Swap - Encargos'!F19+'Swap - Encargos'!R19)</f>
        <v>171</v>
      </c>
      <c r="P102" s="4">
        <f>Forward!P102+(-'Swap - Encargos'!G19+'Swap - Encargos'!S19)</f>
        <v>185</v>
      </c>
      <c r="Q102" s="4">
        <f>Forward!Q102+(-'Swap - Encargos'!H19+'Swap - Encargos'!T19)</f>
        <v>201</v>
      </c>
      <c r="R102" s="4">
        <f>Forward!R102+(-'Swap - Encargos'!I19+'Swap - Encargos'!U19)</f>
        <v>198</v>
      </c>
      <c r="S102" s="4">
        <f>Forward!S102+(-'Swap - Encargos'!J19+'Swap - Encargos'!V19)</f>
        <v>196</v>
      </c>
      <c r="T102" s="4">
        <f>Forward!T102+(-'Swap - Encargos'!K19+'Swap - Encargos'!W19)</f>
        <v>194</v>
      </c>
      <c r="U102" s="4">
        <f>Forward!U102</f>
        <v>0</v>
      </c>
      <c r="V102" s="6"/>
      <c r="W102" s="20">
        <f t="shared" si="0"/>
        <v>153.66666666666666</v>
      </c>
      <c r="X102" s="20">
        <f t="shared" si="1"/>
        <v>230.02331349206344</v>
      </c>
      <c r="Y102" s="23">
        <f t="shared" si="2"/>
        <v>165.4</v>
      </c>
      <c r="Z102" s="23">
        <f t="shared" si="3"/>
        <v>226.75922619047623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163.13333333333335</v>
      </c>
      <c r="AJ102" s="9">
        <f t="shared" si="8"/>
        <v>0.51494107744107753</v>
      </c>
      <c r="AK102" s="9">
        <f t="shared" si="9"/>
        <v>0.51494107744107753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Encargos'!C20+'Swap - Encargos'!O20)</f>
        <v>142</v>
      </c>
      <c r="M103" s="4">
        <f>Forward!M103+(-'Swap - Encargos'!D20+'Swap - Encargos'!P20)</f>
        <v>146</v>
      </c>
      <c r="N103" s="4">
        <f>Forward!N103+(-'Swap - Encargos'!E20+'Swap - Encargos'!Q20)</f>
        <v>160</v>
      </c>
      <c r="O103" s="4">
        <f>Forward!O103+(-'Swap - Encargos'!F20+'Swap - Encargos'!R20)</f>
        <v>167</v>
      </c>
      <c r="P103" s="4">
        <f>Forward!P103+(-'Swap - Encargos'!G20+'Swap - Encargos'!S20)</f>
        <v>178</v>
      </c>
      <c r="Q103" s="4">
        <f>Forward!Q103+(-'Swap - Encargos'!H20+'Swap - Encargos'!T20)</f>
        <v>195</v>
      </c>
      <c r="R103" s="4">
        <f>Forward!R103+(-'Swap - Encargos'!I20+'Swap - Encargos'!U20)</f>
        <v>193</v>
      </c>
      <c r="S103" s="4">
        <f>Forward!S103+(-'Swap - Encargos'!J20+'Swap - Encargos'!V20)</f>
        <v>191</v>
      </c>
      <c r="T103" s="4">
        <f>Forward!T103+(-'Swap - Encargos'!K20+'Swap - Encargos'!W20)</f>
        <v>189</v>
      </c>
      <c r="U103" s="4">
        <f>Forward!U103</f>
        <v>0</v>
      </c>
      <c r="V103" s="6"/>
      <c r="W103" s="20">
        <f t="shared" si="0"/>
        <v>152.80555555555554</v>
      </c>
      <c r="X103" s="20">
        <f t="shared" si="1"/>
        <v>230.02331349206344</v>
      </c>
      <c r="Y103" s="23">
        <f t="shared" si="2"/>
        <v>163.01666666666668</v>
      </c>
      <c r="Z103" s="23">
        <f t="shared" si="3"/>
        <v>226.75922619047623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163.99444444444447</v>
      </c>
      <c r="AJ103" s="9">
        <f t="shared" si="8"/>
        <v>0.51765923120089796</v>
      </c>
      <c r="AK103" s="9">
        <f t="shared" si="9"/>
        <v>0.51765923120089796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Encargos'!C21+'Swap - Encargos'!O21)</f>
        <v>147</v>
      </c>
      <c r="M104" s="4">
        <f>Forward!M104+(-'Swap - Encargos'!D21+'Swap - Encargos'!P21)</f>
        <v>149</v>
      </c>
      <c r="N104" s="4">
        <f>Forward!N104+(-'Swap - Encargos'!E21+'Swap - Encargos'!Q21)</f>
        <v>159</v>
      </c>
      <c r="O104" s="4">
        <f>Forward!O104+(-'Swap - Encargos'!F21+'Swap - Encargos'!R21)</f>
        <v>165</v>
      </c>
      <c r="P104" s="4">
        <f>Forward!P104+(-'Swap - Encargos'!G21+'Swap - Encargos'!S21)</f>
        <v>173</v>
      </c>
      <c r="Q104" s="4">
        <f>Forward!Q104+(-'Swap - Encargos'!H21+'Swap - Encargos'!T21)</f>
        <v>191</v>
      </c>
      <c r="R104" s="4">
        <f>Forward!R104+(-'Swap - Encargos'!I21+'Swap - Encargos'!U21)</f>
        <v>188</v>
      </c>
      <c r="S104" s="4">
        <f>Forward!S104+(-'Swap - Encargos'!J21+'Swap - Encargos'!V21)</f>
        <v>186</v>
      </c>
      <c r="T104" s="4">
        <f>Forward!T104+(-'Swap - Encargos'!K21+'Swap - Encargos'!W21)</f>
        <v>184</v>
      </c>
      <c r="U104" s="4">
        <f>Forward!U104</f>
        <v>0</v>
      </c>
      <c r="V104" s="6"/>
      <c r="W104" s="20">
        <f t="shared" si="0"/>
        <v>154.66666666666666</v>
      </c>
      <c r="X104" s="20">
        <f t="shared" si="1"/>
        <v>230.02331349206344</v>
      </c>
      <c r="Y104" s="23">
        <f t="shared" si="2"/>
        <v>163</v>
      </c>
      <c r="Z104" s="23">
        <f t="shared" si="3"/>
        <v>226.75922619047623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162.13333333333335</v>
      </c>
      <c r="AJ104" s="9">
        <f t="shared" si="8"/>
        <v>0.51178451178451179</v>
      </c>
      <c r="AK104" s="9">
        <f t="shared" si="9"/>
        <v>0.51178451178451179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Encargos'!C22+'Swap - Encargos'!O22)</f>
        <v>153</v>
      </c>
      <c r="M105" s="4">
        <f>Forward!M105+(-'Swap - Encargos'!D22+'Swap - Encargos'!P22)</f>
        <v>143</v>
      </c>
      <c r="N105" s="4">
        <f>Forward!N105+(-'Swap - Encargos'!E22+'Swap - Encargos'!Q22)</f>
        <v>159</v>
      </c>
      <c r="O105" s="4">
        <f>Forward!O105+(-'Swap - Encargos'!F22+'Swap - Encargos'!R22)</f>
        <v>170</v>
      </c>
      <c r="P105" s="4">
        <f>Forward!P105+(-'Swap - Encargos'!G22+'Swap - Encargos'!S22)</f>
        <v>178</v>
      </c>
      <c r="Q105" s="4">
        <f>Forward!Q105+(-'Swap - Encargos'!H22+'Swap - Encargos'!T22)</f>
        <v>185</v>
      </c>
      <c r="R105" s="4">
        <f>Forward!R105+(-'Swap - Encargos'!I22+'Swap - Encargos'!U22)</f>
        <v>186</v>
      </c>
      <c r="S105" s="4">
        <f>Forward!S105+(-'Swap - Encargos'!J22+'Swap - Encargos'!V22)</f>
        <v>184</v>
      </c>
      <c r="T105" s="4">
        <f>Forward!T105+(-'Swap - Encargos'!K22+'Swap - Encargos'!W22)</f>
        <v>182</v>
      </c>
      <c r="U105" s="4">
        <f>Forward!U105</f>
        <v>0</v>
      </c>
      <c r="V105" s="6"/>
      <c r="W105" s="20">
        <f t="shared" si="0"/>
        <v>154.97222222222223</v>
      </c>
      <c r="X105" s="20">
        <f t="shared" si="1"/>
        <v>230.02331349206344</v>
      </c>
      <c r="Y105" s="23">
        <f t="shared" si="2"/>
        <v>164.33333333333334</v>
      </c>
      <c r="Z105" s="23">
        <f t="shared" si="3"/>
        <v>226.75922619047623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161.82777777777778</v>
      </c>
      <c r="AJ105" s="9">
        <f t="shared" si="8"/>
        <v>0.51082000561167229</v>
      </c>
      <c r="AK105" s="9">
        <f t="shared" si="9"/>
        <v>0.51082000561167229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Encargos'!C23+'Swap - Encargos'!O23)</f>
        <v>145</v>
      </c>
      <c r="M106" s="4">
        <f>Forward!M106+(-'Swap - Encargos'!D23+'Swap - Encargos'!P23)</f>
        <v>144</v>
      </c>
      <c r="N106" s="4">
        <f>Forward!N106+(-'Swap - Encargos'!E23+'Swap - Encargos'!Q23)</f>
        <v>155</v>
      </c>
      <c r="O106" s="4">
        <f>Forward!O106+(-'Swap - Encargos'!F23+'Swap - Encargos'!R23)</f>
        <v>165</v>
      </c>
      <c r="P106" s="4">
        <f>Forward!P106+(-'Swap - Encargos'!G23+'Swap - Encargos'!S23)</f>
        <v>180</v>
      </c>
      <c r="Q106" s="4">
        <f>Forward!Q106+(-'Swap - Encargos'!H23+'Swap - Encargos'!T23)</f>
        <v>188</v>
      </c>
      <c r="R106" s="4">
        <f>Forward!R106+(-'Swap - Encargos'!I23+'Swap - Encargos'!U23)</f>
        <v>188</v>
      </c>
      <c r="S106" s="4">
        <f>Forward!S106+(-'Swap - Encargos'!J23+'Swap - Encargos'!V23)</f>
        <v>186</v>
      </c>
      <c r="T106" s="4">
        <f>Forward!T106+(-'Swap - Encargos'!K23+'Swap - Encargos'!W23)</f>
        <v>184</v>
      </c>
      <c r="U106" s="4">
        <f>Forward!U106</f>
        <v>0</v>
      </c>
      <c r="V106" s="6"/>
      <c r="W106" s="20">
        <f t="shared" si="0"/>
        <v>152.44444444444446</v>
      </c>
      <c r="X106" s="20">
        <f t="shared" si="1"/>
        <v>230.02331349206344</v>
      </c>
      <c r="Y106" s="23">
        <f t="shared" si="2"/>
        <v>163.53333333333333</v>
      </c>
      <c r="Z106" s="23">
        <f t="shared" si="3"/>
        <v>226.75922619047623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164.35555555555555</v>
      </c>
      <c r="AJ106" s="9">
        <f t="shared" si="8"/>
        <v>0.51879910213243541</v>
      </c>
      <c r="AK106" s="9">
        <f t="shared" si="9"/>
        <v>0.51879910213243541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Encargos'!C24+'Swap - Encargos'!O24)</f>
        <v>149</v>
      </c>
      <c r="M107" s="4">
        <f>Forward!M107+(-'Swap - Encargos'!D24+'Swap - Encargos'!P24)</f>
        <v>144</v>
      </c>
      <c r="N107" s="4">
        <f>Forward!N107+(-'Swap - Encargos'!E24+'Swap - Encargos'!Q24)</f>
        <v>163</v>
      </c>
      <c r="O107" s="4">
        <f>Forward!O107+(-'Swap - Encargos'!F24+'Swap - Encargos'!R24)</f>
        <v>166</v>
      </c>
      <c r="P107" s="4">
        <f>Forward!P107+(-'Swap - Encargos'!G24+'Swap - Encargos'!S24)</f>
        <v>175</v>
      </c>
      <c r="Q107" s="4">
        <f>Forward!Q107+(-'Swap - Encargos'!H24+'Swap - Encargos'!T24)</f>
        <v>185</v>
      </c>
      <c r="R107" s="4">
        <f>Forward!R107+(-'Swap - Encargos'!I24+'Swap - Encargos'!U24)</f>
        <v>184</v>
      </c>
      <c r="S107" s="4">
        <f>Forward!S107+(-'Swap - Encargos'!J24+'Swap - Encargos'!V24)</f>
        <v>182</v>
      </c>
      <c r="T107" s="4">
        <f>Forward!T107+(-'Swap - Encargos'!K24+'Swap - Encargos'!W24)</f>
        <v>180</v>
      </c>
      <c r="U107" s="4">
        <f>Forward!U107</f>
        <v>0</v>
      </c>
      <c r="V107" s="6"/>
      <c r="W107" s="20">
        <f t="shared" si="0"/>
        <v>156.25</v>
      </c>
      <c r="X107" s="20">
        <f t="shared" si="1"/>
        <v>230.02331349206344</v>
      </c>
      <c r="Y107" s="23">
        <f t="shared" si="2"/>
        <v>164.8</v>
      </c>
      <c r="Z107" s="23">
        <f t="shared" si="3"/>
        <v>226.75922619047623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160.55000000000001</v>
      </c>
      <c r="AJ107" s="9">
        <f t="shared" si="8"/>
        <v>0.50678661616161613</v>
      </c>
      <c r="AK107" s="9">
        <f t="shared" si="9"/>
        <v>0.50678661616161613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Encargos'!C25+'Swap - Encargos'!O25)</f>
        <v>150</v>
      </c>
      <c r="M108" s="4">
        <f>Forward!M108+(-'Swap - Encargos'!D25+'Swap - Encargos'!P25)</f>
        <v>156</v>
      </c>
      <c r="N108" s="4">
        <f>Forward!N108+(-'Swap - Encargos'!E25+'Swap - Encargos'!Q25)</f>
        <v>171</v>
      </c>
      <c r="O108" s="4">
        <f>Forward!O108+(-'Swap - Encargos'!F25+'Swap - Encargos'!R25)</f>
        <v>173</v>
      </c>
      <c r="P108" s="4">
        <f>Forward!P108+(-'Swap - Encargos'!G25+'Swap - Encargos'!S25)</f>
        <v>175</v>
      </c>
      <c r="Q108" s="4">
        <f>Forward!Q108+(-'Swap - Encargos'!H25+'Swap - Encargos'!T25)</f>
        <v>193</v>
      </c>
      <c r="R108" s="4">
        <f>Forward!R108+(-'Swap - Encargos'!I25+'Swap - Encargos'!U25)</f>
        <v>191</v>
      </c>
      <c r="S108" s="4">
        <f>Forward!S108+(-'Swap - Encargos'!J25+'Swap - Encargos'!V25)</f>
        <v>189</v>
      </c>
      <c r="T108" s="4">
        <f>Forward!T108+(-'Swap - Encargos'!K25+'Swap - Encargos'!W25)</f>
        <v>187</v>
      </c>
      <c r="U108" s="4">
        <f>Forward!U108</f>
        <v>0</v>
      </c>
      <c r="V108" s="6"/>
      <c r="W108" s="20">
        <f t="shared" si="0"/>
        <v>165.38888888888889</v>
      </c>
      <c r="X108" s="20">
        <f t="shared" si="1"/>
        <v>230.02331349206344</v>
      </c>
      <c r="Y108" s="23">
        <f t="shared" si="2"/>
        <v>172.16666666666666</v>
      </c>
      <c r="Z108" s="23">
        <f t="shared" si="3"/>
        <v>226.75922619047623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151.41111111111113</v>
      </c>
      <c r="AJ108" s="9">
        <f t="shared" si="8"/>
        <v>0.47793911335578004</v>
      </c>
      <c r="AK108" s="9">
        <f t="shared" si="9"/>
        <v>0.47793911335578004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Encargos'!C26+'Swap - Encargos'!O26)</f>
        <v>152</v>
      </c>
      <c r="M109" s="4">
        <f>Forward!M109+(-'Swap - Encargos'!D26+'Swap - Encargos'!P26)</f>
        <v>158</v>
      </c>
      <c r="N109" s="4">
        <f>Forward!N109+(-'Swap - Encargos'!E26+'Swap - Encargos'!Q26)</f>
        <v>180</v>
      </c>
      <c r="O109" s="4">
        <f>Forward!O109+(-'Swap - Encargos'!F26+'Swap - Encargos'!R26)</f>
        <v>187</v>
      </c>
      <c r="P109" s="4">
        <f>Forward!P109+(-'Swap - Encargos'!G26+'Swap - Encargos'!S26)</f>
        <v>192</v>
      </c>
      <c r="Q109" s="4">
        <f>Forward!Q109+(-'Swap - Encargos'!H26+'Swap - Encargos'!T26)</f>
        <v>197</v>
      </c>
      <c r="R109" s="4">
        <f>Forward!R109+(-'Swap - Encargos'!I26+'Swap - Encargos'!U26)</f>
        <v>199</v>
      </c>
      <c r="S109" s="4">
        <f>Forward!S109+(-'Swap - Encargos'!J26+'Swap - Encargos'!V26)</f>
        <v>197</v>
      </c>
      <c r="T109" s="4">
        <f>Forward!T109+(-'Swap - Encargos'!K26+'Swap - Encargos'!W26)</f>
        <v>195</v>
      </c>
      <c r="U109" s="4">
        <f>Forward!U109</f>
        <v>0</v>
      </c>
      <c r="V109" s="6"/>
      <c r="W109" s="20">
        <f t="shared" si="0"/>
        <v>174.02777777777777</v>
      </c>
      <c r="X109" s="20">
        <f t="shared" si="1"/>
        <v>230.02331349206344</v>
      </c>
      <c r="Y109" s="23">
        <f t="shared" si="2"/>
        <v>182.05</v>
      </c>
      <c r="Z109" s="23">
        <f t="shared" si="3"/>
        <v>226.75922619047623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142.77222222222224</v>
      </c>
      <c r="AJ109" s="9">
        <f t="shared" si="8"/>
        <v>0.45066989337822677</v>
      </c>
      <c r="AK109" s="9">
        <f t="shared" si="9"/>
        <v>0.45066989337822677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Encargos'!D27+'Swap - Encargos'!P27)</f>
        <v>156</v>
      </c>
      <c r="N110" s="4">
        <f>Forward!N110+(-'Swap - Encargos'!E27+'Swap - Encargos'!Q27)</f>
        <v>172</v>
      </c>
      <c r="O110" s="4">
        <f>Forward!O110+(-'Swap - Encargos'!F27+'Swap - Encargos'!R27)</f>
        <v>178</v>
      </c>
      <c r="P110" s="4">
        <f>Forward!P110+(-'Swap - Encargos'!G27+'Swap - Encargos'!S27)</f>
        <v>206</v>
      </c>
      <c r="Q110" s="4">
        <f>Forward!Q110+(-'Swap - Encargos'!H27+'Swap - Encargos'!T27)</f>
        <v>202</v>
      </c>
      <c r="R110" s="4">
        <f>Forward!R110+(-'Swap - Encargos'!I27+'Swap - Encargos'!U27)</f>
        <v>205</v>
      </c>
      <c r="S110" s="4">
        <f>Forward!S110+(-'Swap - Encargos'!J27+'Swap - Encargos'!V27)</f>
        <v>203</v>
      </c>
      <c r="T110" s="4">
        <f>Forward!T110+(-'Swap - Encargos'!K27+'Swap - Encargos'!W27)</f>
        <v>201</v>
      </c>
      <c r="U110" s="4">
        <f>Forward!U110</f>
        <v>0</v>
      </c>
      <c r="V110" s="6"/>
      <c r="W110" s="20">
        <f t="shared" si="0"/>
        <v>168.66666666666666</v>
      </c>
      <c r="X110" s="20">
        <f t="shared" si="1"/>
        <v>230.02331349206344</v>
      </c>
      <c r="Y110" s="23">
        <f t="shared" si="2"/>
        <v>182.8</v>
      </c>
      <c r="Z110" s="23">
        <f t="shared" si="3"/>
        <v>226.75922619047623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177.83333333333334</v>
      </c>
      <c r="AJ110" s="9">
        <f t="shared" si="8"/>
        <v>0.51322751322751325</v>
      </c>
      <c r="AK110" s="9">
        <f t="shared" si="9"/>
        <v>0.51322751322751325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Encargos'!D28+'Swap - Encargos'!P28)</f>
        <v>195</v>
      </c>
      <c r="N111" s="4">
        <f>Forward!N111+(-'Swap - Encargos'!E28+'Swap - Encargos'!Q28)</f>
        <v>252</v>
      </c>
      <c r="O111" s="4">
        <f>Forward!O111+(-'Swap - Encargos'!F28+'Swap - Encargos'!R28)</f>
        <v>241</v>
      </c>
      <c r="P111" s="4">
        <f>Forward!P111+(-'Swap - Encargos'!G28+'Swap - Encargos'!S28)</f>
        <v>239</v>
      </c>
      <c r="Q111" s="4">
        <f>Forward!Q111+(-'Swap - Encargos'!H28+'Swap - Encargos'!T28)</f>
        <v>232</v>
      </c>
      <c r="R111" s="4">
        <f>Forward!R111+(-'Swap - Encargos'!I28+'Swap - Encargos'!U28)</f>
        <v>227</v>
      </c>
      <c r="S111" s="4">
        <f>Forward!S111+(-'Swap - Encargos'!J28+'Swap - Encargos'!V28)</f>
        <v>222</v>
      </c>
      <c r="T111" s="4">
        <f>Forward!T111+(-'Swap - Encargos'!K28+'Swap - Encargos'!W28)</f>
        <v>217</v>
      </c>
      <c r="U111" s="4">
        <f>Forward!U111</f>
        <v>0</v>
      </c>
      <c r="V111" s="6"/>
      <c r="W111" s="20">
        <f t="shared" si="0"/>
        <v>230.55555555555554</v>
      </c>
      <c r="X111" s="20">
        <f t="shared" si="1"/>
        <v>230.02331349206344</v>
      </c>
      <c r="Y111" s="23">
        <f t="shared" si="2"/>
        <v>232.33333333333334</v>
      </c>
      <c r="Z111" s="23">
        <f t="shared" si="3"/>
        <v>226.75922619047623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115.94444444444446</v>
      </c>
      <c r="AJ111" s="9">
        <f t="shared" si="8"/>
        <v>0.334616001282668</v>
      </c>
      <c r="AK111" s="9">
        <f t="shared" si="9"/>
        <v>0.334616001282668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Encargos'!D29+'Swap - Encargos'!P29)</f>
        <v>198</v>
      </c>
      <c r="N112" s="4">
        <f>Forward!N112+(-'Swap - Encargos'!E29+'Swap - Encargos'!Q29)</f>
        <v>235</v>
      </c>
      <c r="O112" s="4">
        <f>Forward!O112+(-'Swap - Encargos'!F29+'Swap - Encargos'!R29)</f>
        <v>228</v>
      </c>
      <c r="P112" s="4">
        <f>Forward!P112+(-'Swap - Encargos'!G29+'Swap - Encargos'!S29)</f>
        <v>225</v>
      </c>
      <c r="Q112" s="4">
        <f>Forward!Q112+(-'Swap - Encargos'!H29+'Swap - Encargos'!T29)</f>
        <v>227</v>
      </c>
      <c r="R112" s="4">
        <f>Forward!R112+(-'Swap - Encargos'!I29+'Swap - Encargos'!U29)</f>
        <v>226</v>
      </c>
      <c r="S112" s="4">
        <f>Forward!S112+(-'Swap - Encargos'!J29+'Swap - Encargos'!V29)</f>
        <v>221</v>
      </c>
      <c r="T112" s="4">
        <f>Forward!T112+(-'Swap - Encargos'!K29+'Swap - Encargos'!W29)</f>
        <v>216</v>
      </c>
      <c r="U112" s="4">
        <f>Forward!U112</f>
        <v>0</v>
      </c>
      <c r="V112" s="6"/>
      <c r="W112" s="20">
        <f t="shared" si="0"/>
        <v>221.83333333333334</v>
      </c>
      <c r="X112" s="20">
        <f t="shared" si="1"/>
        <v>230.02331349206344</v>
      </c>
      <c r="Y112" s="23">
        <f t="shared" si="2"/>
        <v>223.53333333333333</v>
      </c>
      <c r="Z112" s="23">
        <f t="shared" si="3"/>
        <v>226.75922619047623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124.66666666666666</v>
      </c>
      <c r="AJ112" s="9">
        <f t="shared" si="8"/>
        <v>0.35978835978835977</v>
      </c>
      <c r="AK112" s="9">
        <f t="shared" si="9"/>
        <v>0.35978835978835977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Encargos'!D30+'Swap - Encargos'!P30)</f>
        <v>180</v>
      </c>
      <c r="N113" s="4">
        <f>Forward!N113+(-'Swap - Encargos'!E30+'Swap - Encargos'!Q30)</f>
        <v>209</v>
      </c>
      <c r="O113" s="4">
        <f>Forward!O113+(-'Swap - Encargos'!F30+'Swap - Encargos'!R30)</f>
        <v>214</v>
      </c>
      <c r="P113" s="4">
        <f>Forward!P113+(-'Swap - Encargos'!G30+'Swap - Encargos'!S30)</f>
        <v>216</v>
      </c>
      <c r="Q113" s="4">
        <f>Forward!Q113+(-'Swap - Encargos'!H30+'Swap - Encargos'!T30)</f>
        <v>213</v>
      </c>
      <c r="R113" s="4">
        <f>Forward!R113+(-'Swap - Encargos'!I30+'Swap - Encargos'!U30)</f>
        <v>206</v>
      </c>
      <c r="S113" s="4">
        <f>Forward!S113+(-'Swap - Encargos'!J30+'Swap - Encargos'!V30)</f>
        <v>201</v>
      </c>
      <c r="T113" s="4">
        <f>Forward!T113+(-'Swap - Encargos'!K30+'Swap - Encargos'!W30)</f>
        <v>196</v>
      </c>
      <c r="U113" s="4">
        <f>Forward!U113</f>
        <v>0</v>
      </c>
      <c r="V113" s="6"/>
      <c r="W113" s="20">
        <f t="shared" si="0"/>
        <v>204</v>
      </c>
      <c r="X113" s="20">
        <f t="shared" si="1"/>
        <v>230.02331349206344</v>
      </c>
      <c r="Y113" s="23">
        <f t="shared" si="2"/>
        <v>207.7</v>
      </c>
      <c r="Z113" s="23">
        <f t="shared" si="3"/>
        <v>226.75922619047623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142.5</v>
      </c>
      <c r="AJ113" s="9">
        <f t="shared" si="8"/>
        <v>0.41125541125541126</v>
      </c>
      <c r="AK113" s="9">
        <f t="shared" si="9"/>
        <v>0.41125541125541126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Encargos'!D31+'Swap - Encargos'!P31)</f>
        <v>162</v>
      </c>
      <c r="N114" s="4">
        <f>Forward!N114+(-'Swap - Encargos'!E31+'Swap - Encargos'!Q31)</f>
        <v>199</v>
      </c>
      <c r="O114" s="4">
        <f>Forward!O114+(-'Swap - Encargos'!F31+'Swap - Encargos'!R31)</f>
        <v>209</v>
      </c>
      <c r="P114" s="4">
        <f>Forward!P114+(-'Swap - Encargos'!G31+'Swap - Encargos'!S31)</f>
        <v>206</v>
      </c>
      <c r="Q114" s="4">
        <f>Forward!Q114+(-'Swap - Encargos'!H31+'Swap - Encargos'!T31)</f>
        <v>205</v>
      </c>
      <c r="R114" s="4">
        <f>Forward!R114+(-'Swap - Encargos'!I31+'Swap - Encargos'!U31)</f>
        <v>201</v>
      </c>
      <c r="S114" s="4">
        <f>Forward!S114+(-'Swap - Encargos'!J31+'Swap - Encargos'!V31)</f>
        <v>196</v>
      </c>
      <c r="T114" s="4">
        <f>Forward!T114+(-'Swap - Encargos'!K31+'Swap - Encargos'!W31)</f>
        <v>191</v>
      </c>
      <c r="U114" s="4">
        <f>Forward!U114</f>
        <v>0</v>
      </c>
      <c r="V114" s="6"/>
      <c r="W114" s="20">
        <f t="shared" si="0"/>
        <v>194.88888888888889</v>
      </c>
      <c r="X114" s="20">
        <f t="shared" si="1"/>
        <v>230.02331349206344</v>
      </c>
      <c r="Y114" s="23">
        <f t="shared" si="2"/>
        <v>198.8</v>
      </c>
      <c r="Z114" s="23">
        <f t="shared" si="3"/>
        <v>226.75922619047623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151.61111111111111</v>
      </c>
      <c r="AJ114" s="9">
        <f t="shared" si="8"/>
        <v>0.43755010421677087</v>
      </c>
      <c r="AK114" s="9">
        <f t="shared" si="9"/>
        <v>0.43755010421677087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Encargos'!D32+'Swap - Encargos'!P32)</f>
        <v>221</v>
      </c>
      <c r="N115" s="4">
        <f>Forward!N115+(-'Swap - Encargos'!E32+'Swap - Encargos'!Q32)</f>
        <v>232</v>
      </c>
      <c r="O115" s="4">
        <f>Forward!O115+(-'Swap - Encargos'!F32+'Swap - Encargos'!R32)</f>
        <v>226</v>
      </c>
      <c r="P115" s="4">
        <f>Forward!P115+(-'Swap - Encargos'!G32+'Swap - Encargos'!S32)</f>
        <v>215</v>
      </c>
      <c r="Q115" s="4">
        <f>Forward!Q115+(-'Swap - Encargos'!H32+'Swap - Encargos'!T32)</f>
        <v>213</v>
      </c>
      <c r="R115" s="4">
        <f>Forward!R115+(-'Swap - Encargos'!I32+'Swap - Encargos'!U32)</f>
        <v>206</v>
      </c>
      <c r="S115" s="4">
        <f>Forward!S115+(-'Swap - Encargos'!J32+'Swap - Encargos'!V32)</f>
        <v>201</v>
      </c>
      <c r="T115" s="4">
        <f>Forward!T115+(-'Swap - Encargos'!K32+'Swap - Encargos'!W32)</f>
        <v>196</v>
      </c>
      <c r="U115" s="4">
        <f>Forward!U115</f>
        <v>0</v>
      </c>
      <c r="V115" s="6"/>
      <c r="W115" s="20">
        <f t="shared" si="0"/>
        <v>225.5</v>
      </c>
      <c r="X115" s="20">
        <f t="shared" si="1"/>
        <v>230.02331349206344</v>
      </c>
      <c r="Y115" s="23">
        <f t="shared" si="2"/>
        <v>220.15</v>
      </c>
      <c r="Z115" s="23">
        <f t="shared" si="3"/>
        <v>226.75922619047623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121</v>
      </c>
      <c r="AJ115" s="9">
        <f t="shared" si="8"/>
        <v>0.34920634920634919</v>
      </c>
      <c r="AK115" s="9">
        <f t="shared" si="9"/>
        <v>0.34920634920634919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Encargos'!D33+'Swap - Encargos'!P33)</f>
        <v>276</v>
      </c>
      <c r="N116" s="4">
        <f>Forward!N116+(-'Swap - Encargos'!E33+'Swap - Encargos'!Q33)</f>
        <v>252</v>
      </c>
      <c r="O116" s="4">
        <f>Forward!O116+(-'Swap - Encargos'!F33+'Swap - Encargos'!R33)</f>
        <v>232</v>
      </c>
      <c r="P116" s="4">
        <f>Forward!P116+(-'Swap - Encargos'!G33+'Swap - Encargos'!S33)</f>
        <v>219</v>
      </c>
      <c r="Q116" s="4">
        <f>Forward!Q116+(-'Swap - Encargos'!H33+'Swap - Encargos'!T33)</f>
        <v>214</v>
      </c>
      <c r="R116" s="4">
        <f>Forward!R116+(-'Swap - Encargos'!I33+'Swap - Encargos'!U33)</f>
        <v>207</v>
      </c>
      <c r="S116" s="4">
        <f>Forward!S116+(-'Swap - Encargos'!J33+'Swap - Encargos'!V33)</f>
        <v>202</v>
      </c>
      <c r="T116" s="4">
        <f>Forward!T116+(-'Swap - Encargos'!K33+'Swap - Encargos'!W33)</f>
        <v>197</v>
      </c>
      <c r="U116" s="4">
        <f>Forward!U116</f>
        <v>0</v>
      </c>
      <c r="V116" s="6"/>
      <c r="W116" s="20">
        <f t="shared" si="0"/>
        <v>243.83333333333334</v>
      </c>
      <c r="X116" s="20">
        <f t="shared" si="1"/>
        <v>230.02331349206344</v>
      </c>
      <c r="Y116" s="23">
        <f t="shared" si="2"/>
        <v>231.7</v>
      </c>
      <c r="Z116" s="23">
        <f t="shared" si="3"/>
        <v>226.75922619047623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102.66666666666666</v>
      </c>
      <c r="AJ116" s="9">
        <f t="shared" si="8"/>
        <v>0.29629629629629628</v>
      </c>
      <c r="AK116" s="9">
        <f t="shared" si="9"/>
        <v>0.29629629629629628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Encargos'!D34+'Swap - Encargos'!P34)</f>
        <v>221</v>
      </c>
      <c r="N117" s="4">
        <f>Forward!N117+(-'Swap - Encargos'!E34+'Swap - Encargos'!Q34)</f>
        <v>237</v>
      </c>
      <c r="O117" s="4">
        <f>Forward!O117+(-'Swap - Encargos'!F34+'Swap - Encargos'!R34)</f>
        <v>221</v>
      </c>
      <c r="P117" s="4">
        <f>Forward!P117+(-'Swap - Encargos'!G34+'Swap - Encargos'!S34)</f>
        <v>217</v>
      </c>
      <c r="Q117" s="4">
        <f>Forward!Q117+(-'Swap - Encargos'!H34+'Swap - Encargos'!T34)</f>
        <v>208</v>
      </c>
      <c r="R117" s="4">
        <f>Forward!R117+(-'Swap - Encargos'!I34+'Swap - Encargos'!U34)</f>
        <v>201</v>
      </c>
      <c r="S117" s="4">
        <f>Forward!S117+(-'Swap - Encargos'!J34+'Swap - Encargos'!V34)</f>
        <v>198</v>
      </c>
      <c r="T117" s="4">
        <f>Forward!T117+(-'Swap - Encargos'!K34+'Swap - Encargos'!W34)</f>
        <v>194</v>
      </c>
      <c r="U117" s="4">
        <f>Forward!U117</f>
        <v>0</v>
      </c>
      <c r="V117" s="6"/>
      <c r="W117" s="20">
        <f t="shared" si="0"/>
        <v>225.55555555555554</v>
      </c>
      <c r="X117" s="20">
        <f t="shared" si="1"/>
        <v>230.02331349206344</v>
      </c>
      <c r="Y117" s="23">
        <f t="shared" si="2"/>
        <v>218.46666666666667</v>
      </c>
      <c r="Z117" s="23">
        <f t="shared" si="3"/>
        <v>226.75922619047623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120.94444444444446</v>
      </c>
      <c r="AJ117" s="9">
        <f t="shared" si="8"/>
        <v>0.3490460157126824</v>
      </c>
      <c r="AK117" s="9">
        <f t="shared" si="9"/>
        <v>0.3490460157126824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Encargos'!D35+'Swap - Encargos'!P35)</f>
        <v>268</v>
      </c>
      <c r="N118" s="4">
        <f>Forward!N118+(-'Swap - Encargos'!E35+'Swap - Encargos'!Q35)</f>
        <v>246</v>
      </c>
      <c r="O118" s="4">
        <f>Forward!O118+(-'Swap - Encargos'!F35+'Swap - Encargos'!R35)</f>
        <v>232</v>
      </c>
      <c r="P118" s="4">
        <f>Forward!P118+(-'Swap - Encargos'!G35+'Swap - Encargos'!S35)</f>
        <v>222</v>
      </c>
      <c r="Q118" s="4">
        <f>Forward!Q118+(-'Swap - Encargos'!H35+'Swap - Encargos'!T35)</f>
        <v>212</v>
      </c>
      <c r="R118" s="4">
        <f>Forward!R118+(-'Swap - Encargos'!I35+'Swap - Encargos'!U35)</f>
        <v>209</v>
      </c>
      <c r="S118" s="4">
        <f>Forward!S118+(-'Swap - Encargos'!J35+'Swap - Encargos'!V35)</f>
        <v>206</v>
      </c>
      <c r="T118" s="4">
        <f>Forward!T118+(-'Swap - Encargos'!K35+'Swap - Encargos'!W35)</f>
        <v>202</v>
      </c>
      <c r="U118" s="4">
        <f>Forward!U118</f>
        <v>0</v>
      </c>
      <c r="V118" s="6"/>
      <c r="W118" s="20">
        <f t="shared" si="0"/>
        <v>238.44444444444446</v>
      </c>
      <c r="X118" s="20">
        <f t="shared" si="1"/>
        <v>230.02331349206344</v>
      </c>
      <c r="Y118" s="23">
        <f t="shared" si="2"/>
        <v>228.13333333333333</v>
      </c>
      <c r="Z118" s="23">
        <f t="shared" si="3"/>
        <v>226.75922619047623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108.05555555555554</v>
      </c>
      <c r="AJ118" s="9">
        <f t="shared" si="8"/>
        <v>0.31184864518197847</v>
      </c>
      <c r="AK118" s="9">
        <f t="shared" si="9"/>
        <v>0.31184864518197847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Encargos'!D36+'Swap - Encargos'!P36)</f>
        <v>323</v>
      </c>
      <c r="N119" s="4">
        <f>Forward!N119+(-'Swap - Encargos'!E36+'Swap - Encargos'!Q36)</f>
        <v>251</v>
      </c>
      <c r="O119" s="4">
        <f>Forward!O119+(-'Swap - Encargos'!F36+'Swap - Encargos'!R36)</f>
        <v>225</v>
      </c>
      <c r="P119" s="4">
        <f>Forward!P119+(-'Swap - Encargos'!G36+'Swap - Encargos'!S36)</f>
        <v>212</v>
      </c>
      <c r="Q119" s="4">
        <f>Forward!Q119+(-'Swap - Encargos'!H36+'Swap - Encargos'!T36)</f>
        <v>213</v>
      </c>
      <c r="R119" s="4">
        <f>Forward!R119+(-'Swap - Encargos'!I36+'Swap - Encargos'!U36)</f>
        <v>206</v>
      </c>
      <c r="S119" s="4">
        <f>Forward!S119+(-'Swap - Encargos'!J36+'Swap - Encargos'!V36)</f>
        <v>203</v>
      </c>
      <c r="T119" s="4">
        <f>Forward!T119+(-'Swap - Encargos'!K36+'Swap - Encargos'!W36)</f>
        <v>199</v>
      </c>
      <c r="U119" s="4">
        <f>Forward!U119</f>
        <v>0</v>
      </c>
      <c r="V119" s="6"/>
      <c r="W119" s="20">
        <f t="shared" si="0"/>
        <v>238.58333333333334</v>
      </c>
      <c r="X119" s="20">
        <f t="shared" si="1"/>
        <v>230.02331349206344</v>
      </c>
      <c r="Y119" s="23">
        <f t="shared" si="2"/>
        <v>227.25</v>
      </c>
      <c r="Z119" s="23">
        <f t="shared" si="3"/>
        <v>226.75922619047623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107.91666666666666</v>
      </c>
      <c r="AJ119" s="9">
        <f t="shared" si="8"/>
        <v>0.31144781144781142</v>
      </c>
      <c r="AK119" s="9">
        <f t="shared" si="9"/>
        <v>0.31144781144781142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Encargos'!D37+'Swap - Encargos'!P37)</f>
        <v>288</v>
      </c>
      <c r="N120" s="4">
        <f>Forward!N120+(-'Swap - Encargos'!E37+'Swap - Encargos'!Q37)</f>
        <v>187</v>
      </c>
      <c r="O120" s="4">
        <f>Forward!O120+(-'Swap - Encargos'!F37+'Swap - Encargos'!R37)</f>
        <v>214</v>
      </c>
      <c r="P120" s="4">
        <f>Forward!P120+(-'Swap - Encargos'!G37+'Swap - Encargos'!S37)</f>
        <v>214</v>
      </c>
      <c r="Q120" s="4">
        <f>Forward!Q120+(-'Swap - Encargos'!H37+'Swap - Encargos'!T37)</f>
        <v>204</v>
      </c>
      <c r="R120" s="4">
        <f>Forward!R120+(-'Swap - Encargos'!I37+'Swap - Encargos'!U37)</f>
        <v>202</v>
      </c>
      <c r="S120" s="4">
        <f>Forward!S120+(-'Swap - Encargos'!J37+'Swap - Encargos'!V37)</f>
        <v>199</v>
      </c>
      <c r="T120" s="4">
        <f>Forward!T120+(-'Swap - Encargos'!K37+'Swap - Encargos'!W37)</f>
        <v>195</v>
      </c>
      <c r="U120" s="4">
        <f>Forward!U120</f>
        <v>0</v>
      </c>
      <c r="V120" s="6"/>
      <c r="W120" s="20">
        <f t="shared" si="0"/>
        <v>209.11111111111111</v>
      </c>
      <c r="X120" s="20">
        <f t="shared" si="1"/>
        <v>230.02331349206344</v>
      </c>
      <c r="Y120" s="23">
        <f t="shared" si="2"/>
        <v>207.06666666666666</v>
      </c>
      <c r="Z120" s="23">
        <f t="shared" si="3"/>
        <v>226.75922619047623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137.38888888888889</v>
      </c>
      <c r="AJ120" s="9">
        <f t="shared" si="8"/>
        <v>0.39650472983806317</v>
      </c>
      <c r="AK120" s="9">
        <f t="shared" si="9"/>
        <v>0.39650472983806317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Encargos'!D38+'Swap - Encargos'!P38)</f>
        <v>157</v>
      </c>
      <c r="N121" s="4">
        <f>Forward!N121+(-'Swap - Encargos'!E38+'Swap - Encargos'!Q38)</f>
        <v>201</v>
      </c>
      <c r="O121" s="4">
        <f>Forward!O121+(-'Swap - Encargos'!F38+'Swap - Encargos'!R38)</f>
        <v>216</v>
      </c>
      <c r="P121" s="4">
        <f>Forward!P121+(-'Swap - Encargos'!G38+'Swap - Encargos'!S38)</f>
        <v>226</v>
      </c>
      <c r="Q121" s="4">
        <f>Forward!Q121+(-'Swap - Encargos'!H38+'Swap - Encargos'!T38)</f>
        <v>218</v>
      </c>
      <c r="R121" s="4">
        <f>Forward!R121+(-'Swap - Encargos'!I38+'Swap - Encargos'!U38)</f>
        <v>212</v>
      </c>
      <c r="S121" s="4">
        <f>Forward!S121+(-'Swap - Encargos'!J38+'Swap - Encargos'!V38)</f>
        <v>209</v>
      </c>
      <c r="T121" s="4">
        <f>Forward!T121+(-'Swap - Encargos'!K38+'Swap - Encargos'!W38)</f>
        <v>205</v>
      </c>
      <c r="U121" s="4">
        <f>Forward!U121</f>
        <v>0</v>
      </c>
      <c r="V121" s="6"/>
      <c r="W121" s="20">
        <f t="shared" si="0"/>
        <v>212.41666666666666</v>
      </c>
      <c r="X121" s="20">
        <f t="shared" si="1"/>
        <v>230.02331349206344</v>
      </c>
      <c r="Y121" s="23">
        <f t="shared" si="2"/>
        <v>213.68333333333334</v>
      </c>
      <c r="Z121" s="23">
        <f t="shared" si="3"/>
        <v>226.75922619047623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134.08333333333334</v>
      </c>
      <c r="AJ121" s="9">
        <f t="shared" si="8"/>
        <v>0.38696488696488701</v>
      </c>
      <c r="AK121" s="9">
        <f t="shared" si="9"/>
        <v>0.38696488696488701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Encargos'!E39+'Swap - Encargos'!Q39)</f>
        <v>201</v>
      </c>
      <c r="O122" s="4">
        <f>Forward!O122+(-'Swap - Encargos'!F39+'Swap - Encargos'!R39)</f>
        <v>226</v>
      </c>
      <c r="P122" s="4">
        <f>Forward!P122+(-'Swap - Encargos'!G39+'Swap - Encargos'!S39)</f>
        <v>220</v>
      </c>
      <c r="Q122" s="4">
        <f>Forward!Q122+(-'Swap - Encargos'!H39+'Swap - Encargos'!T39)</f>
        <v>211</v>
      </c>
      <c r="R122" s="4">
        <f>Forward!R122+(-'Swap - Encargos'!I39+'Swap - Encargos'!U39)</f>
        <v>206</v>
      </c>
      <c r="S122" s="4">
        <f>Forward!S122+(-'Swap - Encargos'!J39+'Swap - Encargos'!V39)</f>
        <v>203</v>
      </c>
      <c r="T122" s="4">
        <f>Forward!T122+(-'Swap - Encargos'!K39+'Swap - Encargos'!W39)</f>
        <v>199</v>
      </c>
      <c r="U122" s="4">
        <f>Forward!U122</f>
        <v>0</v>
      </c>
      <c r="V122" s="6"/>
      <c r="W122" s="20">
        <f t="shared" si="0"/>
        <v>215.66666666666666</v>
      </c>
      <c r="X122" s="20">
        <f t="shared" si="1"/>
        <v>230.02331349206344</v>
      </c>
      <c r="Y122" s="23">
        <f t="shared" si="2"/>
        <v>212.8</v>
      </c>
      <c r="Z122" s="23">
        <f t="shared" si="3"/>
        <v>226.75922619047623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162.63333333333335</v>
      </c>
      <c r="AJ122" s="9">
        <f t="shared" si="8"/>
        <v>0.42990571856551241</v>
      </c>
      <c r="AK122" s="9">
        <f t="shared" si="9"/>
        <v>0.42990571856551241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Encargos'!E40+'Swap - Encargos'!Q40)</f>
        <v>254</v>
      </c>
      <c r="O123" s="4">
        <f>Forward!O123+(-'Swap - Encargos'!F40+'Swap - Encargos'!R40)</f>
        <v>239</v>
      </c>
      <c r="P123" s="4">
        <f>Forward!P123+(-'Swap - Encargos'!G40+'Swap - Encargos'!S40)</f>
        <v>237</v>
      </c>
      <c r="Q123" s="4">
        <f>Forward!Q123+(-'Swap - Encargos'!H40+'Swap - Encargos'!T40)</f>
        <v>219</v>
      </c>
      <c r="R123" s="4">
        <f>Forward!R123+(-'Swap - Encargos'!I40+'Swap - Encargos'!U40)</f>
        <v>215</v>
      </c>
      <c r="S123" s="4">
        <f>Forward!S123+(-'Swap - Encargos'!J40+'Swap - Encargos'!V40)</f>
        <v>212</v>
      </c>
      <c r="T123" s="4">
        <f>Forward!T123+(-'Swap - Encargos'!K40+'Swap - Encargos'!W40)</f>
        <v>203</v>
      </c>
      <c r="U123" s="4">
        <f>Forward!U123</f>
        <v>0</v>
      </c>
      <c r="V123" s="6"/>
      <c r="W123" s="20">
        <f t="shared" si="0"/>
        <v>242.36111111111111</v>
      </c>
      <c r="X123" s="20">
        <f t="shared" si="1"/>
        <v>230.02331349206344</v>
      </c>
      <c r="Y123" s="23">
        <f t="shared" si="2"/>
        <v>232.1</v>
      </c>
      <c r="Z123" s="23">
        <f t="shared" si="3"/>
        <v>226.75922619047623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135.9388888888889</v>
      </c>
      <c r="AJ123" s="9">
        <f t="shared" si="8"/>
        <v>0.35934149851675629</v>
      </c>
      <c r="AK123" s="9">
        <f t="shared" si="9"/>
        <v>0.35934149851675629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Encargos'!E41+'Swap - Encargos'!Q41)</f>
        <v>326</v>
      </c>
      <c r="O124" s="4">
        <f>Forward!O124+(-'Swap - Encargos'!F41+'Swap - Encargos'!R41)</f>
        <v>268</v>
      </c>
      <c r="P124" s="4">
        <f>Forward!P124+(-'Swap - Encargos'!G41+'Swap - Encargos'!S41)</f>
        <v>235</v>
      </c>
      <c r="Q124" s="4">
        <f>Forward!Q124+(-'Swap - Encargos'!H41+'Swap - Encargos'!T41)</f>
        <v>227</v>
      </c>
      <c r="R124" s="4">
        <f>Forward!R124+(-'Swap - Encargos'!I41+'Swap - Encargos'!U41)</f>
        <v>222</v>
      </c>
      <c r="S124" s="4">
        <f>Forward!S124+(-'Swap - Encargos'!J41+'Swap - Encargos'!V41)</f>
        <v>222</v>
      </c>
      <c r="T124" s="4">
        <f>Forward!T124+(-'Swap - Encargos'!K41+'Swap - Encargos'!W41)</f>
        <v>212</v>
      </c>
      <c r="U124" s="4">
        <f>Forward!U124</f>
        <v>0</v>
      </c>
      <c r="V124" s="6"/>
      <c r="W124" s="20">
        <f t="shared" si="0"/>
        <v>270.83333333333331</v>
      </c>
      <c r="X124" s="20">
        <f t="shared" si="1"/>
        <v>230.02331349206344</v>
      </c>
      <c r="Y124" s="23">
        <f t="shared" si="2"/>
        <v>252.13333333333333</v>
      </c>
      <c r="Z124" s="23">
        <f t="shared" si="3"/>
        <v>226.75922619047623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107.4666666666667</v>
      </c>
      <c r="AJ124" s="9">
        <f t="shared" si="8"/>
        <v>0.28407789232531505</v>
      </c>
      <c r="AK124" s="9">
        <f t="shared" si="9"/>
        <v>0.28407789232531505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Encargos'!E42+'Swap - Encargos'!Q42)</f>
        <v>331</v>
      </c>
      <c r="O125" s="4">
        <f>Forward!O125+(-'Swap - Encargos'!F42+'Swap - Encargos'!R42)</f>
        <v>271</v>
      </c>
      <c r="P125" s="4">
        <f>Forward!P125+(-'Swap - Encargos'!G42+'Swap - Encargos'!S42)</f>
        <v>230</v>
      </c>
      <c r="Q125" s="4">
        <f>Forward!Q125+(-'Swap - Encargos'!H42+'Swap - Encargos'!T42)</f>
        <v>213</v>
      </c>
      <c r="R125" s="4">
        <f>Forward!R125+(-'Swap - Encargos'!I42+'Swap - Encargos'!U42)</f>
        <v>220</v>
      </c>
      <c r="S125" s="4">
        <f>Forward!S125+(-'Swap - Encargos'!J42+'Swap - Encargos'!V42)</f>
        <v>225</v>
      </c>
      <c r="T125" s="4">
        <f>Forward!T125+(-'Swap - Encargos'!K42+'Swap - Encargos'!W42)</f>
        <v>218</v>
      </c>
      <c r="U125" s="4">
        <f>Forward!U125</f>
        <v>0</v>
      </c>
      <c r="V125" s="6"/>
      <c r="W125" s="20">
        <f t="shared" si="0"/>
        <v>267.5</v>
      </c>
      <c r="X125" s="20">
        <f t="shared" si="1"/>
        <v>230.02331349206344</v>
      </c>
      <c r="Y125" s="23">
        <f t="shared" si="2"/>
        <v>247.7</v>
      </c>
      <c r="Z125" s="23">
        <f t="shared" si="3"/>
        <v>226.75922619047623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110.80000000000001</v>
      </c>
      <c r="AJ125" s="9">
        <f t="shared" si="8"/>
        <v>0.2928892413428496</v>
      </c>
      <c r="AK125" s="9">
        <f t="shared" si="9"/>
        <v>0.2928892413428496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Encargos'!E43+'Swap - Encargos'!Q43)</f>
        <v>342</v>
      </c>
      <c r="O126" s="4">
        <f>Forward!O126+(-'Swap - Encargos'!F43+'Swap - Encargos'!R43)</f>
        <v>274</v>
      </c>
      <c r="P126" s="4">
        <f>Forward!P126+(-'Swap - Encargos'!G43+'Swap - Encargos'!S43)</f>
        <v>229</v>
      </c>
      <c r="Q126" s="4">
        <f>Forward!Q126+(-'Swap - Encargos'!H43+'Swap - Encargos'!T43)</f>
        <v>214</v>
      </c>
      <c r="R126" s="4">
        <f>Forward!R126+(-'Swap - Encargos'!I43+'Swap - Encargos'!U43)</f>
        <v>225</v>
      </c>
      <c r="S126" s="4">
        <f>Forward!S126+(-'Swap - Encargos'!J43+'Swap - Encargos'!V43)</f>
        <v>226</v>
      </c>
      <c r="T126" s="4">
        <f>Forward!T126+(-'Swap - Encargos'!K43+'Swap - Encargos'!W43)</f>
        <v>217</v>
      </c>
      <c r="U126" s="4">
        <f>Forward!U126</f>
        <v>0</v>
      </c>
      <c r="V126" s="6"/>
      <c r="W126" s="20">
        <f t="shared" si="0"/>
        <v>267.44444444444446</v>
      </c>
      <c r="X126" s="20">
        <f t="shared" si="1"/>
        <v>230.02331349206344</v>
      </c>
      <c r="Y126" s="23">
        <f t="shared" si="2"/>
        <v>249.06666666666666</v>
      </c>
      <c r="Z126" s="23">
        <f t="shared" si="3"/>
        <v>226.75922619047623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110.85555555555555</v>
      </c>
      <c r="AJ126" s="9">
        <f t="shared" si="8"/>
        <v>0.2930360971598085</v>
      </c>
      <c r="AK126" s="9">
        <f t="shared" si="9"/>
        <v>0.2930360971598085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Encargos'!E44+'Swap - Encargos'!Q44)</f>
        <v>358</v>
      </c>
      <c r="O127" s="4">
        <f>Forward!O127+(-'Swap - Encargos'!F44+'Swap - Encargos'!R44)</f>
        <v>284</v>
      </c>
      <c r="P127" s="4">
        <f>Forward!P127+(-'Swap - Encargos'!G44+'Swap - Encargos'!S44)</f>
        <v>236</v>
      </c>
      <c r="Q127" s="4">
        <f>Forward!Q127+(-'Swap - Encargos'!H44+'Swap - Encargos'!T44)</f>
        <v>226</v>
      </c>
      <c r="R127" s="4">
        <f>Forward!R127+(-'Swap - Encargos'!I44+'Swap - Encargos'!U44)</f>
        <v>230</v>
      </c>
      <c r="S127" s="4">
        <f>Forward!S127+(-'Swap - Encargos'!J44+'Swap - Encargos'!V44)</f>
        <v>227</v>
      </c>
      <c r="T127" s="4">
        <f>Forward!T127+(-'Swap - Encargos'!K44+'Swap - Encargos'!W44)</f>
        <v>212</v>
      </c>
      <c r="U127" s="4">
        <f>Forward!U127</f>
        <v>0</v>
      </c>
      <c r="V127" s="6"/>
      <c r="W127" s="20">
        <f t="shared" si="0"/>
        <v>274.33333333333331</v>
      </c>
      <c r="X127" s="20">
        <f t="shared" si="1"/>
        <v>230.02331349206344</v>
      </c>
      <c r="Y127" s="23">
        <f t="shared" si="2"/>
        <v>255.88333333333333</v>
      </c>
      <c r="Z127" s="23">
        <f t="shared" si="3"/>
        <v>226.75922619047623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103.9666666666667</v>
      </c>
      <c r="AJ127" s="9">
        <f t="shared" si="8"/>
        <v>0.27482597585690377</v>
      </c>
      <c r="AK127" s="9">
        <f t="shared" si="9"/>
        <v>0.27482597585690377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Encargos'!E45+'Swap - Encargos'!Q45)</f>
        <v>323</v>
      </c>
      <c r="O128" s="4">
        <f>Forward!O128+(-'Swap - Encargos'!F45+'Swap - Encargos'!R45)</f>
        <v>277</v>
      </c>
      <c r="P128" s="4">
        <f>Forward!P128+(-'Swap - Encargos'!G45+'Swap - Encargos'!S45)</f>
        <v>248</v>
      </c>
      <c r="Q128" s="4">
        <f>Forward!Q128+(-'Swap - Encargos'!H45+'Swap - Encargos'!T45)</f>
        <v>228</v>
      </c>
      <c r="R128" s="4">
        <f>Forward!R128+(-'Swap - Encargos'!I45+'Swap - Encargos'!U45)</f>
        <v>232</v>
      </c>
      <c r="S128" s="4">
        <f>Forward!S128+(-'Swap - Encargos'!J45+'Swap - Encargos'!V45)</f>
        <v>228</v>
      </c>
      <c r="T128" s="4">
        <f>Forward!T128+(-'Swap - Encargos'!K45+'Swap - Encargos'!W45)</f>
        <v>214</v>
      </c>
      <c r="U128" s="4">
        <f>Forward!U128</f>
        <v>0</v>
      </c>
      <c r="V128" s="6"/>
      <c r="W128" s="20">
        <f t="shared" si="0"/>
        <v>266.83333333333331</v>
      </c>
      <c r="X128" s="20">
        <f t="shared" si="1"/>
        <v>230.02331349206344</v>
      </c>
      <c r="Y128" s="23">
        <f t="shared" si="2"/>
        <v>252.1</v>
      </c>
      <c r="Z128" s="23">
        <f t="shared" si="3"/>
        <v>226.75922619047623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111.4666666666667</v>
      </c>
      <c r="AJ128" s="9">
        <f t="shared" si="8"/>
        <v>0.29465151114635657</v>
      </c>
      <c r="AK128" s="9">
        <f t="shared" si="9"/>
        <v>0.29465151114635657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Encargos'!E46+'Swap - Encargos'!Q46)</f>
        <v>302</v>
      </c>
      <c r="O129" s="4">
        <f>Forward!O129+(-'Swap - Encargos'!F46+'Swap - Encargos'!R46)</f>
        <v>264</v>
      </c>
      <c r="P129" s="4">
        <f>Forward!P129+(-'Swap - Encargos'!G46+'Swap - Encargos'!S46)</f>
        <v>240</v>
      </c>
      <c r="Q129" s="4">
        <f>Forward!Q129+(-'Swap - Encargos'!H46+'Swap - Encargos'!T46)</f>
        <v>224</v>
      </c>
      <c r="R129" s="4">
        <f>Forward!R129+(-'Swap - Encargos'!I46+'Swap - Encargos'!U46)</f>
        <v>237</v>
      </c>
      <c r="S129" s="4">
        <f>Forward!S129+(-'Swap - Encargos'!J46+'Swap - Encargos'!V46)</f>
        <v>223</v>
      </c>
      <c r="T129" s="4">
        <f>Forward!T129+(-'Swap - Encargos'!K46+'Swap - Encargos'!W46)</f>
        <v>233</v>
      </c>
      <c r="U129" s="4">
        <f>Forward!U129</f>
        <v>0</v>
      </c>
      <c r="V129" s="6"/>
      <c r="W129" s="20">
        <f t="shared" si="0"/>
        <v>253.5</v>
      </c>
      <c r="X129" s="20">
        <f t="shared" si="1"/>
        <v>230.02331349206344</v>
      </c>
      <c r="Y129" s="23">
        <f t="shared" si="2"/>
        <v>244.18333333333334</v>
      </c>
      <c r="Z129" s="23">
        <f t="shared" si="3"/>
        <v>226.75922619047623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124.80000000000001</v>
      </c>
      <c r="AJ129" s="9">
        <f t="shared" si="8"/>
        <v>0.32989690721649484</v>
      </c>
      <c r="AK129" s="9">
        <f t="shared" si="9"/>
        <v>0.32989690721649484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Encargos'!E47+'Swap - Encargos'!Q47)</f>
        <v>353</v>
      </c>
      <c r="O130" s="4">
        <f>Forward!O130+(-'Swap - Encargos'!F47+'Swap - Encargos'!R47)</f>
        <v>281</v>
      </c>
      <c r="P130" s="4">
        <f>Forward!P130+(-'Swap - Encargos'!G47+'Swap - Encargos'!S47)</f>
        <v>242</v>
      </c>
      <c r="Q130" s="4">
        <f>Forward!Q130+(-'Swap - Encargos'!H47+'Swap - Encargos'!T47)</f>
        <v>234</v>
      </c>
      <c r="R130" s="4">
        <f>Forward!R130+(-'Swap - Encargos'!I47+'Swap - Encargos'!U47)</f>
        <v>242</v>
      </c>
      <c r="S130" s="4">
        <f>Forward!S130+(-'Swap - Encargos'!J47+'Swap - Encargos'!V47)</f>
        <v>242</v>
      </c>
      <c r="T130" s="4">
        <f>Forward!T130+(-'Swap - Encargos'!K47+'Swap - Encargos'!W47)</f>
        <v>242</v>
      </c>
      <c r="U130" s="4">
        <f>Forward!U130</f>
        <v>0</v>
      </c>
      <c r="V130" s="6"/>
      <c r="W130" s="20">
        <f t="shared" si="0"/>
        <v>265.55555555555554</v>
      </c>
      <c r="X130" s="20">
        <f t="shared" si="1"/>
        <v>230.02331349206344</v>
      </c>
      <c r="Y130" s="23">
        <f t="shared" si="2"/>
        <v>255.6</v>
      </c>
      <c r="Z130" s="23">
        <f t="shared" si="3"/>
        <v>226.75922619047623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112.74444444444447</v>
      </c>
      <c r="AJ130" s="9">
        <f t="shared" si="8"/>
        <v>0.2980291949364115</v>
      </c>
      <c r="AK130" s="9">
        <f t="shared" si="9"/>
        <v>0.2980291949364115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Encargos'!E48+'Swap - Encargos'!Q48)</f>
        <v>348</v>
      </c>
      <c r="O131" s="4">
        <f>Forward!O131+(-'Swap - Encargos'!F48+'Swap - Encargos'!R48)</f>
        <v>257</v>
      </c>
      <c r="P131" s="4">
        <f>Forward!P131+(-'Swap - Encargos'!G48+'Swap - Encargos'!S48)</f>
        <v>245</v>
      </c>
      <c r="Q131" s="4">
        <f>Forward!Q131+(-'Swap - Encargos'!H48+'Swap - Encargos'!T48)</f>
        <v>249</v>
      </c>
      <c r="R131" s="4">
        <f>Forward!R131+(-'Swap - Encargos'!I48+'Swap - Encargos'!U48)</f>
        <v>252</v>
      </c>
      <c r="S131" s="4">
        <f>Forward!S131+(-'Swap - Encargos'!J48+'Swap - Encargos'!V48)</f>
        <v>253</v>
      </c>
      <c r="T131" s="4">
        <f>Forward!T131+(-'Swap - Encargos'!K48+'Swap - Encargos'!W48)</f>
        <v>252</v>
      </c>
      <c r="U131" s="4">
        <f>Forward!U131</f>
        <v>0</v>
      </c>
      <c r="V131" s="6"/>
      <c r="W131" s="20">
        <f t="shared" si="0"/>
        <v>258.58333333333331</v>
      </c>
      <c r="X131" s="20">
        <f t="shared" si="1"/>
        <v>230.02331349206344</v>
      </c>
      <c r="Y131" s="23">
        <f t="shared" si="2"/>
        <v>255.95</v>
      </c>
      <c r="Z131" s="23">
        <f t="shared" si="3"/>
        <v>226.75922619047623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119.7166666666667</v>
      </c>
      <c r="AJ131" s="9">
        <f t="shared" si="8"/>
        <v>0.3164595999647547</v>
      </c>
      <c r="AK131" s="9">
        <f>IF(AJ131&gt;0,AJ131,0)</f>
        <v>0.3164595999647547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Encargos'!E49+'Swap - Encargos'!Q49)</f>
        <v>321</v>
      </c>
      <c r="O132" s="4">
        <f>Forward!O132+(-'Swap - Encargos'!F49+'Swap - Encargos'!R49)</f>
        <v>255</v>
      </c>
      <c r="P132" s="4">
        <f>Forward!P132+(-'Swap - Encargos'!G49+'Swap - Encargos'!S49)</f>
        <v>237</v>
      </c>
      <c r="Q132" s="4">
        <f>Forward!Q132+(-'Swap - Encargos'!H49+'Swap - Encargos'!T49)</f>
        <v>244</v>
      </c>
      <c r="R132" s="4">
        <f>Forward!R132+(-'Swap - Encargos'!I49+'Swap - Encargos'!U49)</f>
        <v>243</v>
      </c>
      <c r="S132" s="4">
        <f>Forward!S132+(-'Swap - Encargos'!J49+'Swap - Encargos'!V49)</f>
        <v>247</v>
      </c>
      <c r="T132" s="4">
        <f>Forward!T132+(-'Swap - Encargos'!K49+'Swap - Encargos'!W49)</f>
        <v>249</v>
      </c>
      <c r="U132" s="4">
        <f>Forward!U132</f>
        <v>0</v>
      </c>
      <c r="V132" s="6"/>
      <c r="W132" s="20">
        <f t="shared" si="0"/>
        <v>249.61111111111111</v>
      </c>
      <c r="X132" s="20">
        <f t="shared" si="1"/>
        <v>230.02331349206344</v>
      </c>
      <c r="Y132" s="23">
        <f t="shared" si="2"/>
        <v>247.66666666666666</v>
      </c>
      <c r="Z132" s="23">
        <f t="shared" si="3"/>
        <v>226.75922619047623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128.6888888888889</v>
      </c>
      <c r="AJ132" s="9">
        <f t="shared" si="8"/>
        <v>0.34017681440361852</v>
      </c>
      <c r="AK132" s="9">
        <f>IF(AJ132&gt;0,AJ132,0)</f>
        <v>0.34017681440361852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Encargos'!E50+'Swap - Encargos'!Q50)</f>
        <v>353</v>
      </c>
      <c r="O133" s="4">
        <f>Forward!O133+(-'Swap - Encargos'!F50+'Swap - Encargos'!R50)</f>
        <v>304</v>
      </c>
      <c r="P133" s="4">
        <f>Forward!P133+(-'Swap - Encargos'!G50+'Swap - Encargos'!S50)</f>
        <v>285</v>
      </c>
      <c r="Q133" s="4">
        <f>Forward!Q133+(-'Swap - Encargos'!H50+'Swap - Encargos'!T50)</f>
        <v>286</v>
      </c>
      <c r="R133" s="4">
        <f>Forward!R133+(-'Swap - Encargos'!I50+'Swap - Encargos'!U50)</f>
        <v>263</v>
      </c>
      <c r="S133" s="4">
        <f>Forward!S133+(-'Swap - Encargos'!J50+'Swap - Encargos'!V50)</f>
        <v>250</v>
      </c>
      <c r="T133" s="4">
        <f>Forward!T133+(-'Swap - Encargos'!K50+'Swap - Encargos'!W50)</f>
        <v>241</v>
      </c>
      <c r="U133" s="4">
        <f>Forward!U133</f>
        <v>0</v>
      </c>
      <c r="V133" s="6"/>
      <c r="W133" s="20">
        <f t="shared" si="0"/>
        <v>293.52777777777777</v>
      </c>
      <c r="X133" s="20">
        <f t="shared" si="1"/>
        <v>230.02331349206344</v>
      </c>
      <c r="Y133" s="23">
        <f t="shared" si="2"/>
        <v>279.31666666666666</v>
      </c>
      <c r="Z133" s="23">
        <f t="shared" si="3"/>
        <v>226.75922619047623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84.77222222222224</v>
      </c>
      <c r="AJ133" s="9">
        <f t="shared" si="8"/>
        <v>0.22408729109760042</v>
      </c>
      <c r="AK133" s="9">
        <f>IF(AJ133&gt;0,AJ133,0)</f>
        <v>0.22408729109760042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Encargos'!F51+'Swap - Encargos'!R51)</f>
        <v>369</v>
      </c>
      <c r="P134" s="4">
        <f>Forward!P134+(-'Swap - Encargos'!G51+'Swap - Encargos'!S51)</f>
        <v>309</v>
      </c>
      <c r="Q134" s="4">
        <f>Forward!Q134+(-'Swap - Encargos'!H51+'Swap - Encargos'!T51)</f>
        <v>308</v>
      </c>
      <c r="R134" s="4">
        <f>Forward!R134+(-'Swap - Encargos'!I51+'Swap - Encargos'!U51)</f>
        <v>289</v>
      </c>
      <c r="S134" s="4">
        <f>Forward!S134+(-'Swap - Encargos'!J51+'Swap - Encargos'!V51)</f>
        <v>262</v>
      </c>
      <c r="T134" s="4">
        <f>Forward!T134+(-'Swap - Encargos'!K51+'Swap - Encargos'!W51)</f>
        <v>250</v>
      </c>
      <c r="U134" s="4">
        <f>Forward!U134</f>
        <v>0</v>
      </c>
      <c r="V134" s="6"/>
      <c r="W134" s="20">
        <f t="shared" si="0"/>
        <v>328.66666666666669</v>
      </c>
      <c r="X134" s="20">
        <f t="shared" si="1"/>
        <v>230.02331349206344</v>
      </c>
      <c r="Y134" s="23">
        <f t="shared" si="2"/>
        <v>307.39999999999998</v>
      </c>
      <c r="Z134" s="23">
        <f t="shared" si="3"/>
        <v>226.75922619047623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61.333333333333314</v>
      </c>
      <c r="AJ134" s="9">
        <f t="shared" si="8"/>
        <v>0.15726495726495721</v>
      </c>
      <c r="AK134" s="9">
        <f>IF(AJ134&gt;0,AJ134,0)</f>
        <v>0.15726495726495721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Encargos'!F52+'Swap - Encargos'!R52)</f>
        <v>416</v>
      </c>
      <c r="P135" s="4">
        <f>Forward!P135+(-'Swap - Encargos'!G52+'Swap - Encargos'!S52)</f>
        <v>313</v>
      </c>
      <c r="Q135" s="4">
        <f>Forward!Q135+(-'Swap - Encargos'!H52+'Swap - Encargos'!T52)</f>
        <v>322</v>
      </c>
      <c r="R135" s="4">
        <f>Forward!R135+(-'Swap - Encargos'!I52+'Swap - Encargos'!U52)</f>
        <v>295</v>
      </c>
      <c r="S135" s="4">
        <f>Forward!S135+(-'Swap - Encargos'!J52+'Swap - Encargos'!V52)</f>
        <v>279</v>
      </c>
      <c r="T135" s="4">
        <f>Forward!T135+(-'Swap - Encargos'!K52+'Swap - Encargos'!W52)</f>
        <v>253</v>
      </c>
      <c r="U135" s="4">
        <f>Forward!U135</f>
        <v>0</v>
      </c>
      <c r="V135" s="6"/>
      <c r="W135" s="20">
        <f t="shared" si="0"/>
        <v>346.97222222222223</v>
      </c>
      <c r="X135" s="20">
        <f t="shared" si="1"/>
        <v>230.02331349206344</v>
      </c>
      <c r="Y135" s="23">
        <f t="shared" si="2"/>
        <v>322.28333333333336</v>
      </c>
      <c r="Z135" s="23">
        <f t="shared" si="3"/>
        <v>226.75922619047623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43.027777777777771</v>
      </c>
      <c r="AJ135" s="9">
        <f>(AE135-W135)/AE135</f>
        <v>0.11032763532763531</v>
      </c>
      <c r="AK135" s="9">
        <f>IF(AJ135&gt;0,AJ135,0)</f>
        <v>0.11032763532763531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Encargos'!F53+'Swap - Encargos'!R53)</f>
        <v>378</v>
      </c>
      <c r="P136" s="4">
        <f>Forward!P136+(-'Swap - Encargos'!G53+'Swap - Encargos'!S53)</f>
        <v>302</v>
      </c>
      <c r="Q136" s="4">
        <f>Forward!Q136+(-'Swap - Encargos'!H53+'Swap - Encargos'!T53)</f>
        <v>299</v>
      </c>
      <c r="R136" s="4">
        <f>Forward!R136+(-'Swap - Encargos'!I53+'Swap - Encargos'!U53)</f>
        <v>285</v>
      </c>
      <c r="S136" s="4">
        <f>Forward!S136+(-'Swap - Encargos'!J53+'Swap - Encargos'!V53)</f>
        <v>274</v>
      </c>
      <c r="T136" s="4">
        <f>Forward!T136+(-'Swap - Encargos'!K53+'Swap - Encargos'!W53)</f>
        <v>259</v>
      </c>
      <c r="U136" s="4">
        <f>Forward!U136</f>
        <v>0</v>
      </c>
      <c r="V136" s="6"/>
      <c r="W136" s="20">
        <f t="shared" si="0"/>
        <v>321.16666666666669</v>
      </c>
      <c r="X136" s="20">
        <f t="shared" si="1"/>
        <v>230.02331349206344</v>
      </c>
      <c r="Y136" s="23">
        <f t="shared" si="2"/>
        <v>303.63333333333333</v>
      </c>
      <c r="Z136" s="23">
        <f t="shared" si="3"/>
        <v>226.75922619047623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68.833333333333314</v>
      </c>
      <c r="AJ136" s="9">
        <f t="shared" ref="AJ136:AJ139" si="18">(AE136-W136)/AE136</f>
        <v>0.17649572649572645</v>
      </c>
      <c r="AK136" s="9">
        <f t="shared" ref="AK136:AK139" si="19">IF(AJ136&gt;0,AJ136,0)</f>
        <v>0.17649572649572645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Encargos'!F54+'Swap - Encargos'!R54)</f>
        <v>312</v>
      </c>
      <c r="P137" s="4">
        <f>Forward!P137+(-'Swap - Encargos'!G54+'Swap - Encargos'!S54)</f>
        <v>299</v>
      </c>
      <c r="Q137" s="4">
        <f>Forward!Q137+(-'Swap - Encargos'!H54+'Swap - Encargos'!T54)</f>
        <v>304</v>
      </c>
      <c r="R137" s="4">
        <f>Forward!R137+(-'Swap - Encargos'!I54+'Swap - Encargos'!U54)</f>
        <v>284</v>
      </c>
      <c r="S137" s="4">
        <f>Forward!S137+(-'Swap - Encargos'!J54+'Swap - Encargos'!V54)</f>
        <v>262</v>
      </c>
      <c r="T137" s="4">
        <f>Forward!T137+(-'Swap - Encargos'!K54+'Swap - Encargos'!W54)</f>
        <v>259</v>
      </c>
      <c r="U137" s="4">
        <f>Forward!U137</f>
        <v>0</v>
      </c>
      <c r="V137" s="4"/>
      <c r="W137" s="20">
        <f t="shared" si="0"/>
        <v>302.66666666666669</v>
      </c>
      <c r="X137" s="20">
        <f t="shared" si="1"/>
        <v>230.02331349206344</v>
      </c>
      <c r="Y137" s="23">
        <f t="shared" si="2"/>
        <v>289.55</v>
      </c>
      <c r="Z137" s="23">
        <f t="shared" si="3"/>
        <v>226.75922619047623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87.333333333333314</v>
      </c>
      <c r="AJ137" s="9">
        <f t="shared" si="18"/>
        <v>0.22393162393162389</v>
      </c>
      <c r="AK137" s="9">
        <f t="shared" si="19"/>
        <v>0.22393162393162389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Encargos'!F55+'Swap - Encargos'!R55)</f>
        <v>350</v>
      </c>
      <c r="P138" s="4">
        <f>Forward!P138+(-'Swap - Encargos'!G55+'Swap - Encargos'!S55)</f>
        <v>311</v>
      </c>
      <c r="Q138" s="4">
        <f>Forward!Q138+(-'Swap - Encargos'!H55+'Swap - Encargos'!T55)</f>
        <v>305</v>
      </c>
      <c r="R138" s="4">
        <f>Forward!R138+(-'Swap - Encargos'!I55+'Swap - Encargos'!U55)</f>
        <v>286</v>
      </c>
      <c r="S138" s="4">
        <f>Forward!S138+(-'Swap - Encargos'!J55+'Swap - Encargos'!V55)</f>
        <v>282</v>
      </c>
      <c r="T138" s="4">
        <f>Forward!T138+(-'Swap - Encargos'!K55+'Swap - Encargos'!W55)</f>
        <v>258</v>
      </c>
      <c r="U138" s="4">
        <f>Forward!U138</f>
        <v>0</v>
      </c>
      <c r="V138" s="4"/>
      <c r="W138" s="20">
        <f t="shared" si="0"/>
        <v>314.88888888888891</v>
      </c>
      <c r="X138" s="20">
        <f t="shared" si="1"/>
        <v>230.02331349206344</v>
      </c>
      <c r="Y138" s="23">
        <f t="shared" si="2"/>
        <v>300.66666666666669</v>
      </c>
      <c r="Z138" s="23">
        <f t="shared" si="3"/>
        <v>226.75922619047623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75.111111111111086</v>
      </c>
      <c r="AJ138" s="9">
        <f t="shared" si="18"/>
        <v>0.19259259259259254</v>
      </c>
      <c r="AK138" s="9">
        <f t="shared" si="19"/>
        <v>0.19259259259259254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Encargos'!F56+'Swap - Encargos'!R56)</f>
        <v>347</v>
      </c>
      <c r="P139" s="4">
        <f>Forward!P139+(-'Swap - Encargos'!G56+'Swap - Encargos'!S56)</f>
        <v>322</v>
      </c>
      <c r="Q139" s="4">
        <f>Forward!Q139+(-'Swap - Encargos'!H56+'Swap - Encargos'!T56)</f>
        <v>307</v>
      </c>
      <c r="R139" s="4">
        <f>Forward!R139+(-'Swap - Encargos'!I56+'Swap - Encargos'!U56)</f>
        <v>290</v>
      </c>
      <c r="S139" s="4">
        <f>Forward!S139+(-'Swap - Encargos'!J56+'Swap - Encargos'!V56)</f>
        <v>274</v>
      </c>
      <c r="T139" s="4">
        <f>Forward!T139+(-'Swap - Encargos'!K56+'Swap - Encargos'!W56)</f>
        <v>261</v>
      </c>
      <c r="U139" s="4">
        <f>Forward!U139</f>
        <v>0</v>
      </c>
      <c r="V139" s="4"/>
      <c r="W139" s="20">
        <f t="shared" si="0"/>
        <v>317.41666666666669</v>
      </c>
      <c r="X139" s="20">
        <f t="shared" si="1"/>
        <v>230.02331349206344</v>
      </c>
      <c r="Y139" s="23">
        <f t="shared" si="2"/>
        <v>300.83333333333331</v>
      </c>
      <c r="Z139" s="23">
        <f t="shared" si="3"/>
        <v>226.75922619047623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72.583333333333314</v>
      </c>
      <c r="AJ139" s="9">
        <f t="shared" si="18"/>
        <v>0.18611111111111106</v>
      </c>
      <c r="AK139" s="9">
        <f t="shared" si="19"/>
        <v>0.18611111111111106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Encargos'!F57+'Swap - Encargos'!R57)</f>
        <v>304</v>
      </c>
      <c r="P140" s="4">
        <f>Forward!P140+(-'Swap - Encargos'!G57+'Swap - Encargos'!S57)</f>
        <v>326</v>
      </c>
      <c r="Q140" s="4">
        <f>Forward!Q140+(-'Swap - Encargos'!H57+'Swap - Encargos'!T57)</f>
        <v>309</v>
      </c>
      <c r="R140" s="4">
        <f>Forward!R140+(-'Swap - Encargos'!I57+'Swap - Encargos'!U57)</f>
        <v>290</v>
      </c>
      <c r="S140" s="4">
        <f>Forward!S140+(-'Swap - Encargos'!J57+'Swap - Encargos'!V57)</f>
        <v>270</v>
      </c>
      <c r="T140" s="4">
        <f>Forward!T140+(-'Swap - Encargos'!K57+'Swap - Encargos'!W57)</f>
        <v>262</v>
      </c>
      <c r="U140" s="4">
        <f>Forward!U140</f>
        <v>0</v>
      </c>
      <c r="V140" s="4"/>
      <c r="W140" s="20">
        <f t="shared" si="0"/>
        <v>310.66666666666669</v>
      </c>
      <c r="X140" s="20">
        <f t="shared" si="1"/>
        <v>230.02331349206344</v>
      </c>
      <c r="Y140" s="23">
        <f t="shared" si="2"/>
        <v>295.60000000000002</v>
      </c>
      <c r="Z140" s="23">
        <f t="shared" si="3"/>
        <v>226.75922619047623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79.333333333333314</v>
      </c>
      <c r="AJ140" s="9">
        <f t="shared" ref="AJ140" si="23">(AE140-W140)/AE140</f>
        <v>0.20341880341880336</v>
      </c>
      <c r="AK140" s="9">
        <f t="shared" ref="AK140" si="24">IF(AJ140&gt;0,AJ140,0)</f>
        <v>0.20341880341880336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Encargos'!F58+'Swap - Encargos'!R58)</f>
        <v>306</v>
      </c>
      <c r="P141" s="4">
        <f>Forward!P141+(-'Swap - Encargos'!G58+'Swap - Encargos'!S58)</f>
        <v>341</v>
      </c>
      <c r="Q141" s="4">
        <f>Forward!Q141+(-'Swap - Encargos'!H58+'Swap - Encargos'!T58)</f>
        <v>321</v>
      </c>
      <c r="R141" s="4">
        <f>Forward!R141+(-'Swap - Encargos'!I58+'Swap - Encargos'!U58)</f>
        <v>299</v>
      </c>
      <c r="S141" s="4">
        <f>Forward!S141+(-'Swap - Encargos'!J58+'Swap - Encargos'!V58)</f>
        <v>283</v>
      </c>
      <c r="T141" s="4">
        <f>Forward!T141+(-'Swap - Encargos'!K58+'Swap - Encargos'!W58)</f>
        <v>256</v>
      </c>
      <c r="U141" s="4">
        <f>Forward!U141</f>
        <v>0</v>
      </c>
      <c r="V141" s="4"/>
      <c r="W141" s="20">
        <f t="shared" si="0"/>
        <v>321.30555555555554</v>
      </c>
      <c r="X141" s="20">
        <f t="shared" si="1"/>
        <v>230.02331349206344</v>
      </c>
      <c r="Y141" s="23">
        <f t="shared" si="2"/>
        <v>304.16666666666669</v>
      </c>
      <c r="Z141" s="23">
        <f t="shared" si="3"/>
        <v>226.75922619047623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68.694444444444457</v>
      </c>
      <c r="AJ141" s="9">
        <f t="shared" ref="AJ141" si="28">(AE141-W141)/AE141</f>
        <v>0.17613960113960117</v>
      </c>
      <c r="AK141" s="9">
        <f t="shared" ref="AK141" si="29">IF(AJ141&gt;0,AJ141,0)</f>
        <v>0.17613960113960117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77CE-6236-4590-8846-253B8BF2C4F8}">
  <dimension ref="A1:AR145"/>
  <sheetViews>
    <sheetView topLeftCell="E78" zoomScale="85" zoomScaleNormal="85" workbookViewId="0">
      <selection activeCell="E78"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Encargos'!B3+'Swap - Encargos'!N3-'Swap - Encargos'!$M3)*(1+SUM($B86:$B$228))</f>
        <v>302.83280000000002</v>
      </c>
      <c r="L86" s="4">
        <f>Forward!L86*(1+SUM($B86:$B$228))+(-'Swap - Encargos'!C3+'Swap - Encargos'!O3-'Swap - Encargos'!$M3)*(1+SUM($B86:$B$228))</f>
        <v>315.04379999999998</v>
      </c>
      <c r="M86" s="4">
        <f>Forward!M86*(1+SUM($B86:$B$228))+(-'Swap - Encargos'!D3+'Swap - Encargos'!P3-'Swap - Encargos'!$M3)*(1+SUM($B86:$B$228))</f>
        <v>293.06400000000002</v>
      </c>
      <c r="N86" s="4">
        <f>Forward!N86*(1+SUM($B86:$B$228))+(-'Swap - Encargos'!E3+'Swap - Encargos'!Q3-'Swap - Encargos'!$M3)*(1+SUM($B86:$B$228))</f>
        <v>274.7475</v>
      </c>
      <c r="O86" s="4">
        <f>Forward!O86*(1+SUM($B86:$B$228))+(-'Swap - Encargos'!F3+'Swap - Encargos'!R3-'Swap - Encargos'!$M3)*(1+SUM($B86:$B$228))</f>
        <v>264.9787</v>
      </c>
      <c r="P86" s="4">
        <f>Forward!P86*(1+SUM($B86:$B$228))+(-'Swap - Encargos'!G3+'Swap - Encargos'!S3-'Swap - Encargos'!$M3)*(1+SUM($B86:$B$228))</f>
        <v>262.53650000000005</v>
      </c>
      <c r="Q86" s="4">
        <f>Forward!Q86*(1+SUM($B86:$B$228))+(-'Swap - Encargos'!H3+'Swap - Encargos'!T3-'Swap - Encargos'!$M3)*(1+SUM($B86:$B$228))</f>
        <v>258.8732</v>
      </c>
      <c r="R86" s="4">
        <f>Forward!R86*(1+SUM($B86:$B$228))+(-'Swap - Encargos'!I3+'Swap - Encargos'!U3-'Swap - Encargos'!$M3)*(1+SUM($B86:$B$228))</f>
        <v>253.98880000000003</v>
      </c>
      <c r="S86" s="4">
        <f>Forward!S86*(1+SUM($B86:$B$228))+(-'Swap - Encargos'!J3+'Swap - Encargos'!V3-'Swap - Encargos'!$M3)*(1+SUM($B86:$B$228))</f>
        <v>247.88330000000002</v>
      </c>
      <c r="T86" s="4">
        <f>Forward!T86*(1+SUM($B86:$B$228))+(-'Swap - Encargos'!K3+'Swap - Encargos'!W3-'Swap - Encargos'!$M3)*(1+SUM($B86:$B$228))</f>
        <v>241.77780000000001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303.64686666666671</v>
      </c>
      <c r="X86" s="20">
        <f t="shared" ref="X86:X141" si="1">AVERAGE($W$2:$W$198)</f>
        <v>245.91069910714285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290.13335999999998</v>
      </c>
      <c r="Z86" s="23">
        <f t="shared" ref="Z86:Z141" si="3">AVERAGE($Y$2:$Y$198)</f>
        <v>242.74877934523809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70.009733333333315</v>
      </c>
      <c r="AJ86" s="9">
        <f t="shared" ref="AJ86:AJ134" si="8">(AE86-W86)/AE86</f>
        <v>0.18736383442265789</v>
      </c>
      <c r="AK86" s="9">
        <f t="shared" ref="AK86:AK130" si="9">IF(AJ86&gt;0,AJ86,0)</f>
        <v>0.18736383442265789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Encargos'!B4+'Swap - Encargos'!N4-'Swap - Encargos'!$M4)*(1+SUM($B87:$B$228))</f>
        <v>218.82599999999999</v>
      </c>
      <c r="L87" s="4">
        <f>Forward!L87*(1+SUM($B87:$B$228))+(-'Swap - Encargos'!C4+'Swap - Encargos'!O4-'Swap - Encargos'!$M4)*(1+SUM($B87:$B$228))</f>
        <v>300.27789999999999</v>
      </c>
      <c r="M87" s="4">
        <f>Forward!M87*(1+SUM($B87:$B$228))+(-'Swap - Encargos'!D4+'Swap - Encargos'!P4-'Swap - Encargos'!$M4)*(1+SUM($B87:$B$228))</f>
        <v>295.4151</v>
      </c>
      <c r="N87" s="4">
        <f>Forward!N87*(1+SUM($B87:$B$228))+(-'Swap - Encargos'!E4+'Swap - Encargos'!Q4-'Swap - Encargos'!$M4)*(1+SUM($B87:$B$228))</f>
        <v>273.53250000000003</v>
      </c>
      <c r="O87" s="4">
        <f>Forward!O87*(1+SUM($B87:$B$228))+(-'Swap - Encargos'!F4+'Swap - Encargos'!R4-'Swap - Encargos'!$M4)*(1+SUM($B87:$B$228))</f>
        <v>271.10109999999997</v>
      </c>
      <c r="P87" s="4">
        <f>Forward!P87*(1+SUM($B87:$B$228))+(-'Swap - Encargos'!G4+'Swap - Encargos'!S4-'Swap - Encargos'!$M4)*(1+SUM($B87:$B$228))</f>
        <v>261.37549999999999</v>
      </c>
      <c r="Q87" s="4">
        <f>Forward!Q87*(1+SUM($B87:$B$228))+(-'Swap - Encargos'!H4+'Swap - Encargos'!T4-'Swap - Encargos'!$M4)*(1+SUM($B87:$B$228))</f>
        <v>257.72839999999997</v>
      </c>
      <c r="R87" s="4">
        <f>Forward!R87*(1+SUM($B87:$B$228))+(-'Swap - Encargos'!I4+'Swap - Encargos'!U4-'Swap - Encargos'!$M4)*(1+SUM($B87:$B$228))</f>
        <v>252.8656</v>
      </c>
      <c r="S87" s="4">
        <f>Forward!S87*(1+SUM($B87:$B$228))+(-'Swap - Encargos'!J4+'Swap - Encargos'!V4-'Swap - Encargos'!$M4)*(1+SUM($B87:$B$228))</f>
        <v>246.78710000000001</v>
      </c>
      <c r="T87" s="4">
        <f>Forward!T87*(1+SUM($B87:$B$228))+(-'Swap - Encargos'!K4+'Swap - Encargos'!W4-'Swap - Encargos'!$M4)*(1+SUM($B87:$B$228))</f>
        <v>240.70859999999999</v>
      </c>
      <c r="U87" s="4">
        <f>Forward!U87*(1+SUM($B87:$B$228))</f>
        <v>0</v>
      </c>
      <c r="V87" s="6"/>
      <c r="W87" s="20">
        <f t="shared" si="0"/>
        <v>273.02595833333334</v>
      </c>
      <c r="X87" s="20">
        <f t="shared" si="1"/>
        <v>245.91069910714285</v>
      </c>
      <c r="Y87" s="23">
        <f t="shared" si="2"/>
        <v>272.53967833333337</v>
      </c>
      <c r="Z87" s="23">
        <f t="shared" si="3"/>
        <v>242.74877934523809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100.63064166666669</v>
      </c>
      <c r="AJ87" s="9">
        <f t="shared" si="8"/>
        <v>0.26931316526100885</v>
      </c>
      <c r="AK87" s="9">
        <f t="shared" si="9"/>
        <v>0.26931316526100885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Encargos'!B5+'Swap - Encargos'!N5-'Swap - Encargos'!$M5)*(1+SUM($B88:$B$228))</f>
        <v>267.64319999999998</v>
      </c>
      <c r="L88" s="4">
        <f>Forward!L88*(1+SUM($B88:$B$228))+(-'Swap - Encargos'!C5+'Swap - Encargos'!O5-'Swap - Encargos'!$M5)*(1+SUM($B88:$B$228))</f>
        <v>335.15680000000003</v>
      </c>
      <c r="M88" s="4">
        <f>Forward!M88*(1+SUM($B88:$B$228))+(-'Swap - Encargos'!D5+'Swap - Encargos'!P5-'Swap - Encargos'!$M5)*(1+SUM($B88:$B$228))</f>
        <v>300.19439999999997</v>
      </c>
      <c r="N88" s="4">
        <f>Forward!N88*(1+SUM($B88:$B$228))+(-'Swap - Encargos'!E5+'Swap - Encargos'!Q5-'Swap - Encargos'!$M5)*(1+SUM($B88:$B$228))</f>
        <v>265.23200000000003</v>
      </c>
      <c r="O88" s="4">
        <f>Forward!O88*(1+SUM($B88:$B$228))+(-'Swap - Encargos'!F5+'Swap - Encargos'!R5-'Swap - Encargos'!$M5)*(1+SUM($B88:$B$228))</f>
        <v>262.82080000000002</v>
      </c>
      <c r="P88" s="4">
        <f>Forward!P88*(1+SUM($B88:$B$228))+(-'Swap - Encargos'!G5+'Swap - Encargos'!S5-'Swap - Encargos'!$M5)*(1+SUM($B88:$B$228))</f>
        <v>257.9984</v>
      </c>
      <c r="Q88" s="4">
        <f>Forward!Q88*(1+SUM($B88:$B$228))+(-'Swap - Encargos'!H5+'Swap - Encargos'!T5-'Swap - Encargos'!$M5)*(1+SUM($B88:$B$228))</f>
        <v>254.38159999999999</v>
      </c>
      <c r="R88" s="4">
        <f>Forward!R88*(1+SUM($B88:$B$228))+(-'Swap - Encargos'!I5+'Swap - Encargos'!U5-'Swap - Encargos'!$M5)*(1+SUM($B88:$B$228))</f>
        <v>249.5592</v>
      </c>
      <c r="S88" s="4">
        <f>Forward!S88*(1+SUM($B88:$B$228))+(-'Swap - Encargos'!J5+'Swap - Encargos'!V5-'Swap - Encargos'!$M5)*(1+SUM($B88:$B$228))</f>
        <v>243.53119999999998</v>
      </c>
      <c r="T88" s="4">
        <f>Forward!T88*(1+SUM($B88:$B$228))+(-'Swap - Encargos'!K5+'Swap - Encargos'!W5-'Swap - Encargos'!$M5)*(1+SUM($B88:$B$228))</f>
        <v>237.50319999999999</v>
      </c>
      <c r="U88" s="4">
        <f>Forward!U88*(1+SUM($B88:$B$228))</f>
        <v>0</v>
      </c>
      <c r="V88" s="6"/>
      <c r="W88" s="20">
        <f t="shared" si="0"/>
        <v>300.86417777777774</v>
      </c>
      <c r="X88" s="20">
        <f t="shared" si="1"/>
        <v>245.91069910714285</v>
      </c>
      <c r="Y88" s="23">
        <f t="shared" si="2"/>
        <v>285.88794666666672</v>
      </c>
      <c r="Z88" s="23">
        <f t="shared" si="3"/>
        <v>242.74877934523809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72.792422222222285</v>
      </c>
      <c r="AJ88" s="9">
        <f t="shared" si="8"/>
        <v>0.19481101691291491</v>
      </c>
      <c r="AK88" s="9">
        <f t="shared" si="9"/>
        <v>0.19481101691291491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Encargos'!B6+'Swap - Encargos'!N6-'Swap - Encargos'!$M6)*(1+SUM($B89:$B$228))</f>
        <v>241.44819999999999</v>
      </c>
      <c r="L89" s="4">
        <f>Forward!L89*(1+SUM($B89:$B$228))+(-'Swap - Encargos'!C6+'Swap - Encargos'!O6-'Swap - Encargos'!$M6)*(1+SUM($B89:$B$228))</f>
        <v>324.70620000000002</v>
      </c>
      <c r="M89" s="4">
        <f>Forward!M89*(1+SUM($B89:$B$228))+(-'Swap - Encargos'!D6+'Swap - Encargos'!P6-'Swap - Encargos'!$M6)*(1+SUM($B89:$B$228))</f>
        <v>300.91820000000001</v>
      </c>
      <c r="N89" s="4">
        <f>Forward!N89*(1+SUM($B89:$B$228))+(-'Swap - Encargos'!E6+'Swap - Encargos'!Q6-'Swap - Encargos'!$M6)*(1+SUM($B89:$B$228))</f>
        <v>274.75139999999999</v>
      </c>
      <c r="O89" s="4">
        <f>Forward!O89*(1+SUM($B89:$B$228))+(-'Swap - Encargos'!F6+'Swap - Encargos'!R6-'Swap - Encargos'!$M6)*(1+SUM($B89:$B$228))</f>
        <v>262.85739999999998</v>
      </c>
      <c r="P89" s="4">
        <f>Forward!P89*(1+SUM($B89:$B$228))+(-'Swap - Encargos'!G6+'Swap - Encargos'!S6-'Swap - Encargos'!$M6)*(1+SUM($B89:$B$228))</f>
        <v>256.91039999999998</v>
      </c>
      <c r="Q89" s="4">
        <f>Forward!Q89*(1+SUM($B89:$B$228))+(-'Swap - Encargos'!H6+'Swap - Encargos'!T6-'Swap - Encargos'!$M6)*(1+SUM($B89:$B$228))</f>
        <v>253.34219999999999</v>
      </c>
      <c r="R89" s="4">
        <f>Forward!R89*(1+SUM($B89:$B$228))+(-'Swap - Encargos'!I6+'Swap - Encargos'!U6-'Swap - Encargos'!$M6)*(1+SUM($B89:$B$228))</f>
        <v>250.96340000000001</v>
      </c>
      <c r="S89" s="4">
        <f>Forward!S89*(1+SUM($B89:$B$228))+(-'Swap - Encargos'!J6+'Swap - Encargos'!V6-'Swap - Encargos'!$M6)*(1+SUM($B89:$B$228))</f>
        <v>245.0164</v>
      </c>
      <c r="T89" s="4">
        <f>Forward!T89*(1+SUM($B89:$B$228))+(-'Swap - Encargos'!K6+'Swap - Encargos'!W6-'Swap - Encargos'!$M6)*(1+SUM($B89:$B$228))</f>
        <v>239.0694</v>
      </c>
      <c r="U89" s="4">
        <f>Forward!U89*(1+SUM($B89:$B$228))</f>
        <v>0</v>
      </c>
      <c r="V89" s="6"/>
      <c r="W89" s="20">
        <f t="shared" si="0"/>
        <v>291.79946666666666</v>
      </c>
      <c r="X89" s="20">
        <f t="shared" si="1"/>
        <v>245.91069910714285</v>
      </c>
      <c r="Y89" s="23">
        <f t="shared" si="2"/>
        <v>281.70938999999998</v>
      </c>
      <c r="Z89" s="23">
        <f t="shared" si="3"/>
        <v>242.74877934523809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81.857133333333365</v>
      </c>
      <c r="AJ89" s="9">
        <f t="shared" si="8"/>
        <v>0.21907048700152321</v>
      </c>
      <c r="AK89" s="9">
        <f t="shared" si="9"/>
        <v>0.21907048700152321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Encargos'!B7+'Swap - Encargos'!N7-'Swap - Encargos'!$M7)*(1+SUM($B90:$B$228))</f>
        <v>234.58120000000002</v>
      </c>
      <c r="L90" s="4">
        <f>Forward!L90*(1+SUM($B90:$B$228))+(-'Swap - Encargos'!C7+'Swap - Encargos'!O7-'Swap - Encargos'!$M7)*(1+SUM($B90:$B$228))</f>
        <v>293.52120000000002</v>
      </c>
      <c r="M90" s="4">
        <f>Forward!M90*(1+SUM($B90:$B$228))+(-'Swap - Encargos'!D7+'Swap - Encargos'!P7-'Swap - Encargos'!$M7)*(1+SUM($B90:$B$228))</f>
        <v>301.77280000000002</v>
      </c>
      <c r="N90" s="4">
        <f>Forward!N90*(1+SUM($B90:$B$228))+(-'Swap - Encargos'!E7+'Swap - Encargos'!Q7-'Swap - Encargos'!$M7)*(1+SUM($B90:$B$228))</f>
        <v>284.0908</v>
      </c>
      <c r="O90" s="4">
        <f>Forward!O90*(1+SUM($B90:$B$228))+(-'Swap - Encargos'!F7+'Swap - Encargos'!R7-'Swap - Encargos'!$M7)*(1+SUM($B90:$B$228))</f>
        <v>265.23</v>
      </c>
      <c r="P90" s="4">
        <f>Forward!P90*(1+SUM($B90:$B$228))+(-'Swap - Encargos'!G7+'Swap - Encargos'!S7-'Swap - Encargos'!$M7)*(1+SUM($B90:$B$228))</f>
        <v>261.69360000000006</v>
      </c>
      <c r="Q90" s="4">
        <f>Forward!Q90*(1+SUM($B90:$B$228))+(-'Swap - Encargos'!H7+'Swap - Encargos'!T7-'Swap - Encargos'!$M7)*(1+SUM($B90:$B$228))</f>
        <v>258.15720000000005</v>
      </c>
      <c r="R90" s="4">
        <f>Forward!R90*(1+SUM($B90:$B$228))+(-'Swap - Encargos'!I7+'Swap - Encargos'!U7-'Swap - Encargos'!$M7)*(1+SUM($B90:$B$228))</f>
        <v>255.79960000000003</v>
      </c>
      <c r="S90" s="4">
        <f>Forward!S90*(1+SUM($B90:$B$228))+(-'Swap - Encargos'!J7+'Swap - Encargos'!V7-'Swap - Encargos'!$M7)*(1+SUM($B90:$B$228))</f>
        <v>249.90560000000002</v>
      </c>
      <c r="T90" s="4">
        <f>Forward!T90*(1+SUM($B90:$B$228))+(-'Swap - Encargos'!K7+'Swap - Encargos'!W7-'Swap - Encargos'!$M7)*(1+SUM($B90:$B$228))</f>
        <v>244.01160000000002</v>
      </c>
      <c r="U90" s="4">
        <f>Forward!U90*(1+SUM($B90:$B$228))</f>
        <v>0</v>
      </c>
      <c r="V90" s="6"/>
      <c r="W90" s="20">
        <f t="shared" si="0"/>
        <v>282.12613333333337</v>
      </c>
      <c r="X90" s="20">
        <f t="shared" si="1"/>
        <v>245.91069910714285</v>
      </c>
      <c r="Y90" s="23">
        <f t="shared" si="2"/>
        <v>277.64669333333336</v>
      </c>
      <c r="Z90" s="23">
        <f t="shared" si="3"/>
        <v>242.74877934523809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91.530466666666655</v>
      </c>
      <c r="AJ90" s="9">
        <f t="shared" si="8"/>
        <v>0.24495878479509434</v>
      </c>
      <c r="AK90" s="9">
        <f t="shared" si="9"/>
        <v>0.24495878479509434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Encargos'!B8+'Swap - Encargos'!N8-'Swap - Encargos'!$M8)*(1+SUM($B91:$B$228))</f>
        <v>231.29770000000005</v>
      </c>
      <c r="L91" s="4">
        <f>Forward!L91*(1+SUM($B91:$B$228))+(-'Swap - Encargos'!C8+'Swap - Encargos'!O8-'Swap - Encargos'!$M8)*(1+SUM($B91:$B$228))</f>
        <v>299.39550000000003</v>
      </c>
      <c r="M91" s="4">
        <f>Forward!M91*(1+SUM($B91:$B$228))+(-'Swap - Encargos'!D8+'Swap - Encargos'!P8-'Swap - Encargos'!$M8)*(1+SUM($B91:$B$228))</f>
        <v>294.69910000000004</v>
      </c>
      <c r="N91" s="4">
        <f>Forward!N91*(1+SUM($B91:$B$228))+(-'Swap - Encargos'!E8+'Swap - Encargos'!Q8-'Swap - Encargos'!$M8)*(1+SUM($B91:$B$228))</f>
        <v>262.99840000000006</v>
      </c>
      <c r="O91" s="4">
        <f>Forward!O91*(1+SUM($B91:$B$228))+(-'Swap - Encargos'!F8+'Swap - Encargos'!R8-'Swap - Encargos'!$M8)*(1+SUM($B91:$B$228))</f>
        <v>257.12790000000001</v>
      </c>
      <c r="P91" s="4">
        <f>Forward!P91*(1+SUM($B91:$B$228))+(-'Swap - Encargos'!G8+'Swap - Encargos'!S8-'Swap - Encargos'!$M8)*(1+SUM($B91:$B$228))</f>
        <v>252.43150000000003</v>
      </c>
      <c r="Q91" s="4">
        <f>Forward!Q91*(1+SUM($B91:$B$228))+(-'Swap - Encargos'!H8+'Swap - Encargos'!T8-'Swap - Encargos'!$M8)*(1+SUM($B91:$B$228))</f>
        <v>248.90920000000003</v>
      </c>
      <c r="R91" s="4">
        <f>Forward!R91*(1+SUM($B91:$B$228))+(-'Swap - Encargos'!I8+'Swap - Encargos'!U8-'Swap - Encargos'!$M8)*(1+SUM($B91:$B$228))</f>
        <v>246.56100000000004</v>
      </c>
      <c r="S91" s="4">
        <f>Forward!S91*(1+SUM($B91:$B$228))+(-'Swap - Encargos'!J8+'Swap - Encargos'!V8-'Swap - Encargos'!$M8)*(1+SUM($B91:$B$228))</f>
        <v>240.69050000000001</v>
      </c>
      <c r="T91" s="4">
        <f>Forward!T91*(1+SUM($B91:$B$228))+(-'Swap - Encargos'!K8+'Swap - Encargos'!W8-'Swap - Encargos'!$M8)*(1+SUM($B91:$B$228))</f>
        <v>234.82000000000002</v>
      </c>
      <c r="U91" s="4">
        <f>Forward!U91*(1+SUM($B91:$B$228))</f>
        <v>0</v>
      </c>
      <c r="V91" s="6"/>
      <c r="W91" s="20">
        <f t="shared" si="0"/>
        <v>279.53364166666671</v>
      </c>
      <c r="X91" s="20">
        <f t="shared" si="1"/>
        <v>245.91069910714285</v>
      </c>
      <c r="Y91" s="23">
        <f t="shared" si="2"/>
        <v>270.86487000000011</v>
      </c>
      <c r="Z91" s="23">
        <f t="shared" si="3"/>
        <v>242.74877934523809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94.122958333333315</v>
      </c>
      <c r="AJ91" s="9">
        <f t="shared" si="8"/>
        <v>0.25189695119351113</v>
      </c>
      <c r="AK91" s="9">
        <f t="shared" si="9"/>
        <v>0.25189695119351113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Encargos'!B9+'Swap - Encargos'!N9-'Swap - Encargos'!$M9)*(1+SUM($B92:$B$228))</f>
        <v>143.59019999999998</v>
      </c>
      <c r="L92" s="4">
        <f>Forward!L92*(1+SUM($B92:$B$228))+(-'Swap - Encargos'!C9+'Swap - Encargos'!O9-'Swap - Encargos'!$M9)*(1+SUM($B92:$B$228))</f>
        <v>273.17160000000001</v>
      </c>
      <c r="M92" s="4">
        <f>Forward!M92*(1+SUM($B92:$B$228))+(-'Swap - Encargos'!D9+'Swap - Encargos'!P9-'Swap - Encargos'!$M9)*(1+SUM($B92:$B$228))</f>
        <v>277.84119999999996</v>
      </c>
      <c r="N92" s="4">
        <f>Forward!N92*(1+SUM($B92:$B$228))+(-'Swap - Encargos'!E9+'Swap - Encargos'!Q9-'Swap - Encargos'!$M9)*(1+SUM($B92:$B$228))</f>
        <v>267.33460000000002</v>
      </c>
      <c r="O92" s="4">
        <f>Forward!O92*(1+SUM($B92:$B$228))+(-'Swap - Encargos'!F9+'Swap - Encargos'!R9-'Swap - Encargos'!$M9)*(1+SUM($B92:$B$228))</f>
        <v>257.99540000000002</v>
      </c>
      <c r="P92" s="4">
        <f>Forward!P92*(1+SUM($B92:$B$228))+(-'Swap - Encargos'!G9+'Swap - Encargos'!S9-'Swap - Encargos'!$M9)*(1+SUM($B92:$B$228))</f>
        <v>250.99099999999999</v>
      </c>
      <c r="Q92" s="4">
        <f>Forward!Q92*(1+SUM($B92:$B$228))+(-'Swap - Encargos'!H9+'Swap - Encargos'!T9-'Swap - Encargos'!$M9)*(1+SUM($B92:$B$228))</f>
        <v>247.4888</v>
      </c>
      <c r="R92" s="4">
        <f>Forward!R92*(1+SUM($B92:$B$228))+(-'Swap - Encargos'!I9+'Swap - Encargos'!U9-'Swap - Encargos'!$M9)*(1+SUM($B92:$B$228))</f>
        <v>245.154</v>
      </c>
      <c r="S92" s="4">
        <f>Forward!S92*(1+SUM($B92:$B$228))+(-'Swap - Encargos'!J9+'Swap - Encargos'!V9-'Swap - Encargos'!$M9)*(1+SUM($B92:$B$228))</f>
        <v>239.31700000000001</v>
      </c>
      <c r="T92" s="4">
        <f>Forward!T92*(1+SUM($B92:$B$228))+(-'Swap - Encargos'!K9+'Swap - Encargos'!W9-'Swap - Encargos'!$M9)*(1+SUM($B92:$B$228))</f>
        <v>233.48000000000002</v>
      </c>
      <c r="U92" s="4">
        <f>Forward!U92*(1+SUM($B92:$B$228))</f>
        <v>0</v>
      </c>
      <c r="V92" s="6"/>
      <c r="W92" s="20">
        <f t="shared" si="0"/>
        <v>252.1584</v>
      </c>
      <c r="X92" s="20">
        <f t="shared" si="1"/>
        <v>245.91069910714285</v>
      </c>
      <c r="Y92" s="23">
        <f t="shared" si="2"/>
        <v>254.72668000000002</v>
      </c>
      <c r="Z92" s="23">
        <f t="shared" si="3"/>
        <v>242.74877934523809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121.49820000000003</v>
      </c>
      <c r="AJ92" s="9">
        <f t="shared" si="8"/>
        <v>0.32516005337521142</v>
      </c>
      <c r="AK92" s="9">
        <f t="shared" si="9"/>
        <v>0.32516005337521142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Encargos'!B10+'Swap - Encargos'!N10-'Swap - Encargos'!$M10)*(1+SUM($B93:$B$228))</f>
        <v>163.21379999999999</v>
      </c>
      <c r="L93" s="4">
        <f>Forward!L93*(1+SUM($B93:$B$228))+(-'Swap - Encargos'!C10+'Swap - Encargos'!O10-'Swap - Encargos'!$M10)*(1+SUM($B93:$B$228))</f>
        <v>270.06599999999997</v>
      </c>
      <c r="M93" s="4">
        <f>Forward!M93*(1+SUM($B93:$B$228))+(-'Swap - Encargos'!D10+'Swap - Encargos'!P10-'Swap - Encargos'!$M10)*(1+SUM($B93:$B$228))</f>
        <v>273.58859999999999</v>
      </c>
      <c r="N93" s="4">
        <f>Forward!N93*(1+SUM($B93:$B$228))+(-'Swap - Encargos'!E10+'Swap - Encargos'!Q10-'Swap - Encargos'!$M10)*(1+SUM($B93:$B$228))</f>
        <v>263.02079999999995</v>
      </c>
      <c r="O93" s="4">
        <f>Forward!O93*(1+SUM($B93:$B$228))+(-'Swap - Encargos'!F10+'Swap - Encargos'!R10-'Swap - Encargos'!$M10)*(1+SUM($B93:$B$228))</f>
        <v>254.80139999999997</v>
      </c>
      <c r="P93" s="4">
        <f>Forward!P93*(1+SUM($B93:$B$228))+(-'Swap - Encargos'!G10+'Swap - Encargos'!S10-'Swap - Encargos'!$M10)*(1+SUM($B93:$B$228))</f>
        <v>253.62719999999999</v>
      </c>
      <c r="Q93" s="4">
        <f>Forward!Q93*(1+SUM($B93:$B$228))+(-'Swap - Encargos'!H10+'Swap - Encargos'!T10-'Swap - Encargos'!$M10)*(1+SUM($B93:$B$228))</f>
        <v>253.62719999999999</v>
      </c>
      <c r="R93" s="4">
        <f>Forward!R93*(1+SUM($B93:$B$228))+(-'Swap - Encargos'!I10+'Swap - Encargos'!U10-'Swap - Encargos'!$M10)*(1+SUM($B93:$B$228))</f>
        <v>245.40779999999998</v>
      </c>
      <c r="S93" s="4">
        <f>Forward!S93*(1+SUM($B93:$B$228))+(-'Swap - Encargos'!J10+'Swap - Encargos'!V10-'Swap - Encargos'!$M10)*(1+SUM($B93:$B$228))</f>
        <v>239.5368</v>
      </c>
      <c r="T93" s="4">
        <f>Forward!T93*(1+SUM($B93:$B$228))+(-'Swap - Encargos'!K10+'Swap - Encargos'!W10-'Swap - Encargos'!$M10)*(1+SUM($B93:$B$228))</f>
        <v>233.66579999999999</v>
      </c>
      <c r="U93" s="4">
        <f>Forward!U93*(1+SUM($B93:$B$228))</f>
        <v>0</v>
      </c>
      <c r="V93" s="6"/>
      <c r="W93" s="20">
        <f t="shared" si="0"/>
        <v>255.02971666666664</v>
      </c>
      <c r="X93" s="20">
        <f t="shared" si="1"/>
        <v>245.91069910714285</v>
      </c>
      <c r="Y93" s="23">
        <f t="shared" si="2"/>
        <v>255.48634999999999</v>
      </c>
      <c r="Z93" s="23">
        <f t="shared" si="3"/>
        <v>242.74877934523809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118.62688333333338</v>
      </c>
      <c r="AJ93" s="9">
        <f t="shared" si="8"/>
        <v>0.31747568043313934</v>
      </c>
      <c r="AK93" s="9">
        <f t="shared" si="9"/>
        <v>0.31747568043313934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Encargos'!B11+'Swap - Encargos'!N11-'Swap - Encargos'!$M11)*(1+SUM($B94:$B$228))</f>
        <v>180.20339999999999</v>
      </c>
      <c r="L94" s="4">
        <f>Forward!L94*(1+SUM($B94:$B$228))+(-'Swap - Encargos'!C11+'Swap - Encargos'!O11-'Swap - Encargos'!$M11)*(1+SUM($B94:$B$228))</f>
        <v>248.51580000000001</v>
      </c>
      <c r="M94" s="4">
        <f>Forward!M94*(1+SUM($B94:$B$228))+(-'Swap - Encargos'!D11+'Swap - Encargos'!P11-'Swap - Encargos'!$M11)*(1+SUM($B94:$B$228))</f>
        <v>273.24959999999999</v>
      </c>
      <c r="N94" s="4">
        <f>Forward!N94*(1+SUM($B94:$B$228))+(-'Swap - Encargos'!E11+'Swap - Encargos'!Q11-'Swap - Encargos'!$M11)*(1+SUM($B94:$B$228))</f>
        <v>268.53840000000002</v>
      </c>
      <c r="O94" s="4">
        <f>Forward!O94*(1+SUM($B94:$B$228))+(-'Swap - Encargos'!F11+'Swap - Encargos'!R11-'Swap - Encargos'!$M11)*(1+SUM($B94:$B$228))</f>
        <v>260.29379999999998</v>
      </c>
      <c r="P94" s="4">
        <f>Forward!P94*(1+SUM($B94:$B$228))+(-'Swap - Encargos'!G11+'Swap - Encargos'!S11-'Swap - Encargos'!$M11)*(1+SUM($B94:$B$228))</f>
        <v>257.93819999999999</v>
      </c>
      <c r="Q94" s="4">
        <f>Forward!Q94*(1+SUM($B94:$B$228))+(-'Swap - Encargos'!H11+'Swap - Encargos'!T11-'Swap - Encargos'!$M11)*(1+SUM($B94:$B$228))</f>
        <v>250.87139999999999</v>
      </c>
      <c r="R94" s="4">
        <f>Forward!R94*(1+SUM($B94:$B$228))+(-'Swap - Encargos'!I11+'Swap - Encargos'!U11-'Swap - Encargos'!$M11)*(1+SUM($B94:$B$228))</f>
        <v>243.80459999999999</v>
      </c>
      <c r="S94" s="4">
        <f>Forward!S94*(1+SUM($B94:$B$228))+(-'Swap - Encargos'!J11+'Swap - Encargos'!V11-'Swap - Encargos'!$M11)*(1+SUM($B94:$B$228))</f>
        <v>240.27119999999996</v>
      </c>
      <c r="T94" s="4">
        <f>Forward!T94*(1+SUM($B94:$B$228))+(-'Swap - Encargos'!K11+'Swap - Encargos'!W11-'Swap - Encargos'!$M11)*(1+SUM($B94:$B$228))</f>
        <v>236.73779999999999</v>
      </c>
      <c r="U94" s="4">
        <f>Forward!U94*(1+SUM($B94:$B$228))</f>
        <v>0</v>
      </c>
      <c r="V94" s="6"/>
      <c r="W94" s="20">
        <f t="shared" si="0"/>
        <v>253.61959999999999</v>
      </c>
      <c r="X94" s="20">
        <f t="shared" si="1"/>
        <v>245.91069910714285</v>
      </c>
      <c r="Y94" s="23">
        <f t="shared" si="2"/>
        <v>256.52484000000004</v>
      </c>
      <c r="Z94" s="23">
        <f t="shared" si="3"/>
        <v>242.74877934523809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120.03700000000003</v>
      </c>
      <c r="AJ94" s="9">
        <f t="shared" si="8"/>
        <v>0.3212495109145671</v>
      </c>
      <c r="AK94" s="9">
        <f t="shared" si="9"/>
        <v>0.3212495109145671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Encargos'!B12+'Swap - Encargos'!N12-'Swap - Encargos'!$M12)*(1+SUM($B95:$B$228))</f>
        <v>158.21380000000002</v>
      </c>
      <c r="L95" s="4">
        <f>Forward!L95*(1+SUM($B95:$B$228))+(-'Swap - Encargos'!C12+'Swap - Encargos'!O12-'Swap - Encargos'!$M12)*(1+SUM($B95:$B$228))</f>
        <v>220.79090000000002</v>
      </c>
      <c r="M95" s="4">
        <f>Forward!M95*(1+SUM($B95:$B$228))+(-'Swap - Encargos'!D12+'Swap - Encargos'!P12-'Swap - Encargos'!$M12)*(1+SUM($B95:$B$228))</f>
        <v>246.76630000000003</v>
      </c>
      <c r="N95" s="4">
        <f>Forward!N95*(1+SUM($B95:$B$228))+(-'Swap - Encargos'!E12+'Swap - Encargos'!Q12-'Swap - Encargos'!$M12)*(1+SUM($B95:$B$228))</f>
        <v>255.03120000000001</v>
      </c>
      <c r="O95" s="4">
        <f>Forward!O95*(1+SUM($B95:$B$228))+(-'Swap - Encargos'!F12+'Swap - Encargos'!R12-'Swap - Encargos'!$M12)*(1+SUM($B95:$B$228))</f>
        <v>240.86279999999999</v>
      </c>
      <c r="P95" s="4">
        <f>Forward!P95*(1+SUM($B95:$B$228))+(-'Swap - Encargos'!G12+'Swap - Encargos'!S12-'Swap - Encargos'!$M12)*(1+SUM($B95:$B$228))</f>
        <v>243.2242</v>
      </c>
      <c r="Q95" s="4">
        <f>Forward!Q95*(1+SUM($B95:$B$228))+(-'Swap - Encargos'!H12+'Swap - Encargos'!T12-'Swap - Encargos'!$M12)*(1+SUM($B95:$B$228))</f>
        <v>236.14000000000001</v>
      </c>
      <c r="R95" s="4">
        <f>Forward!R95*(1+SUM($B95:$B$228))+(-'Swap - Encargos'!I12+'Swap - Encargos'!U12-'Swap - Encargos'!$M12)*(1+SUM($B95:$B$228))</f>
        <v>232.59790000000001</v>
      </c>
      <c r="S95" s="4">
        <f>Forward!S95*(1+SUM($B95:$B$228))+(-'Swap - Encargos'!J12+'Swap - Encargos'!V12-'Swap - Encargos'!$M12)*(1+SUM($B95:$B$228))</f>
        <v>229.0558</v>
      </c>
      <c r="T95" s="4">
        <f>Forward!T95*(1+SUM($B95:$B$228))+(-'Swap - Encargos'!K12+'Swap - Encargos'!W12-'Swap - Encargos'!$M12)*(1+SUM($B95:$B$228))</f>
        <v>225.51370000000003</v>
      </c>
      <c r="U95" s="4">
        <f>Forward!U95*(1+SUM($B95:$B$228))</f>
        <v>0</v>
      </c>
      <c r="V95" s="6"/>
      <c r="W95" s="20">
        <f t="shared" si="0"/>
        <v>232.79468333333338</v>
      </c>
      <c r="X95" s="20">
        <f t="shared" si="1"/>
        <v>245.91069910714285</v>
      </c>
      <c r="Y95" s="23">
        <f t="shared" si="2"/>
        <v>237.08456000000004</v>
      </c>
      <c r="Z95" s="23">
        <f t="shared" si="3"/>
        <v>242.74877934523809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140.86191666666664</v>
      </c>
      <c r="AJ95" s="9">
        <f t="shared" si="8"/>
        <v>0.37698227909440551</v>
      </c>
      <c r="AK95" s="9">
        <f t="shared" si="9"/>
        <v>0.37698227909440551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Encargos'!B13+'Swap - Encargos'!N13-'Swap - Encargos'!$M13)*(1+SUM($B96:$B$228))</f>
        <v>156.2484</v>
      </c>
      <c r="L96" s="4">
        <f>Forward!L96*(1+SUM($B96:$B$228))+(-'Swap - Encargos'!C13+'Swap - Encargos'!O13-'Swap - Encargos'!$M13)*(1+SUM($B96:$B$228))</f>
        <v>175.04520000000002</v>
      </c>
      <c r="M96" s="4">
        <f>Forward!M96*(1+SUM($B96:$B$228))+(-'Swap - Encargos'!D13+'Swap - Encargos'!P13-'Swap - Encargos'!$M13)*(1+SUM($B96:$B$228))</f>
        <v>214.98840000000001</v>
      </c>
      <c r="N96" s="4">
        <f>Forward!N96*(1+SUM($B96:$B$228))+(-'Swap - Encargos'!E13+'Swap - Encargos'!Q13-'Swap - Encargos'!$M13)*(1+SUM($B96:$B$228))</f>
        <v>232.61040000000003</v>
      </c>
      <c r="O96" s="4">
        <f>Forward!O96*(1+SUM($B96:$B$228))+(-'Swap - Encargos'!F13+'Swap - Encargos'!R13-'Swap - Encargos'!$M13)*(1+SUM($B96:$B$228))</f>
        <v>224.38680000000002</v>
      </c>
      <c r="P96" s="4">
        <f>Forward!P96*(1+SUM($B96:$B$228))+(-'Swap - Encargos'!G13+'Swap - Encargos'!S13-'Swap - Encargos'!$M13)*(1+SUM($B96:$B$228))</f>
        <v>236.13480000000001</v>
      </c>
      <c r="Q96" s="4">
        <f>Forward!Q96*(1+SUM($B96:$B$228))+(-'Swap - Encargos'!H13+'Swap - Encargos'!T13-'Swap - Encargos'!$M13)*(1+SUM($B96:$B$228))</f>
        <v>229.08600000000001</v>
      </c>
      <c r="R96" s="4">
        <f>Forward!R96*(1+SUM($B96:$B$228))+(-'Swap - Encargos'!I13+'Swap - Encargos'!U13-'Swap - Encargos'!$M13)*(1+SUM($B96:$B$228))</f>
        <v>229.08600000000001</v>
      </c>
      <c r="S96" s="4">
        <f>Forward!S96*(1+SUM($B96:$B$228))+(-'Swap - Encargos'!J13+'Swap - Encargos'!V13-'Swap - Encargos'!$M13)*(1+SUM($B96:$B$228))</f>
        <v>226.7364</v>
      </c>
      <c r="T96" s="4">
        <f>Forward!T96*(1+SUM($B96:$B$228))+(-'Swap - Encargos'!K13+'Swap - Encargos'!W13-'Swap - Encargos'!$M13)*(1+SUM($B96:$B$228))</f>
        <v>218.51280000000003</v>
      </c>
      <c r="U96" s="4">
        <f>Forward!U96*(1+SUM($B96:$B$228))</f>
        <v>0</v>
      </c>
      <c r="V96" s="6"/>
      <c r="W96" s="20">
        <f t="shared" si="0"/>
        <v>203.3056666666667</v>
      </c>
      <c r="X96" s="20">
        <f t="shared" si="1"/>
        <v>245.91069910714285</v>
      </c>
      <c r="Y96" s="23">
        <f t="shared" si="2"/>
        <v>213.97024000000002</v>
      </c>
      <c r="Z96" s="23">
        <f t="shared" si="3"/>
        <v>242.74877934523809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170.35093333333333</v>
      </c>
      <c r="AJ96" s="9">
        <f t="shared" si="8"/>
        <v>0.45590238024253638</v>
      </c>
      <c r="AK96" s="9">
        <f t="shared" si="9"/>
        <v>0.45590238024253638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Encargos'!B14+'Swap - Encargos'!N14-'Swap - Encargos'!$M14)*(1+SUM($B97:$B$228))</f>
        <v>153.36170000000001</v>
      </c>
      <c r="L97" s="4">
        <f>Forward!L97*(1+SUM($B97:$B$228))+(-'Swap - Encargos'!C14+'Swap - Encargos'!O14-'Swap - Encargos'!$M14)*(1+SUM($B97:$B$228))</f>
        <v>168.58080000000001</v>
      </c>
      <c r="M97" s="4">
        <f>Forward!M97*(1+SUM($B97:$B$228))+(-'Swap - Encargos'!D14+'Swap - Encargos'!P14-'Swap - Encargos'!$M14)*(1+SUM($B97:$B$228))</f>
        <v>217.75020000000001</v>
      </c>
      <c r="N97" s="4">
        <f>Forward!N97*(1+SUM($B97:$B$228))+(-'Swap - Encargos'!E14+'Swap - Encargos'!Q14-'Swap - Encargos'!$M14)*(1+SUM($B97:$B$228))</f>
        <v>227.11580000000001</v>
      </c>
      <c r="O97" s="4">
        <f>Forward!O97*(1+SUM($B97:$B$228))+(-'Swap - Encargos'!F14+'Swap - Encargos'!R14-'Swap - Encargos'!$M14)*(1+SUM($B97:$B$228))</f>
        <v>223.6037</v>
      </c>
      <c r="P97" s="4">
        <f>Forward!P97*(1+SUM($B97:$B$228))+(-'Swap - Encargos'!G14+'Swap - Encargos'!S14-'Swap - Encargos'!$M14)*(1+SUM($B97:$B$228))</f>
        <v>242.3349</v>
      </c>
      <c r="Q97" s="4">
        <f>Forward!Q97*(1+SUM($B97:$B$228))+(-'Swap - Encargos'!H14+'Swap - Encargos'!T14-'Swap - Encargos'!$M14)*(1+SUM($B97:$B$228))</f>
        <v>241.16419999999999</v>
      </c>
      <c r="R97" s="4">
        <f>Forward!R97*(1+SUM($B97:$B$228))+(-'Swap - Encargos'!I14+'Swap - Encargos'!U14-'Swap - Encargos'!$M14)*(1+SUM($B97:$B$228))</f>
        <v>230.62790000000001</v>
      </c>
      <c r="S97" s="4">
        <f>Forward!S97*(1+SUM($B97:$B$228))+(-'Swap - Encargos'!J14+'Swap - Encargos'!V14-'Swap - Encargos'!$M14)*(1+SUM($B97:$B$228))</f>
        <v>225.94510000000002</v>
      </c>
      <c r="T97" s="4">
        <f>Forward!T97*(1+SUM($B97:$B$228))+(-'Swap - Encargos'!K14+'Swap - Encargos'!W14-'Swap - Encargos'!$M14)*(1+SUM($B97:$B$228))</f>
        <v>218.92090000000002</v>
      </c>
      <c r="U97" s="4">
        <f>Forward!U97*(1+SUM($B97:$B$228))</f>
        <v>0</v>
      </c>
      <c r="V97" s="6"/>
      <c r="W97" s="20">
        <f t="shared" si="0"/>
        <v>202.43354166666668</v>
      </c>
      <c r="X97" s="20">
        <f t="shared" si="1"/>
        <v>245.91069910714285</v>
      </c>
      <c r="Y97" s="23">
        <f t="shared" si="2"/>
        <v>214.39419333333336</v>
      </c>
      <c r="Z97" s="23">
        <f t="shared" si="3"/>
        <v>242.74877934523809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171.22305833333334</v>
      </c>
      <c r="AJ97" s="9">
        <f t="shared" si="8"/>
        <v>0.4582364083314287</v>
      </c>
      <c r="AK97" s="9">
        <f t="shared" si="9"/>
        <v>0.4582364083314287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Encargos'!C15+'Swap - Encargos'!O15-'Swap - Encargos'!$M15)*(1+SUM($B98:$B$228))</f>
        <v>160.70100000000002</v>
      </c>
      <c r="M98" s="4">
        <f>Forward!M98*(1+SUM($B98:$B$228))+(-'Swap - Encargos'!D15+'Swap - Encargos'!P15-'Swap - Encargos'!$M15)*(1+SUM($B98:$B$228))</f>
        <v>182.82650000000001</v>
      </c>
      <c r="N98" s="4">
        <f>Forward!N98*(1+SUM($B98:$B$228))+(-'Swap - Encargos'!E15+'Swap - Encargos'!Q15-'Swap - Encargos'!$M15)*(1+SUM($B98:$B$228))</f>
        <v>200.29400000000001</v>
      </c>
      <c r="O98" s="4">
        <f>Forward!O98*(1+SUM($B98:$B$228))+(-'Swap - Encargos'!F15+'Swap - Encargos'!R15-'Swap - Encargos'!$M15)*(1+SUM($B98:$B$228))</f>
        <v>215.4325</v>
      </c>
      <c r="P98" s="4">
        <f>Forward!P98*(1+SUM($B98:$B$228))+(-'Swap - Encargos'!G15+'Swap - Encargos'!S15-'Swap - Encargos'!$M15)*(1+SUM($B98:$B$228))</f>
        <v>244.54500000000002</v>
      </c>
      <c r="Q98" s="4">
        <f>Forward!Q98*(1+SUM($B98:$B$228))+(-'Swap - Encargos'!H15+'Swap - Encargos'!T15-'Swap - Encargos'!$M15)*(1+SUM($B98:$B$228))</f>
        <v>239.88700000000003</v>
      </c>
      <c r="R98" s="4">
        <f>Forward!R98*(1+SUM($B98:$B$228))+(-'Swap - Encargos'!I15+'Swap - Encargos'!U15-'Swap - Encargos'!$M15)*(1+SUM($B98:$B$228))</f>
        <v>232.90000000000003</v>
      </c>
      <c r="S98" s="4">
        <f>Forward!S98*(1+SUM($B98:$B$228))+(-'Swap - Encargos'!J15+'Swap - Encargos'!V15-'Swap - Encargos'!$M15)*(1+SUM($B98:$B$228))</f>
        <v>228.24200000000002</v>
      </c>
      <c r="T98" s="4">
        <f>Forward!T98*(1+SUM($B98:$B$228))+(-'Swap - Encargos'!K15+'Swap - Encargos'!W15-'Swap - Encargos'!$M15)*(1+SUM($B98:$B$228))</f>
        <v>221.25500000000002</v>
      </c>
      <c r="U98" s="4">
        <f>Forward!U98*(1+SUM($B98:$B$228))</f>
        <v>0</v>
      </c>
      <c r="V98" s="6"/>
      <c r="W98" s="20">
        <f t="shared" si="0"/>
        <v>181.27383333333333</v>
      </c>
      <c r="X98" s="20">
        <f t="shared" si="1"/>
        <v>245.91069910714285</v>
      </c>
      <c r="Y98" s="23">
        <f t="shared" si="2"/>
        <v>200.75979999999998</v>
      </c>
      <c r="Z98" s="23">
        <f t="shared" si="3"/>
        <v>242.74877934523809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187.6397666666667</v>
      </c>
      <c r="AJ98" s="9">
        <f t="shared" si="8"/>
        <v>0.50862794612794615</v>
      </c>
      <c r="AK98" s="9">
        <f t="shared" si="9"/>
        <v>0.50862794612794615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Encargos'!C16+'Swap - Encargos'!O16-'Swap - Encargos'!$M16)*(1+SUM($B99:$B$228))</f>
        <v>164.60640000000001</v>
      </c>
      <c r="M99" s="4">
        <f>Forward!M99*(1+SUM($B99:$B$228))+(-'Swap - Encargos'!D16+'Swap - Encargos'!P16-'Swap - Encargos'!$M16)*(1+SUM($B99:$B$228))</f>
        <v>169.2432</v>
      </c>
      <c r="N99" s="4">
        <f>Forward!N99*(1+SUM($B99:$B$228))+(-'Swap - Encargos'!E16+'Swap - Encargos'!Q16-'Swap - Encargos'!$M16)*(1+SUM($B99:$B$228))</f>
        <v>181.99439999999998</v>
      </c>
      <c r="O99" s="4">
        <f>Forward!O99*(1+SUM($B99:$B$228))+(-'Swap - Encargos'!F16+'Swap - Encargos'!R16-'Swap - Encargos'!$M16)*(1+SUM($B99:$B$228))</f>
        <v>201.70080000000002</v>
      </c>
      <c r="P99" s="4">
        <f>Forward!P99*(1+SUM($B99:$B$228))+(-'Swap - Encargos'!G16+'Swap - Encargos'!S16-'Swap - Encargos'!$M16)*(1+SUM($B99:$B$228))</f>
        <v>246.90960000000001</v>
      </c>
      <c r="Q99" s="4">
        <f>Forward!Q99*(1+SUM($B99:$B$228))+(-'Swap - Encargos'!H16+'Swap - Encargos'!T16-'Swap - Encargos'!$M16)*(1+SUM($B99:$B$228))</f>
        <v>242.27280000000002</v>
      </c>
      <c r="R99" s="4">
        <f>Forward!R99*(1+SUM($B99:$B$228))+(-'Swap - Encargos'!I16+'Swap - Encargos'!U16-'Swap - Encargos'!$M16)*(1+SUM($B99:$B$228))</f>
        <v>236.4768</v>
      </c>
      <c r="S99" s="4">
        <f>Forward!S99*(1+SUM($B99:$B$228))+(-'Swap - Encargos'!J16+'Swap - Encargos'!V16-'Swap - Encargos'!$M16)*(1+SUM($B99:$B$228))</f>
        <v>231.84</v>
      </c>
      <c r="T99" s="4">
        <f>Forward!T99*(1+SUM($B99:$B$228))+(-'Swap - Encargos'!K16+'Swap - Encargos'!W16-'Swap - Encargos'!$M16)*(1+SUM($B99:$B$228))</f>
        <v>224.88480000000001</v>
      </c>
      <c r="U99" s="4">
        <f>Forward!U99*(1+SUM($B99:$B$228))</f>
        <v>0</v>
      </c>
      <c r="V99" s="6"/>
      <c r="W99" s="20">
        <f t="shared" si="0"/>
        <v>172.97839999999999</v>
      </c>
      <c r="X99" s="20">
        <f t="shared" si="1"/>
        <v>245.91069910714285</v>
      </c>
      <c r="Y99" s="23">
        <f t="shared" si="2"/>
        <v>194.18531999999999</v>
      </c>
      <c r="Z99" s="23">
        <f t="shared" si="3"/>
        <v>242.74877934523809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195.93520000000004</v>
      </c>
      <c r="AJ99" s="9">
        <f t="shared" si="8"/>
        <v>0.53111406031114061</v>
      </c>
      <c r="AK99" s="9">
        <f t="shared" si="9"/>
        <v>0.53111406031114061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Encargos'!C17+'Swap - Encargos'!O17-'Swap - Encargos'!$M17)*(1+SUM($B100:$B$228))</f>
        <v>158.81040000000002</v>
      </c>
      <c r="M100" s="4">
        <f>Forward!M100*(1+SUM($B100:$B$228))+(-'Swap - Encargos'!D17+'Swap - Encargos'!P17-'Swap - Encargos'!$M17)*(1+SUM($B100:$B$228))</f>
        <v>176.07240000000002</v>
      </c>
      <c r="N100" s="4">
        <f>Forward!N100*(1+SUM($B100:$B$228))+(-'Swap - Encargos'!E17+'Swap - Encargos'!Q17-'Swap - Encargos'!$M17)*(1+SUM($B100:$B$228))</f>
        <v>180.6756</v>
      </c>
      <c r="O100" s="4">
        <f>Forward!O100*(1+SUM($B100:$B$228))+(-'Swap - Encargos'!F17+'Swap - Encargos'!R17-'Swap - Encargos'!$M17)*(1+SUM($B100:$B$228))</f>
        <v>193.33440000000002</v>
      </c>
      <c r="P100" s="4">
        <f>Forward!P100*(1+SUM($B100:$B$228))+(-'Swap - Encargos'!G17+'Swap - Encargos'!S17-'Swap - Encargos'!$M17)*(1+SUM($B100:$B$228))</f>
        <v>218.65200000000002</v>
      </c>
      <c r="Q100" s="4">
        <f>Forward!Q100*(1+SUM($B100:$B$228))+(-'Swap - Encargos'!H17+'Swap - Encargos'!T17-'Swap - Encargos'!$M17)*(1+SUM($B100:$B$228))</f>
        <v>234.76319999999998</v>
      </c>
      <c r="R100" s="4">
        <f>Forward!R100*(1+SUM($B100:$B$228))+(-'Swap - Encargos'!I17+'Swap - Encargos'!U17-'Swap - Encargos'!$M17)*(1+SUM($B100:$B$228))</f>
        <v>227.85840000000002</v>
      </c>
      <c r="S100" s="4">
        <f>Forward!S100*(1+SUM($B100:$B$228))+(-'Swap - Encargos'!J17+'Swap - Encargos'!V17-'Swap - Encargos'!$M17)*(1+SUM($B100:$B$228))</f>
        <v>223.2552</v>
      </c>
      <c r="T100" s="4">
        <f>Forward!T100*(1+SUM($B100:$B$228))+(-'Swap - Encargos'!K17+'Swap - Encargos'!W17-'Swap - Encargos'!$M17)*(1+SUM($B100:$B$228))</f>
        <v>216.35040000000001</v>
      </c>
      <c r="U100" s="4">
        <f>Forward!U100*(1+SUM($B100:$B$228))</f>
        <v>0</v>
      </c>
      <c r="V100" s="6"/>
      <c r="W100" s="20">
        <f t="shared" si="0"/>
        <v>173.77080000000001</v>
      </c>
      <c r="X100" s="20">
        <f t="shared" si="1"/>
        <v>245.91069910714285</v>
      </c>
      <c r="Y100" s="23">
        <f t="shared" si="2"/>
        <v>188.04072000000002</v>
      </c>
      <c r="Z100" s="23">
        <f t="shared" si="3"/>
        <v>242.74877934523809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195.14280000000002</v>
      </c>
      <c r="AJ100" s="9">
        <f t="shared" si="8"/>
        <v>0.52896613190730835</v>
      </c>
      <c r="AK100" s="9">
        <f t="shared" si="9"/>
        <v>0.52896613190730835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Encargos'!C18+'Swap - Encargos'!O18-'Swap - Encargos'!$M18)*(1+SUM($B101:$B$228))</f>
        <v>154.39949999999999</v>
      </c>
      <c r="M101" s="4">
        <f>Forward!M101*(1+SUM($B101:$B$228))+(-'Swap - Encargos'!D18+'Swap - Encargos'!P18-'Swap - Encargos'!$M18)*(1+SUM($B101:$B$228))</f>
        <v>158.97429999999997</v>
      </c>
      <c r="N101" s="4">
        <f>Forward!N101*(1+SUM($B101:$B$228))+(-'Swap - Encargos'!E18+'Swap - Encargos'!Q18-'Swap - Encargos'!$M18)*(1+SUM($B101:$B$228))</f>
        <v>164.69279999999998</v>
      </c>
      <c r="O101" s="4">
        <f>Forward!O101*(1+SUM($B101:$B$228))+(-'Swap - Encargos'!F18+'Swap - Encargos'!R18-'Swap - Encargos'!$M18)*(1+SUM($B101:$B$228))</f>
        <v>178.41719999999998</v>
      </c>
      <c r="P101" s="4">
        <f>Forward!P101*(1+SUM($B101:$B$228))+(-'Swap - Encargos'!G18+'Swap - Encargos'!S18-'Swap - Encargos'!$M18)*(1+SUM($B101:$B$228))</f>
        <v>211.58449999999999</v>
      </c>
      <c r="Q101" s="4">
        <f>Forward!Q101*(1+SUM($B101:$B$228))+(-'Swap - Encargos'!H18+'Swap - Encargos'!T18-'Swap - Encargos'!$M18)*(1+SUM($B101:$B$228))</f>
        <v>227.59629999999999</v>
      </c>
      <c r="R101" s="4">
        <f>Forward!R101*(1+SUM($B101:$B$228))+(-'Swap - Encargos'!I18+'Swap - Encargos'!U18-'Swap - Encargos'!$M18)*(1+SUM($B101:$B$228))</f>
        <v>225.30889999999997</v>
      </c>
      <c r="S101" s="4">
        <f>Forward!S101*(1+SUM($B101:$B$228))+(-'Swap - Encargos'!J18+'Swap - Encargos'!V18-'Swap - Encargos'!$M18)*(1+SUM($B101:$B$228))</f>
        <v>224.16519999999997</v>
      </c>
      <c r="T101" s="4">
        <f>Forward!T101*(1+SUM($B101:$B$228))+(-'Swap - Encargos'!K18+'Swap - Encargos'!W18-'Swap - Encargos'!$M18)*(1+SUM($B101:$B$228))</f>
        <v>220.73409999999998</v>
      </c>
      <c r="U101" s="4">
        <f>Forward!U101*(1+SUM($B101:$B$228))</f>
        <v>0</v>
      </c>
      <c r="V101" s="6"/>
      <c r="W101" s="20">
        <f t="shared" si="0"/>
        <v>161.35700833333328</v>
      </c>
      <c r="X101" s="20">
        <f t="shared" si="1"/>
        <v>245.91069910714285</v>
      </c>
      <c r="Y101" s="23">
        <f t="shared" si="2"/>
        <v>177.27349999999998</v>
      </c>
      <c r="Z101" s="23">
        <f t="shared" si="3"/>
        <v>242.74877934523809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207.55659166666675</v>
      </c>
      <c r="AJ101" s="9">
        <f t="shared" si="8"/>
        <v>0.56261572266966231</v>
      </c>
      <c r="AK101" s="9">
        <f t="shared" si="9"/>
        <v>0.56261572266966231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Encargos'!C19+'Swap - Encargos'!O19-'Swap - Encargos'!$M19)*(1+SUM($B102:$B$228))</f>
        <v>161.596</v>
      </c>
      <c r="M102" s="4">
        <f>Forward!M102*(1+SUM($B102:$B$228))+(-'Swap - Encargos'!D19+'Swap - Encargos'!P19-'Swap - Encargos'!$M19)*(1+SUM($B102:$B$228))</f>
        <v>159.32</v>
      </c>
      <c r="N102" s="4">
        <f>Forward!N102*(1+SUM($B102:$B$228))+(-'Swap - Encargos'!E19+'Swap - Encargos'!Q19-'Swap - Encargos'!$M19)*(1+SUM($B102:$B$228))</f>
        <v>177.52799999999999</v>
      </c>
      <c r="O102" s="4">
        <f>Forward!O102*(1+SUM($B102:$B$228))+(-'Swap - Encargos'!F19+'Swap - Encargos'!R19-'Swap - Encargos'!$M19)*(1+SUM($B102:$B$228))</f>
        <v>188.90799999999999</v>
      </c>
      <c r="P102" s="4">
        <f>Forward!P102*(1+SUM($B102:$B$228))+(-'Swap - Encargos'!G19+'Swap - Encargos'!S19-'Swap - Encargos'!$M19)*(1+SUM($B102:$B$228))</f>
        <v>204.83999999999997</v>
      </c>
      <c r="Q102" s="4">
        <f>Forward!Q102*(1+SUM($B102:$B$228))+(-'Swap - Encargos'!H19+'Swap - Encargos'!T19-'Swap - Encargos'!$M19)*(1+SUM($B102:$B$228))</f>
        <v>223.04799999999997</v>
      </c>
      <c r="R102" s="4">
        <f>Forward!R102*(1+SUM($B102:$B$228))+(-'Swap - Encargos'!I19+'Swap - Encargos'!U19-'Swap - Encargos'!$M19)*(1+SUM($B102:$B$228))</f>
        <v>219.63399999999996</v>
      </c>
      <c r="S102" s="4">
        <f>Forward!S102*(1+SUM($B102:$B$228))+(-'Swap - Encargos'!J19+'Swap - Encargos'!V19-'Swap - Encargos'!$M19)*(1+SUM($B102:$B$228))</f>
        <v>217.358</v>
      </c>
      <c r="T102" s="4">
        <f>Forward!T102*(1+SUM($B102:$B$228))+(-'Swap - Encargos'!K19+'Swap - Encargos'!W19-'Swap - Encargos'!$M19)*(1+SUM($B102:$B$228))</f>
        <v>215.08199999999999</v>
      </c>
      <c r="U102" s="4">
        <f>Forward!U102*(1+SUM($B102:$B$228))</f>
        <v>0</v>
      </c>
      <c r="V102" s="6"/>
      <c r="W102" s="20">
        <f t="shared" si="0"/>
        <v>169.18266666666665</v>
      </c>
      <c r="X102" s="20">
        <f t="shared" si="1"/>
        <v>245.91069910714285</v>
      </c>
      <c r="Y102" s="23">
        <f t="shared" si="2"/>
        <v>182.53519999999995</v>
      </c>
      <c r="Z102" s="23">
        <f t="shared" si="3"/>
        <v>242.74877934523809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199.73093333333338</v>
      </c>
      <c r="AJ102" s="9">
        <f t="shared" si="8"/>
        <v>0.54140300962971644</v>
      </c>
      <c r="AK102" s="9">
        <f t="shared" si="9"/>
        <v>0.54140300962971644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Encargos'!C20+'Swap - Encargos'!O20-'Swap - Encargos'!$M20)*(1+SUM($B103:$B$228))</f>
        <v>155.59089999999998</v>
      </c>
      <c r="M103" s="4">
        <f>Forward!M103*(1+SUM($B103:$B$228))+(-'Swap - Encargos'!D20+'Swap - Encargos'!P20-'Swap - Encargos'!$M20)*(1+SUM($B103:$B$228))</f>
        <v>160.13369999999998</v>
      </c>
      <c r="N103" s="4">
        <f>Forward!N103*(1+SUM($B103:$B$228))+(-'Swap - Encargos'!E20+'Swap - Encargos'!Q20-'Swap - Encargos'!$M20)*(1+SUM($B103:$B$228))</f>
        <v>176.03349999999998</v>
      </c>
      <c r="O103" s="4">
        <f>Forward!O103*(1+SUM($B103:$B$228))+(-'Swap - Encargos'!F20+'Swap - Encargos'!R20-'Swap - Encargos'!$M20)*(1+SUM($B103:$B$228))</f>
        <v>183.98340000000002</v>
      </c>
      <c r="P103" s="4">
        <f>Forward!P103*(1+SUM($B103:$B$228))+(-'Swap - Encargos'!G20+'Swap - Encargos'!S20-'Swap - Encargos'!$M20)*(1+SUM($B103:$B$228))</f>
        <v>196.4761</v>
      </c>
      <c r="Q103" s="4">
        <f>Forward!Q103*(1+SUM($B103:$B$228))+(-'Swap - Encargos'!H20+'Swap - Encargos'!T20-'Swap - Encargos'!$M20)*(1+SUM($B103:$B$228))</f>
        <v>215.78299999999999</v>
      </c>
      <c r="R103" s="4">
        <f>Forward!R103*(1+SUM($B103:$B$228))+(-'Swap - Encargos'!I20+'Swap - Encargos'!U20-'Swap - Encargos'!$M20)*(1+SUM($B103:$B$228))</f>
        <v>213.51159999999999</v>
      </c>
      <c r="S103" s="4">
        <f>Forward!S103*(1+SUM($B103:$B$228))+(-'Swap - Encargos'!J20+'Swap - Encargos'!V20-'Swap - Encargos'!$M20)*(1+SUM($B103:$B$228))</f>
        <v>211.24019999999999</v>
      </c>
      <c r="T103" s="4">
        <f>Forward!T103*(1+SUM($B103:$B$228))+(-'Swap - Encargos'!K20+'Swap - Encargos'!W20-'Swap - Encargos'!$M20)*(1+SUM($B103:$B$228))</f>
        <v>208.96879999999999</v>
      </c>
      <c r="U103" s="4">
        <f>Forward!U103*(1+SUM($B103:$B$228))</f>
        <v>0</v>
      </c>
      <c r="V103" s="6"/>
      <c r="W103" s="20">
        <f t="shared" si="0"/>
        <v>167.86276944444441</v>
      </c>
      <c r="X103" s="20">
        <f t="shared" si="1"/>
        <v>245.91069910714285</v>
      </c>
      <c r="Y103" s="23">
        <f t="shared" si="2"/>
        <v>179.45952833333334</v>
      </c>
      <c r="Z103" s="23">
        <f t="shared" si="3"/>
        <v>242.74877934523809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201.05083055555562</v>
      </c>
      <c r="AJ103" s="9">
        <f t="shared" si="8"/>
        <v>0.54498080459911369</v>
      </c>
      <c r="AK103" s="9">
        <f t="shared" si="9"/>
        <v>0.54498080459911369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Encargos'!C21+'Swap - Encargos'!O21-'Swap - Encargos'!$M21)*(1+SUM($B104:$B$228))</f>
        <v>161.38300000000001</v>
      </c>
      <c r="M104" s="4">
        <f>Forward!M104*(1+SUM($B104:$B$228))+(-'Swap - Encargos'!D21+'Swap - Encargos'!P21-'Swap - Encargos'!$M21)*(1+SUM($B104:$B$228))</f>
        <v>163.65600000000001</v>
      </c>
      <c r="N104" s="4">
        <f>Forward!N104*(1+SUM($B104:$B$228))+(-'Swap - Encargos'!E21+'Swap - Encargos'!Q21-'Swap - Encargos'!$M21)*(1+SUM($B104:$B$228))</f>
        <v>175.02100000000002</v>
      </c>
      <c r="O104" s="4">
        <f>Forward!O104*(1+SUM($B104:$B$228))+(-'Swap - Encargos'!F21+'Swap - Encargos'!R21-'Swap - Encargos'!$M21)*(1+SUM($B104:$B$228))</f>
        <v>181.84</v>
      </c>
      <c r="P104" s="4">
        <f>Forward!P104*(1+SUM($B104:$B$228))+(-'Swap - Encargos'!G21+'Swap - Encargos'!S21-'Swap - Encargos'!$M21)*(1+SUM($B104:$B$228))</f>
        <v>190.93200000000002</v>
      </c>
      <c r="Q104" s="4">
        <f>Forward!Q104*(1+SUM($B104:$B$228))+(-'Swap - Encargos'!H21+'Swap - Encargos'!T21-'Swap - Encargos'!$M21)*(1+SUM($B104:$B$228))</f>
        <v>211.38900000000001</v>
      </c>
      <c r="R104" s="4">
        <f>Forward!R104*(1+SUM($B104:$B$228))+(-'Swap - Encargos'!I21+'Swap - Encargos'!U21-'Swap - Encargos'!$M21)*(1+SUM($B104:$B$228))</f>
        <v>207.97950000000003</v>
      </c>
      <c r="S104" s="4">
        <f>Forward!S104*(1+SUM($B104:$B$228))+(-'Swap - Encargos'!J21+'Swap - Encargos'!V21-'Swap - Encargos'!$M21)*(1+SUM($B104:$B$228))</f>
        <v>205.70650000000001</v>
      </c>
      <c r="T104" s="4">
        <f>Forward!T104*(1+SUM($B104:$B$228))+(-'Swap - Encargos'!K21+'Swap - Encargos'!W21-'Swap - Encargos'!$M21)*(1+SUM($B104:$B$228))</f>
        <v>203.43350000000001</v>
      </c>
      <c r="U104" s="4">
        <f>Forward!U104*(1+SUM($B104:$B$228))</f>
        <v>0</v>
      </c>
      <c r="V104" s="6"/>
      <c r="W104" s="20">
        <f t="shared" si="0"/>
        <v>170.09616666666668</v>
      </c>
      <c r="X104" s="20">
        <f t="shared" si="1"/>
        <v>245.91069910714285</v>
      </c>
      <c r="Y104" s="23">
        <f t="shared" si="2"/>
        <v>179.56700000000004</v>
      </c>
      <c r="Z104" s="23">
        <f t="shared" si="3"/>
        <v>242.74877934523809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198.81743333333335</v>
      </c>
      <c r="AJ104" s="9">
        <f t="shared" si="8"/>
        <v>0.53892682008289572</v>
      </c>
      <c r="AK104" s="9">
        <f t="shared" si="9"/>
        <v>0.53892682008289572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Encargos'!C22+'Swap - Encargos'!O22-'Swap - Encargos'!$M22)*(1+SUM($B105:$B$228))</f>
        <v>168.02439999999999</v>
      </c>
      <c r="M105" s="4">
        <f>Forward!M105*(1+SUM($B105:$B$228))+(-'Swap - Encargos'!D22+'Swap - Encargos'!P22-'Swap - Encargos'!$M22)*(1+SUM($B105:$B$228))</f>
        <v>156.67140000000001</v>
      </c>
      <c r="N105" s="4">
        <f>Forward!N105*(1+SUM($B105:$B$228))+(-'Swap - Encargos'!E22+'Swap - Encargos'!Q22-'Swap - Encargos'!$M22)*(1+SUM($B105:$B$228))</f>
        <v>174.83619999999999</v>
      </c>
      <c r="O105" s="4">
        <f>Forward!O105*(1+SUM($B105:$B$228))+(-'Swap - Encargos'!F22+'Swap - Encargos'!R22-'Swap - Encargos'!$M22)*(1+SUM($B105:$B$228))</f>
        <v>187.3245</v>
      </c>
      <c r="P105" s="4">
        <f>Forward!P105*(1+SUM($B105:$B$228))+(-'Swap - Encargos'!G22+'Swap - Encargos'!S22-'Swap - Encargos'!$M22)*(1+SUM($B105:$B$228))</f>
        <v>196.40690000000001</v>
      </c>
      <c r="Q105" s="4">
        <f>Forward!Q105*(1+SUM($B105:$B$228))+(-'Swap - Encargos'!H22+'Swap - Encargos'!T22-'Swap - Encargos'!$M22)*(1+SUM($B105:$B$228))</f>
        <v>204.35399999999998</v>
      </c>
      <c r="R105" s="4">
        <f>Forward!R105*(1+SUM($B105:$B$228))+(-'Swap - Encargos'!I22+'Swap - Encargos'!U22-'Swap - Encargos'!$M22)*(1+SUM($B105:$B$228))</f>
        <v>205.48929999999999</v>
      </c>
      <c r="S105" s="4">
        <f>Forward!S105*(1+SUM($B105:$B$228))+(-'Swap - Encargos'!J22+'Swap - Encargos'!V22-'Swap - Encargos'!$M22)*(1+SUM($B105:$B$228))</f>
        <v>203.21869999999998</v>
      </c>
      <c r="T105" s="4">
        <f>Forward!T105*(1+SUM($B105:$B$228))+(-'Swap - Encargos'!K22+'Swap - Encargos'!W22-'Swap - Encargos'!$M22)*(1+SUM($B105:$B$228))</f>
        <v>200.94809999999998</v>
      </c>
      <c r="U105" s="4">
        <f>Forward!U105*(1+SUM($B105:$B$228))</f>
        <v>0</v>
      </c>
      <c r="V105" s="6"/>
      <c r="W105" s="20">
        <f t="shared" si="0"/>
        <v>170.26346388888888</v>
      </c>
      <c r="X105" s="20">
        <f t="shared" si="1"/>
        <v>245.91069910714285</v>
      </c>
      <c r="Y105" s="23">
        <f t="shared" si="2"/>
        <v>180.89113333333336</v>
      </c>
      <c r="Z105" s="23">
        <f t="shared" si="3"/>
        <v>242.74877934523809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198.65013611111115</v>
      </c>
      <c r="AJ105" s="9">
        <f t="shared" si="8"/>
        <v>0.53847333389474161</v>
      </c>
      <c r="AK105" s="9">
        <f t="shared" si="9"/>
        <v>0.53847333389474161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Encargos'!C23+'Swap - Encargos'!O23-'Swap - Encargos'!$M23)*(1+SUM($B106:$B$228))</f>
        <v>158.536</v>
      </c>
      <c r="M106" s="4">
        <f>Forward!M106*(1+SUM($B106:$B$228))+(-'Swap - Encargos'!D23+'Swap - Encargos'!P23-'Swap - Encargos'!$M23)*(1+SUM($B106:$B$228))</f>
        <v>157.40360000000001</v>
      </c>
      <c r="N106" s="4">
        <f>Forward!N106*(1+SUM($B106:$B$228))+(-'Swap - Encargos'!E23+'Swap - Encargos'!Q23-'Swap - Encargos'!$M23)*(1+SUM($B106:$B$228))</f>
        <v>169.86</v>
      </c>
      <c r="O106" s="4">
        <f>Forward!O106*(1+SUM($B106:$B$228))+(-'Swap - Encargos'!F23+'Swap - Encargos'!R23-'Swap - Encargos'!$M23)*(1+SUM($B106:$B$228))</f>
        <v>181.18400000000003</v>
      </c>
      <c r="P106" s="4">
        <f>Forward!P106*(1+SUM($B106:$B$228))+(-'Swap - Encargos'!G23+'Swap - Encargos'!S23-'Swap - Encargos'!$M23)*(1+SUM($B106:$B$228))</f>
        <v>198.17000000000002</v>
      </c>
      <c r="Q106" s="4">
        <f>Forward!Q106*(1+SUM($B106:$B$228))+(-'Swap - Encargos'!H23+'Swap - Encargos'!T23-'Swap - Encargos'!$M23)*(1+SUM($B106:$B$228))</f>
        <v>207.22920000000002</v>
      </c>
      <c r="R106" s="4">
        <f>Forward!R106*(1+SUM($B106:$B$228))+(-'Swap - Encargos'!I23+'Swap - Encargos'!U23-'Swap - Encargos'!$M23)*(1+SUM($B106:$B$228))</f>
        <v>207.22920000000002</v>
      </c>
      <c r="S106" s="4">
        <f>Forward!S106*(1+SUM($B106:$B$228))+(-'Swap - Encargos'!J23+'Swap - Encargos'!V23-'Swap - Encargos'!$M23)*(1+SUM($B106:$B$228))</f>
        <v>204.96440000000001</v>
      </c>
      <c r="T106" s="4">
        <f>Forward!T106*(1+SUM($B106:$B$228))+(-'Swap - Encargos'!K23+'Swap - Encargos'!W23-'Swap - Encargos'!$M23)*(1+SUM($B106:$B$228))</f>
        <v>202.6996</v>
      </c>
      <c r="U106" s="4">
        <f>Forward!U106*(1+SUM($B106:$B$228))</f>
        <v>0</v>
      </c>
      <c r="V106" s="6"/>
      <c r="W106" s="20">
        <f t="shared" si="0"/>
        <v>166.96608888888892</v>
      </c>
      <c r="X106" s="20">
        <f t="shared" si="1"/>
        <v>245.91069910714285</v>
      </c>
      <c r="Y106" s="23">
        <f t="shared" si="2"/>
        <v>179.52314666666672</v>
      </c>
      <c r="Z106" s="23">
        <f t="shared" si="3"/>
        <v>242.74877934523809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201.94751111111111</v>
      </c>
      <c r="AJ106" s="9">
        <f t="shared" si="8"/>
        <v>0.54741140232051921</v>
      </c>
      <c r="AK106" s="9">
        <f t="shared" si="9"/>
        <v>0.54741140232051921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Encargos'!C24+'Swap - Encargos'!O24-'Swap - Encargos'!$M24)*(1+SUM($B107:$B$228))</f>
        <v>162.69119999999998</v>
      </c>
      <c r="M107" s="4">
        <f>Forward!M107*(1+SUM($B107:$B$228))+(-'Swap - Encargos'!D24+'Swap - Encargos'!P24-'Swap - Encargos'!$M24)*(1+SUM($B107:$B$228))</f>
        <v>157.04219999999998</v>
      </c>
      <c r="N107" s="4">
        <f>Forward!N107*(1+SUM($B107:$B$228))+(-'Swap - Encargos'!E24+'Swap - Encargos'!Q24-'Swap - Encargos'!$M24)*(1+SUM($B107:$B$228))</f>
        <v>178.50839999999999</v>
      </c>
      <c r="O107" s="4">
        <f>Forward!O107*(1+SUM($B107:$B$228))+(-'Swap - Encargos'!F24+'Swap - Encargos'!R24-'Swap - Encargos'!$M24)*(1+SUM($B107:$B$228))</f>
        <v>181.89779999999999</v>
      </c>
      <c r="P107" s="4">
        <f>Forward!P107*(1+SUM($B107:$B$228))+(-'Swap - Encargos'!G24+'Swap - Encargos'!S24-'Swap - Encargos'!$M24)*(1+SUM($B107:$B$228))</f>
        <v>192.066</v>
      </c>
      <c r="Q107" s="4">
        <f>Forward!Q107*(1+SUM($B107:$B$228))+(-'Swap - Encargos'!H24+'Swap - Encargos'!T24-'Swap - Encargos'!$M24)*(1+SUM($B107:$B$228))</f>
        <v>203.364</v>
      </c>
      <c r="R107" s="4">
        <f>Forward!R107*(1+SUM($B107:$B$228))+(-'Swap - Encargos'!I24+'Swap - Encargos'!U24-'Swap - Encargos'!$M24)*(1+SUM($B107:$B$228))</f>
        <v>202.23419999999999</v>
      </c>
      <c r="S107" s="4">
        <f>Forward!S107*(1+SUM($B107:$B$228))+(-'Swap - Encargos'!J24+'Swap - Encargos'!V24-'Swap - Encargos'!$M24)*(1+SUM($B107:$B$228))</f>
        <v>199.97459999999998</v>
      </c>
      <c r="T107" s="4">
        <f>Forward!T107*(1+SUM($B107:$B$228))+(-'Swap - Encargos'!K24+'Swap - Encargos'!W24-'Swap - Encargos'!$M24)*(1+SUM($B107:$B$228))</f>
        <v>197.71499999999997</v>
      </c>
      <c r="U107" s="4">
        <f>Forward!U107*(1+SUM($B107:$B$228))</f>
        <v>0</v>
      </c>
      <c r="V107" s="6"/>
      <c r="W107" s="20">
        <f t="shared" si="0"/>
        <v>170.88225</v>
      </c>
      <c r="X107" s="20">
        <f t="shared" si="1"/>
        <v>245.91069910714285</v>
      </c>
      <c r="Y107" s="23">
        <f t="shared" si="2"/>
        <v>180.54203999999999</v>
      </c>
      <c r="Z107" s="23">
        <f t="shared" si="3"/>
        <v>242.74877934523809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198.03135000000003</v>
      </c>
      <c r="AJ107" s="9">
        <f t="shared" si="8"/>
        <v>0.53679601402604837</v>
      </c>
      <c r="AK107" s="9">
        <f t="shared" si="9"/>
        <v>0.53679601402604837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Encargos'!C25+'Swap - Encargos'!O25-'Swap - Encargos'!$M25)*(1+SUM($B108:$B$228))</f>
        <v>163.47299999999998</v>
      </c>
      <c r="M108" s="4">
        <f>Forward!M108*(1+SUM($B108:$B$228))+(-'Swap - Encargos'!D25+'Swap - Encargos'!P25-'Swap - Encargos'!$M25)*(1+SUM($B108:$B$228))</f>
        <v>170.23740000000001</v>
      </c>
      <c r="N108" s="4">
        <f>Forward!N108*(1+SUM($B108:$B$228))+(-'Swap - Encargos'!E25+'Swap - Encargos'!Q25-'Swap - Encargos'!$M25)*(1+SUM($B108:$B$228))</f>
        <v>187.14839999999998</v>
      </c>
      <c r="O108" s="4">
        <f>Forward!O108*(1+SUM($B108:$B$228))+(-'Swap - Encargos'!F25+'Swap - Encargos'!R25-'Swap - Encargos'!$M25)*(1+SUM($B108:$B$228))</f>
        <v>189.4032</v>
      </c>
      <c r="P108" s="4">
        <f>Forward!P108*(1+SUM($B108:$B$228))+(-'Swap - Encargos'!G25+'Swap - Encargos'!S25-'Swap - Encargos'!$M25)*(1+SUM($B108:$B$228))</f>
        <v>191.65800000000002</v>
      </c>
      <c r="Q108" s="4">
        <f>Forward!Q108*(1+SUM($B108:$B$228))+(-'Swap - Encargos'!H25+'Swap - Encargos'!T25-'Swap - Encargos'!$M25)*(1+SUM($B108:$B$228))</f>
        <v>211.95119999999997</v>
      </c>
      <c r="R108" s="4">
        <f>Forward!R108*(1+SUM($B108:$B$228))+(-'Swap - Encargos'!I25+'Swap - Encargos'!U25-'Swap - Encargos'!$M25)*(1+SUM($B108:$B$228))</f>
        <v>209.69639999999998</v>
      </c>
      <c r="S108" s="4">
        <f>Forward!S108*(1+SUM($B108:$B$228))+(-'Swap - Encargos'!J25+'Swap - Encargos'!V25-'Swap - Encargos'!$M25)*(1+SUM($B108:$B$228))</f>
        <v>207.44159999999999</v>
      </c>
      <c r="T108" s="4">
        <f>Forward!T108*(1+SUM($B108:$B$228))+(-'Swap - Encargos'!K25+'Swap - Encargos'!W25-'Swap - Encargos'!$M25)*(1+SUM($B108:$B$228))</f>
        <v>205.18680000000001</v>
      </c>
      <c r="U108" s="4">
        <f>Forward!U108*(1+SUM($B108:$B$228))</f>
        <v>0</v>
      </c>
      <c r="V108" s="6"/>
      <c r="W108" s="20">
        <f t="shared" si="0"/>
        <v>180.82243333333335</v>
      </c>
      <c r="X108" s="20">
        <f t="shared" si="1"/>
        <v>245.91069910714285</v>
      </c>
      <c r="Y108" s="23">
        <f t="shared" si="2"/>
        <v>188.46369999999999</v>
      </c>
      <c r="Z108" s="23">
        <f t="shared" si="3"/>
        <v>242.74877934523809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188.09116666666668</v>
      </c>
      <c r="AJ108" s="9">
        <f t="shared" si="8"/>
        <v>0.50985153886077028</v>
      </c>
      <c r="AK108" s="9">
        <f t="shared" si="9"/>
        <v>0.50985153886077028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Encargos'!C26+'Swap - Encargos'!O26-'Swap - Encargos'!$M26)*(1+SUM($B109:$B$228))</f>
        <v>165.31620000000001</v>
      </c>
      <c r="M109" s="4">
        <f>Forward!M109*(1+SUM($B109:$B$228))+(-'Swap - Encargos'!D26+'Swap - Encargos'!P26-'Swap - Encargos'!$M26)*(1+SUM($B109:$B$228))</f>
        <v>172.06379999999999</v>
      </c>
      <c r="N109" s="4">
        <f>Forward!N109*(1+SUM($B109:$B$228))+(-'Swap - Encargos'!E26+'Swap - Encargos'!Q26-'Swap - Encargos'!$M26)*(1+SUM($B109:$B$228))</f>
        <v>196.80500000000001</v>
      </c>
      <c r="O109" s="4">
        <f>Forward!O109*(1+SUM($B109:$B$228))+(-'Swap - Encargos'!F26+'Swap - Encargos'!R26-'Swap - Encargos'!$M26)*(1+SUM($B109:$B$228))</f>
        <v>204.6772</v>
      </c>
      <c r="P109" s="4">
        <f>Forward!P109*(1+SUM($B109:$B$228))+(-'Swap - Encargos'!G26+'Swap - Encargos'!S26-'Swap - Encargos'!$M26)*(1+SUM($B109:$B$228))</f>
        <v>210.30020000000002</v>
      </c>
      <c r="Q109" s="4">
        <f>Forward!Q109*(1+SUM($B109:$B$228))+(-'Swap - Encargos'!H26+'Swap - Encargos'!T26-'Swap - Encargos'!$M26)*(1+SUM($B109:$B$228))</f>
        <v>215.92320000000001</v>
      </c>
      <c r="R109" s="4">
        <f>Forward!R109*(1+SUM($B109:$B$228))+(-'Swap - Encargos'!I26+'Swap - Encargos'!U26-'Swap - Encargos'!$M26)*(1+SUM($B109:$B$228))</f>
        <v>218.17240000000004</v>
      </c>
      <c r="S109" s="4">
        <f>Forward!S109*(1+SUM($B109:$B$228))+(-'Swap - Encargos'!J26+'Swap - Encargos'!V26-'Swap - Encargos'!$M26)*(1+SUM($B109:$B$228))</f>
        <v>215.92320000000001</v>
      </c>
      <c r="T109" s="4">
        <f>Forward!T109*(1+SUM($B109:$B$228))+(-'Swap - Encargos'!K26+'Swap - Encargos'!W26-'Swap - Encargos'!$M26)*(1+SUM($B109:$B$228))</f>
        <v>213.67400000000004</v>
      </c>
      <c r="U109" s="4">
        <f>Forward!U109*(1+SUM($B109:$B$228))</f>
        <v>0</v>
      </c>
      <c r="V109" s="6"/>
      <c r="W109" s="20">
        <f t="shared" si="0"/>
        <v>190.08863888888888</v>
      </c>
      <c r="X109" s="20">
        <f t="shared" si="1"/>
        <v>245.91069910714285</v>
      </c>
      <c r="Y109" s="23">
        <f t="shared" si="2"/>
        <v>199.11043000000004</v>
      </c>
      <c r="Z109" s="23">
        <f t="shared" si="3"/>
        <v>242.74877934523809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178.82496111111115</v>
      </c>
      <c r="AJ109" s="9">
        <f t="shared" si="8"/>
        <v>0.48473398950624519</v>
      </c>
      <c r="AK109" s="9">
        <f t="shared" si="9"/>
        <v>0.48473398950624519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Encargos'!D27+'Swap - Encargos'!P27-'Swap - Encargos'!$M27)*(1+SUM($B110:$B$228))</f>
        <v>169.39179999999999</v>
      </c>
      <c r="N110" s="4">
        <f>Forward!N110*(1+SUM($B110:$B$228))+(-'Swap - Encargos'!E27+'Swap - Encargos'!Q27-'Swap - Encargos'!$M27)*(1+SUM($B110:$B$228))</f>
        <v>187.34059999999999</v>
      </c>
      <c r="O110" s="4">
        <f>Forward!O110*(1+SUM($B110:$B$228))+(-'Swap - Encargos'!F27+'Swap - Encargos'!R27-'Swap - Encargos'!$M27)*(1+SUM($B110:$B$228))</f>
        <v>194.07139999999998</v>
      </c>
      <c r="P110" s="4">
        <f>Forward!P110*(1+SUM($B110:$B$228))+(-'Swap - Encargos'!G27+'Swap - Encargos'!S27-'Swap - Encargos'!$M27)*(1+SUM($B110:$B$228))</f>
        <v>225.48179999999996</v>
      </c>
      <c r="Q110" s="4">
        <f>Forward!Q110*(1+SUM($B110:$B$228))+(-'Swap - Encargos'!H27+'Swap - Encargos'!T27-'Swap - Encargos'!$M27)*(1+SUM($B110:$B$228))</f>
        <v>220.99459999999999</v>
      </c>
      <c r="R110" s="4">
        <f>Forward!R110*(1+SUM($B110:$B$228))+(-'Swap - Encargos'!I27+'Swap - Encargos'!U27-'Swap - Encargos'!$M27)*(1+SUM($B110:$B$228))</f>
        <v>224.35999999999999</v>
      </c>
      <c r="S110" s="4">
        <f>Forward!S110*(1+SUM($B110:$B$228))+(-'Swap - Encargos'!J27+'Swap - Encargos'!V27-'Swap - Encargos'!$M27)*(1+SUM($B110:$B$228))</f>
        <v>222.1164</v>
      </c>
      <c r="T110" s="4">
        <f>Forward!T110*(1+SUM($B110:$B$228))+(-'Swap - Encargos'!K27+'Swap - Encargos'!W27-'Swap - Encargos'!$M27)*(1+SUM($B110:$B$228))</f>
        <v>219.87279999999998</v>
      </c>
      <c r="U110" s="4">
        <f>Forward!U110*(1+SUM($B110:$B$228))</f>
        <v>0</v>
      </c>
      <c r="V110" s="6"/>
      <c r="W110" s="20">
        <f t="shared" si="0"/>
        <v>183.60126666666667</v>
      </c>
      <c r="X110" s="20">
        <f t="shared" si="1"/>
        <v>245.91069910714285</v>
      </c>
      <c r="Y110" s="23">
        <f t="shared" si="2"/>
        <v>199.45603999999997</v>
      </c>
      <c r="Z110" s="23">
        <f t="shared" si="3"/>
        <v>242.74877934523809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205.10243333333329</v>
      </c>
      <c r="AJ110" s="9">
        <f t="shared" si="8"/>
        <v>0.5276575276575276</v>
      </c>
      <c r="AK110" s="9">
        <f t="shared" si="9"/>
        <v>0.5276575276575276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Encargos'!D28+'Swap - Encargos'!P28-'Swap - Encargos'!$M28)*(1+SUM($B111:$B$228))</f>
        <v>212.34399999999999</v>
      </c>
      <c r="N111" s="4">
        <f>Forward!N111*(1+SUM($B111:$B$228))+(-'Swap - Encargos'!E28+'Swap - Encargos'!Q28-'Swap - Encargos'!$M28)*(1+SUM($B111:$B$228))</f>
        <v>276.04719999999998</v>
      </c>
      <c r="O111" s="4">
        <f>Forward!O111*(1+SUM($B111:$B$228))+(-'Swap - Encargos'!F28+'Swap - Encargos'!R28-'Swap - Encargos'!$M28)*(1+SUM($B111:$B$228))</f>
        <v>263.75360000000001</v>
      </c>
      <c r="P111" s="4">
        <f>Forward!P111*(1+SUM($B111:$B$228))+(-'Swap - Encargos'!G28+'Swap - Encargos'!S28-'Swap - Encargos'!$M28)*(1+SUM($B111:$B$228))</f>
        <v>261.51839999999999</v>
      </c>
      <c r="Q111" s="4">
        <f>Forward!Q111*(1+SUM($B111:$B$228))+(-'Swap - Encargos'!H28+'Swap - Encargos'!T28-'Swap - Encargos'!$M28)*(1+SUM($B111:$B$228))</f>
        <v>253.69519999999997</v>
      </c>
      <c r="R111" s="4">
        <f>Forward!R111*(1+SUM($B111:$B$228))+(-'Swap - Encargos'!I28+'Swap - Encargos'!U28-'Swap - Encargos'!$M28)*(1+SUM($B111:$B$228))</f>
        <v>248.10720000000001</v>
      </c>
      <c r="S111" s="4">
        <f>Forward!S111*(1+SUM($B111:$B$228))+(-'Swap - Encargos'!J28+'Swap - Encargos'!V28-'Swap - Encargos'!$M28)*(1+SUM($B111:$B$228))</f>
        <v>242.51919999999998</v>
      </c>
      <c r="T111" s="4">
        <f>Forward!T111*(1+SUM($B111:$B$228))+(-'Swap - Encargos'!K28+'Swap - Encargos'!W28-'Swap - Encargos'!$M28)*(1+SUM($B111:$B$228))</f>
        <v>236.93119999999999</v>
      </c>
      <c r="U111" s="4">
        <f>Forward!U111*(1+SUM($B111:$B$228))</f>
        <v>0</v>
      </c>
      <c r="V111" s="6"/>
      <c r="W111" s="20">
        <f t="shared" si="0"/>
        <v>252.08088888888889</v>
      </c>
      <c r="X111" s="20">
        <f t="shared" si="1"/>
        <v>245.91069910714285</v>
      </c>
      <c r="Y111" s="23">
        <f t="shared" si="2"/>
        <v>254.06773333333331</v>
      </c>
      <c r="Z111" s="23">
        <f t="shared" si="3"/>
        <v>242.74877934523809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136.62281111111108</v>
      </c>
      <c r="AJ111" s="9">
        <f t="shared" si="8"/>
        <v>0.35148317628854853</v>
      </c>
      <c r="AK111" s="9">
        <f t="shared" si="9"/>
        <v>0.35148317628854853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Encargos'!D29+'Swap - Encargos'!P29-'Swap - Encargos'!$M29)*(1+SUM($B112:$B$228))</f>
        <v>214.0949</v>
      </c>
      <c r="N112" s="4">
        <f>Forward!N112*(1+SUM($B112:$B$228))+(-'Swap - Encargos'!E29+'Swap - Encargos'!Q29-'Swap - Encargos'!$M29)*(1+SUM($B112:$B$228))</f>
        <v>255.13900000000001</v>
      </c>
      <c r="O112" s="4">
        <f>Forward!O112*(1+SUM($B112:$B$228))+(-'Swap - Encargos'!F29+'Swap - Encargos'!R29-'Swap - Encargos'!$M29)*(1+SUM($B112:$B$228))</f>
        <v>247.37389999999999</v>
      </c>
      <c r="P112" s="4">
        <f>Forward!P112*(1+SUM($B112:$B$228))+(-'Swap - Encargos'!G29+'Swap - Encargos'!S29-'Swap - Encargos'!$M29)*(1+SUM($B112:$B$228))</f>
        <v>244.04599999999999</v>
      </c>
      <c r="Q112" s="4">
        <f>Forward!Q112*(1+SUM($B112:$B$228))+(-'Swap - Encargos'!H29+'Swap - Encargos'!T29-'Swap - Encargos'!$M29)*(1+SUM($B112:$B$228))</f>
        <v>246.2646</v>
      </c>
      <c r="R112" s="4">
        <f>Forward!R112*(1+SUM($B112:$B$228))+(-'Swap - Encargos'!I29+'Swap - Encargos'!U29-'Swap - Encargos'!$M29)*(1+SUM($B112:$B$228))</f>
        <v>245.15529999999998</v>
      </c>
      <c r="S112" s="4">
        <f>Forward!S112*(1+SUM($B112:$B$228))+(-'Swap - Encargos'!J29+'Swap - Encargos'!V29-'Swap - Encargos'!$M29)*(1+SUM($B112:$B$228))</f>
        <v>239.6088</v>
      </c>
      <c r="T112" s="4">
        <f>Forward!T112*(1+SUM($B112:$B$228))+(-'Swap - Encargos'!K29+'Swap - Encargos'!W29-'Swap - Encargos'!$M29)*(1+SUM($B112:$B$228))</f>
        <v>234.06229999999999</v>
      </c>
      <c r="U112" s="4">
        <f>Forward!U112*(1+SUM($B112:$B$228))</f>
        <v>0</v>
      </c>
      <c r="V112" s="6"/>
      <c r="W112" s="20">
        <f t="shared" si="0"/>
        <v>240.53321666666665</v>
      </c>
      <c r="X112" s="20">
        <f t="shared" si="1"/>
        <v>245.91069910714285</v>
      </c>
      <c r="Y112" s="23">
        <f t="shared" si="2"/>
        <v>242.41902666666667</v>
      </c>
      <c r="Z112" s="23">
        <f t="shared" si="3"/>
        <v>242.74877934523809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148.17048333333332</v>
      </c>
      <c r="AJ112" s="9">
        <f t="shared" si="8"/>
        <v>0.38119133760067975</v>
      </c>
      <c r="AK112" s="9">
        <f t="shared" si="9"/>
        <v>0.38119133760067975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Encargos'!D30+'Swap - Encargos'!P30-'Swap - Encargos'!$M30)*(1+SUM($B113:$B$228))</f>
        <v>193.84749999999997</v>
      </c>
      <c r="N113" s="4">
        <f>Forward!N113*(1+SUM($B113:$B$228))+(-'Swap - Encargos'!E30+'Swap - Encargos'!Q30-'Swap - Encargos'!$M30)*(1+SUM($B113:$B$228))</f>
        <v>225.9708</v>
      </c>
      <c r="O113" s="4">
        <f>Forward!O113*(1+SUM($B113:$B$228))+(-'Swap - Encargos'!F30+'Swap - Encargos'!R30-'Swap - Encargos'!$M30)*(1+SUM($B113:$B$228))</f>
        <v>231.5093</v>
      </c>
      <c r="P113" s="4">
        <f>Forward!P113*(1+SUM($B113:$B$228))+(-'Swap - Encargos'!G30+'Swap - Encargos'!S30-'Swap - Encargos'!$M30)*(1+SUM($B113:$B$228))</f>
        <v>233.72469999999998</v>
      </c>
      <c r="Q113" s="4">
        <f>Forward!Q113*(1+SUM($B113:$B$228))+(-'Swap - Encargos'!H30+'Swap - Encargos'!T30-'Swap - Encargos'!$M30)*(1+SUM($B113:$B$228))</f>
        <v>230.40159999999997</v>
      </c>
      <c r="R113" s="4">
        <f>Forward!R113*(1+SUM($B113:$B$228))+(-'Swap - Encargos'!I30+'Swap - Encargos'!U30-'Swap - Encargos'!$M30)*(1+SUM($B113:$B$228))</f>
        <v>222.64769999999999</v>
      </c>
      <c r="S113" s="4">
        <f>Forward!S113*(1+SUM($B113:$B$228))+(-'Swap - Encargos'!J30+'Swap - Encargos'!V30-'Swap - Encargos'!$M30)*(1+SUM($B113:$B$228))</f>
        <v>217.10919999999999</v>
      </c>
      <c r="T113" s="4">
        <f>Forward!T113*(1+SUM($B113:$B$228))+(-'Swap - Encargos'!K30+'Swap - Encargos'!W30-'Swap - Encargos'!$M30)*(1+SUM($B113:$B$228))</f>
        <v>211.57069999999999</v>
      </c>
      <c r="U113" s="4">
        <f>Forward!U113*(1+SUM($B113:$B$228))</f>
        <v>0</v>
      </c>
      <c r="V113" s="6"/>
      <c r="W113" s="20">
        <f t="shared" si="0"/>
        <v>220.4323</v>
      </c>
      <c r="X113" s="20">
        <f t="shared" si="1"/>
        <v>245.91069910714285</v>
      </c>
      <c r="Y113" s="23">
        <f t="shared" si="2"/>
        <v>224.53079</v>
      </c>
      <c r="Z113" s="23">
        <f t="shared" si="3"/>
        <v>242.74877934523809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168.27139999999997</v>
      </c>
      <c r="AJ113" s="9">
        <f t="shared" si="8"/>
        <v>0.43290403461556959</v>
      </c>
      <c r="AK113" s="9">
        <f t="shared" si="9"/>
        <v>0.43290403461556959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Encargos'!D31+'Swap - Encargos'!P31-'Swap - Encargos'!$M31)*(1+SUM($B114:$B$228))</f>
        <v>173.31229999999999</v>
      </c>
      <c r="N114" s="4">
        <f>Forward!N114*(1+SUM($B114:$B$228))+(-'Swap - Encargos'!E31+'Swap - Encargos'!Q31-'Swap - Encargos'!$M31)*(1+SUM($B114:$B$228))</f>
        <v>214.15659999999997</v>
      </c>
      <c r="O114" s="4">
        <f>Forward!O114*(1+SUM($B114:$B$228))+(-'Swap - Encargos'!F31+'Swap - Encargos'!R31-'Swap - Encargos'!$M31)*(1+SUM($B114:$B$228))</f>
        <v>225.19559999999996</v>
      </c>
      <c r="P114" s="4">
        <f>Forward!P114*(1+SUM($B114:$B$228))+(-'Swap - Encargos'!G31+'Swap - Encargos'!S31-'Swap - Encargos'!$M31)*(1+SUM($B114:$B$228))</f>
        <v>221.88389999999998</v>
      </c>
      <c r="Q114" s="4">
        <f>Forward!Q114*(1+SUM($B114:$B$228))+(-'Swap - Encargos'!H31+'Swap - Encargos'!T31-'Swap - Encargos'!$M31)*(1+SUM($B114:$B$228))</f>
        <v>220.77999999999997</v>
      </c>
      <c r="R114" s="4">
        <f>Forward!R114*(1+SUM($B114:$B$228))+(-'Swap - Encargos'!I31+'Swap - Encargos'!U31-'Swap - Encargos'!$M31)*(1+SUM($B114:$B$228))</f>
        <v>216.36439999999999</v>
      </c>
      <c r="S114" s="4">
        <f>Forward!S114*(1+SUM($B114:$B$228))+(-'Swap - Encargos'!J31+'Swap - Encargos'!V31-'Swap - Encargos'!$M31)*(1+SUM($B114:$B$228))</f>
        <v>210.8449</v>
      </c>
      <c r="T114" s="4">
        <f>Forward!T114*(1+SUM($B114:$B$228))+(-'Swap - Encargos'!K31+'Swap - Encargos'!W31-'Swap - Encargos'!$M31)*(1+SUM($B114:$B$228))</f>
        <v>205.32539999999997</v>
      </c>
      <c r="U114" s="4">
        <f>Forward!U114*(1+SUM($B114:$B$228))</f>
        <v>0</v>
      </c>
      <c r="V114" s="6"/>
      <c r="W114" s="20">
        <f t="shared" si="0"/>
        <v>209.6183444444444</v>
      </c>
      <c r="X114" s="20">
        <f t="shared" si="1"/>
        <v>245.91069910714285</v>
      </c>
      <c r="Y114" s="23">
        <f t="shared" si="2"/>
        <v>213.93581999999998</v>
      </c>
      <c r="Z114" s="23">
        <f t="shared" si="3"/>
        <v>242.74877934523809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179.08535555555557</v>
      </c>
      <c r="AJ114" s="9">
        <f t="shared" si="8"/>
        <v>0.46072459705311675</v>
      </c>
      <c r="AK114" s="9">
        <f t="shared" si="9"/>
        <v>0.46072459705311675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Encargos'!D32+'Swap - Encargos'!P32-'Swap - Encargos'!$M32)*(1+SUM($B115:$B$228))</f>
        <v>237.44880000000001</v>
      </c>
      <c r="N115" s="4">
        <f>Forward!N115*(1+SUM($B115:$B$228))+(-'Swap - Encargos'!E32+'Swap - Encargos'!Q32-'Swap - Encargos'!$M32)*(1+SUM($B115:$B$228))</f>
        <v>249.54109999999997</v>
      </c>
      <c r="O115" s="4">
        <f>Forward!O115*(1+SUM($B115:$B$228))+(-'Swap - Encargos'!F32+'Swap - Encargos'!R32-'Swap - Encargos'!$M32)*(1+SUM($B115:$B$228))</f>
        <v>242.94529999999997</v>
      </c>
      <c r="P115" s="4">
        <f>Forward!P115*(1+SUM($B115:$B$228))+(-'Swap - Encargos'!G32+'Swap - Encargos'!S32-'Swap - Encargos'!$M32)*(1+SUM($B115:$B$228))</f>
        <v>230.85300000000001</v>
      </c>
      <c r="Q115" s="4">
        <f>Forward!Q115*(1+SUM($B115:$B$228))+(-'Swap - Encargos'!H32+'Swap - Encargos'!T32-'Swap - Encargos'!$M32)*(1+SUM($B115:$B$228))</f>
        <v>228.65440000000001</v>
      </c>
      <c r="R115" s="4">
        <f>Forward!R115*(1+SUM($B115:$B$228))+(-'Swap - Encargos'!I32+'Swap - Encargos'!U32-'Swap - Encargos'!$M32)*(1+SUM($B115:$B$228))</f>
        <v>220.95929999999998</v>
      </c>
      <c r="S115" s="4">
        <f>Forward!S115*(1+SUM($B115:$B$228))+(-'Swap - Encargos'!J32+'Swap - Encargos'!V32-'Swap - Encargos'!$M32)*(1+SUM($B115:$B$228))</f>
        <v>215.46280000000002</v>
      </c>
      <c r="T115" s="4">
        <f>Forward!T115*(1+SUM($B115:$B$228))+(-'Swap - Encargos'!K32+'Swap - Encargos'!W32-'Swap - Encargos'!$M32)*(1+SUM($B115:$B$228))</f>
        <v>209.96629999999999</v>
      </c>
      <c r="U115" s="4">
        <f>Forward!U115*(1+SUM($B115:$B$228))</f>
        <v>0</v>
      </c>
      <c r="V115" s="6"/>
      <c r="W115" s="20">
        <f t="shared" si="0"/>
        <v>242.39564999999999</v>
      </c>
      <c r="X115" s="20">
        <f t="shared" si="1"/>
        <v>245.91069910714285</v>
      </c>
      <c r="Y115" s="23">
        <f t="shared" si="2"/>
        <v>236.51439500000004</v>
      </c>
      <c r="Z115" s="23">
        <f t="shared" si="3"/>
        <v>242.74877934523809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146.30804999999998</v>
      </c>
      <c r="AJ115" s="9">
        <f t="shared" si="8"/>
        <v>0.37639994165221474</v>
      </c>
      <c r="AK115" s="9">
        <f t="shared" si="9"/>
        <v>0.37639994165221474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Encargos'!D33+'Swap - Encargos'!P33-'Swap - Encargos'!$M33)*(1+SUM($B116:$B$228))</f>
        <v>297.34120000000001</v>
      </c>
      <c r="N116" s="4">
        <f>Forward!N116*(1+SUM($B116:$B$228))+(-'Swap - Encargos'!E33+'Swap - Encargos'!Q33-'Swap - Encargos'!$M33)*(1+SUM($B116:$B$228))</f>
        <v>271.00839999999999</v>
      </c>
      <c r="O116" s="4">
        <f>Forward!O116*(1+SUM($B116:$B$228))+(-'Swap - Encargos'!F33+'Swap - Encargos'!R33-'Swap - Encargos'!$M33)*(1+SUM($B116:$B$228))</f>
        <v>249.06439999999998</v>
      </c>
      <c r="P116" s="4">
        <f>Forward!P116*(1+SUM($B116:$B$228))+(-'Swap - Encargos'!G33+'Swap - Encargos'!S33-'Swap - Encargos'!$M33)*(1+SUM($B116:$B$228))</f>
        <v>234.80079999999998</v>
      </c>
      <c r="Q116" s="4">
        <f>Forward!Q116*(1+SUM($B116:$B$228))+(-'Swap - Encargos'!H33+'Swap - Encargos'!T33-'Swap - Encargos'!$M33)*(1+SUM($B116:$B$228))</f>
        <v>229.31479999999999</v>
      </c>
      <c r="R116" s="4">
        <f>Forward!R116*(1+SUM($B116:$B$228))+(-'Swap - Encargos'!I33+'Swap - Encargos'!U33-'Swap - Encargos'!$M33)*(1+SUM($B116:$B$228))</f>
        <v>221.63439999999997</v>
      </c>
      <c r="S116" s="4">
        <f>Forward!S116*(1+SUM($B116:$B$228))+(-'Swap - Encargos'!J33+'Swap - Encargos'!V33-'Swap - Encargos'!$M33)*(1+SUM($B116:$B$228))</f>
        <v>216.14839999999998</v>
      </c>
      <c r="T116" s="4">
        <f>Forward!T116*(1+SUM($B116:$B$228))+(-'Swap - Encargos'!K33+'Swap - Encargos'!W33-'Swap - Encargos'!$M33)*(1+SUM($B116:$B$228))</f>
        <v>210.66239999999999</v>
      </c>
      <c r="U116" s="4">
        <f>Forward!U116*(1+SUM($B116:$B$228))</f>
        <v>0</v>
      </c>
      <c r="V116" s="6"/>
      <c r="W116" s="20">
        <f t="shared" si="0"/>
        <v>262.04793333333333</v>
      </c>
      <c r="X116" s="20">
        <f t="shared" si="1"/>
        <v>245.91069910714285</v>
      </c>
      <c r="Y116" s="23">
        <f t="shared" si="2"/>
        <v>248.73523999999998</v>
      </c>
      <c r="Z116" s="23">
        <f t="shared" si="3"/>
        <v>242.74877934523809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126.65576666666664</v>
      </c>
      <c r="AJ116" s="9">
        <f t="shared" si="8"/>
        <v>0.325841422828408</v>
      </c>
      <c r="AK116" s="9">
        <f t="shared" si="9"/>
        <v>0.325841422828408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Encargos'!D34+'Swap - Encargos'!P34-'Swap - Encargos'!$M34)*(1+SUM($B117:$B$228))</f>
        <v>236.17439999999999</v>
      </c>
      <c r="N117" s="4">
        <f>Forward!N117*(1+SUM($B117:$B$228))+(-'Swap - Encargos'!E34+'Swap - Encargos'!Q34-'Swap - Encargos'!$M34)*(1+SUM($B117:$B$228))</f>
        <v>253.66879999999998</v>
      </c>
      <c r="O117" s="4">
        <f>Forward!O117*(1+SUM($B117:$B$228))+(-'Swap - Encargos'!F34+'Swap - Encargos'!R34-'Swap - Encargos'!$M34)*(1+SUM($B117:$B$228))</f>
        <v>236.17439999999999</v>
      </c>
      <c r="P117" s="4">
        <f>Forward!P117*(1+SUM($B117:$B$228))+(-'Swap - Encargos'!G34+'Swap - Encargos'!S34-'Swap - Encargos'!$M34)*(1+SUM($B117:$B$228))</f>
        <v>231.80079999999998</v>
      </c>
      <c r="Q117" s="4">
        <f>Forward!Q117*(1+SUM($B117:$B$228))+(-'Swap - Encargos'!H34+'Swap - Encargos'!T34-'Swap - Encargos'!$M34)*(1+SUM($B117:$B$228))</f>
        <v>221.96019999999999</v>
      </c>
      <c r="R117" s="4">
        <f>Forward!R117*(1+SUM($B117:$B$228))+(-'Swap - Encargos'!I34+'Swap - Encargos'!U34-'Swap - Encargos'!$M34)*(1+SUM($B117:$B$228))</f>
        <v>214.3064</v>
      </c>
      <c r="S117" s="4">
        <f>Forward!S117*(1+SUM($B117:$B$228))+(-'Swap - Encargos'!J34+'Swap - Encargos'!V34-'Swap - Encargos'!$M34)*(1+SUM($B117:$B$228))</f>
        <v>211.02619999999999</v>
      </c>
      <c r="T117" s="4">
        <f>Forward!T117*(1+SUM($B117:$B$228))+(-'Swap - Encargos'!K34+'Swap - Encargos'!W34-'Swap - Encargos'!$M34)*(1+SUM($B117:$B$228))</f>
        <v>206.65259999999998</v>
      </c>
      <c r="U117" s="4">
        <f>Forward!U117*(1+SUM($B117:$B$228))</f>
        <v>0</v>
      </c>
      <c r="V117" s="6"/>
      <c r="W117" s="20">
        <f t="shared" si="0"/>
        <v>241.15544444444447</v>
      </c>
      <c r="X117" s="20">
        <f t="shared" si="1"/>
        <v>245.91069910714285</v>
      </c>
      <c r="Y117" s="23">
        <f t="shared" si="2"/>
        <v>233.40445333333335</v>
      </c>
      <c r="Z117" s="23">
        <f t="shared" si="3"/>
        <v>242.74877934523809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147.5482555555555</v>
      </c>
      <c r="AJ117" s="9">
        <f t="shared" si="8"/>
        <v>0.37959056102516009</v>
      </c>
      <c r="AK117" s="9">
        <f t="shared" si="9"/>
        <v>0.37959056102516009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Encargos'!D35+'Swap - Encargos'!P35-'Swap - Encargos'!$M35)*(1+SUM($B118:$B$228))</f>
        <v>287.06449999999995</v>
      </c>
      <c r="N118" s="4">
        <f>Forward!N118*(1+SUM($B118:$B$228))+(-'Swap - Encargos'!E35+'Swap - Encargos'!Q35-'Swap - Encargos'!$M35)*(1+SUM($B118:$B$228))</f>
        <v>263.05149999999998</v>
      </c>
      <c r="O118" s="4">
        <f>Forward!O118*(1+SUM($B118:$B$228))+(-'Swap - Encargos'!F35+'Swap - Encargos'!R35-'Swap - Encargos'!$M35)*(1+SUM($B118:$B$228))</f>
        <v>247.77049999999997</v>
      </c>
      <c r="P118" s="4">
        <f>Forward!P118*(1+SUM($B118:$B$228))+(-'Swap - Encargos'!G35+'Swap - Encargos'!S35-'Swap - Encargos'!$M35)*(1+SUM($B118:$B$228))</f>
        <v>236.85549999999998</v>
      </c>
      <c r="Q118" s="4">
        <f>Forward!Q118*(1+SUM($B118:$B$228))+(-'Swap - Encargos'!H35+'Swap - Encargos'!T35-'Swap - Encargos'!$M35)*(1+SUM($B118:$B$228))</f>
        <v>225.94049999999999</v>
      </c>
      <c r="R118" s="4">
        <f>Forward!R118*(1+SUM($B118:$B$228))+(-'Swap - Encargos'!I35+'Swap - Encargos'!U35-'Swap - Encargos'!$M35)*(1+SUM($B118:$B$228))</f>
        <v>222.666</v>
      </c>
      <c r="S118" s="4">
        <f>Forward!S118*(1+SUM($B118:$B$228))+(-'Swap - Encargos'!J35+'Swap - Encargos'!V35-'Swap - Encargos'!$M35)*(1+SUM($B118:$B$228))</f>
        <v>219.39149999999998</v>
      </c>
      <c r="T118" s="4">
        <f>Forward!T118*(1+SUM($B118:$B$228))+(-'Swap - Encargos'!K35+'Swap - Encargos'!W35-'Swap - Encargos'!$M35)*(1+SUM($B118:$B$228))</f>
        <v>215.02549999999997</v>
      </c>
      <c r="U118" s="4">
        <f>Forward!U118*(1+SUM($B118:$B$228))</f>
        <v>0</v>
      </c>
      <c r="V118" s="6"/>
      <c r="W118" s="20">
        <f t="shared" si="0"/>
        <v>254.80461111111106</v>
      </c>
      <c r="X118" s="20">
        <f t="shared" si="1"/>
        <v>245.91069910714285</v>
      </c>
      <c r="Y118" s="23">
        <f t="shared" si="2"/>
        <v>243.55003333333332</v>
      </c>
      <c r="Z118" s="23">
        <f t="shared" si="3"/>
        <v>242.74877934523809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133.89908888888891</v>
      </c>
      <c r="AJ118" s="9">
        <f t="shared" si="8"/>
        <v>0.34447598231992371</v>
      </c>
      <c r="AK118" s="9">
        <f t="shared" si="9"/>
        <v>0.34447598231992371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Encargos'!D36+'Swap - Encargos'!P36-'Swap - Encargos'!$M36)*(1+SUM($B119:$B$228))</f>
        <v>345.69779999999997</v>
      </c>
      <c r="N119" s="4">
        <f>Forward!N119*(1+SUM($B119:$B$228))+(-'Swap - Encargos'!E36+'Swap - Encargos'!Q36-'Swap - Encargos'!$M36)*(1+SUM($B119:$B$228))</f>
        <v>267.42660000000001</v>
      </c>
      <c r="O119" s="4">
        <f>Forward!O119*(1+SUM($B119:$B$228))+(-'Swap - Encargos'!F36+'Swap - Encargos'!R36-'Swap - Encargos'!$M36)*(1+SUM($B119:$B$228))</f>
        <v>239.16199999999998</v>
      </c>
      <c r="P119" s="4">
        <f>Forward!P119*(1+SUM($B119:$B$228))+(-'Swap - Encargos'!G36+'Swap - Encargos'!S36-'Swap - Encargos'!$M36)*(1+SUM($B119:$B$228))</f>
        <v>225.02969999999999</v>
      </c>
      <c r="Q119" s="4">
        <f>Forward!Q119*(1+SUM($B119:$B$228))+(-'Swap - Encargos'!H36+'Swap - Encargos'!T36-'Swap - Encargos'!$M36)*(1+SUM($B119:$B$228))</f>
        <v>226.11680000000001</v>
      </c>
      <c r="R119" s="4">
        <f>Forward!R119*(1+SUM($B119:$B$228))+(-'Swap - Encargos'!I36+'Swap - Encargos'!U36-'Swap - Encargos'!$M36)*(1+SUM($B119:$B$228))</f>
        <v>218.50709999999998</v>
      </c>
      <c r="S119" s="4">
        <f>Forward!S119*(1+SUM($B119:$B$228))+(-'Swap - Encargos'!J36+'Swap - Encargos'!V36-'Swap - Encargos'!$M36)*(1+SUM($B119:$B$228))</f>
        <v>215.24579999999997</v>
      </c>
      <c r="T119" s="4">
        <f>Forward!T119*(1+SUM($B119:$B$228))+(-'Swap - Encargos'!K36+'Swap - Encargos'!W36-'Swap - Encargos'!$M36)*(1+SUM($B119:$B$228))</f>
        <v>210.8974</v>
      </c>
      <c r="U119" s="4">
        <f>Forward!U119*(1+SUM($B119:$B$228))</f>
        <v>0</v>
      </c>
      <c r="V119" s="6"/>
      <c r="W119" s="20">
        <f t="shared" si="0"/>
        <v>253.92844166666666</v>
      </c>
      <c r="X119" s="20">
        <f t="shared" si="1"/>
        <v>245.91069910714285</v>
      </c>
      <c r="Y119" s="23">
        <f t="shared" si="2"/>
        <v>241.60797499999998</v>
      </c>
      <c r="Z119" s="23">
        <f t="shared" si="3"/>
        <v>242.74877934523809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134.77525833333331</v>
      </c>
      <c r="AJ119" s="9">
        <f t="shared" si="8"/>
        <v>0.34673006285593194</v>
      </c>
      <c r="AK119" s="9">
        <f t="shared" si="9"/>
        <v>0.34673006285593194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Encargos'!D37+'Swap - Encargos'!P37-'Swap - Encargos'!$M37)*(1+SUM($B120:$B$228))</f>
        <v>306.12110000000007</v>
      </c>
      <c r="N120" s="4">
        <f>Forward!N120*(1+SUM($B120:$B$228))+(-'Swap - Encargos'!E37+'Swap - Encargos'!Q37-'Swap - Encargos'!$M37)*(1+SUM($B120:$B$228))</f>
        <v>196.86940000000001</v>
      </c>
      <c r="O120" s="4">
        <f>Forward!O120*(1+SUM($B120:$B$228))+(-'Swap - Encargos'!F37+'Swap - Encargos'!R37-'Swap - Encargos'!$M37)*(1+SUM($B120:$B$228))</f>
        <v>226.07530000000003</v>
      </c>
      <c r="P120" s="4">
        <f>Forward!P120*(1+SUM($B120:$B$228))+(-'Swap - Encargos'!G37+'Swap - Encargos'!S37-'Swap - Encargos'!$M37)*(1+SUM($B120:$B$228))</f>
        <v>226.07530000000003</v>
      </c>
      <c r="Q120" s="4">
        <f>Forward!Q120*(1+SUM($B120:$B$228))+(-'Swap - Encargos'!H37+'Swap - Encargos'!T37-'Swap - Encargos'!$M37)*(1+SUM($B120:$B$228))</f>
        <v>215.25830000000002</v>
      </c>
      <c r="R120" s="4">
        <f>Forward!R120*(1+SUM($B120:$B$228))+(-'Swap - Encargos'!I37+'Swap - Encargos'!U37-'Swap - Encargos'!$M37)*(1+SUM($B120:$B$228))</f>
        <v>213.09490000000002</v>
      </c>
      <c r="S120" s="4">
        <f>Forward!S120*(1+SUM($B120:$B$228))+(-'Swap - Encargos'!J37+'Swap - Encargos'!V37-'Swap - Encargos'!$M37)*(1+SUM($B120:$B$228))</f>
        <v>209.84980000000002</v>
      </c>
      <c r="T120" s="4">
        <f>Forward!T120*(1+SUM($B120:$B$228))+(-'Swap - Encargos'!K37+'Swap - Encargos'!W37-'Swap - Encargos'!$M37)*(1+SUM($B120:$B$228))</f>
        <v>205.52300000000002</v>
      </c>
      <c r="U120" s="4">
        <f>Forward!U120*(1+SUM($B120:$B$228))</f>
        <v>0</v>
      </c>
      <c r="V120" s="6"/>
      <c r="W120" s="20">
        <f t="shared" si="0"/>
        <v>220.78698888888891</v>
      </c>
      <c r="X120" s="20">
        <f t="shared" si="1"/>
        <v>245.91069910714285</v>
      </c>
      <c r="Y120" s="23">
        <f t="shared" si="2"/>
        <v>218.57551333333339</v>
      </c>
      <c r="Z120" s="23">
        <f t="shared" si="3"/>
        <v>242.74877934523809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167.91671111111106</v>
      </c>
      <c r="AJ120" s="9">
        <f t="shared" si="8"/>
        <v>0.43199154294417846</v>
      </c>
      <c r="AK120" s="9">
        <f t="shared" si="9"/>
        <v>0.43199154294417846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Encargos'!D38+'Swap - Encargos'!P38-'Swap - Encargos'!$M38)*(1+SUM($B121:$B$228))</f>
        <v>163.82560000000001</v>
      </c>
      <c r="N121" s="4">
        <f>Forward!N121*(1+SUM($B121:$B$228))+(-'Swap - Encargos'!E38+'Swap - Encargos'!Q38-'Swap - Encargos'!$M38)*(1+SUM($B121:$B$228))</f>
        <v>211.24880000000002</v>
      </c>
      <c r="O121" s="4">
        <f>Forward!O121*(1+SUM($B121:$B$228))+(-'Swap - Encargos'!F38+'Swap - Encargos'!R38-'Swap - Encargos'!$M38)*(1+SUM($B121:$B$228))</f>
        <v>227.41580000000002</v>
      </c>
      <c r="P121" s="4">
        <f>Forward!P121*(1+SUM($B121:$B$228))+(-'Swap - Encargos'!G38+'Swap - Encargos'!S38-'Swap - Encargos'!$M38)*(1+SUM($B121:$B$228))</f>
        <v>238.19380000000004</v>
      </c>
      <c r="Q121" s="4">
        <f>Forward!Q121*(1+SUM($B121:$B$228))+(-'Swap - Encargos'!H38+'Swap - Encargos'!T38-'Swap - Encargos'!$M38)*(1+SUM($B121:$B$228))</f>
        <v>229.57140000000001</v>
      </c>
      <c r="R121" s="4">
        <f>Forward!R121*(1+SUM($B121:$B$228))+(-'Swap - Encargos'!I38+'Swap - Encargos'!U38-'Swap - Encargos'!$M38)*(1+SUM($B121:$B$228))</f>
        <v>223.1046</v>
      </c>
      <c r="S121" s="4">
        <f>Forward!S121*(1+SUM($B121:$B$228))+(-'Swap - Encargos'!J38+'Swap - Encargos'!V38-'Swap - Encargos'!$M38)*(1+SUM($B121:$B$228))</f>
        <v>219.87120000000004</v>
      </c>
      <c r="T121" s="4">
        <f>Forward!T121*(1+SUM($B121:$B$228))+(-'Swap - Encargos'!K38+'Swap - Encargos'!W38-'Swap - Encargos'!$M38)*(1+SUM($B121:$B$228))</f>
        <v>215.56</v>
      </c>
      <c r="U121" s="4">
        <f>Forward!U121*(1+SUM($B121:$B$228))</f>
        <v>0</v>
      </c>
      <c r="V121" s="6"/>
      <c r="W121" s="20">
        <f t="shared" si="0"/>
        <v>223.5536833333334</v>
      </c>
      <c r="X121" s="20">
        <f t="shared" si="1"/>
        <v>245.91069910714285</v>
      </c>
      <c r="Y121" s="23">
        <f t="shared" si="2"/>
        <v>224.91889666666665</v>
      </c>
      <c r="Z121" s="23">
        <f t="shared" si="3"/>
        <v>242.74877934523809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165.15001666666657</v>
      </c>
      <c r="AJ121" s="9">
        <f t="shared" si="8"/>
        <v>0.42487379633038375</v>
      </c>
      <c r="AK121" s="9">
        <f t="shared" si="9"/>
        <v>0.42487379633038375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Encargos'!E39+'Swap - Encargos'!Q39-'Swap - Encargos'!$M39)*(1+SUM($B122:$B$228))</f>
        <v>210.2296</v>
      </c>
      <c r="O122" s="4">
        <f>Forward!O122*(1+SUM($B122:$B$228))+(-'Swap - Encargos'!F39+'Swap - Encargos'!R39-'Swap - Encargos'!$M39)*(1+SUM($B122:$B$228))</f>
        <v>237.0446</v>
      </c>
      <c r="P122" s="4">
        <f>Forward!P122*(1+SUM($B122:$B$228))+(-'Swap - Encargos'!G39+'Swap - Encargos'!S39-'Swap - Encargos'!$M39)*(1+SUM($B122:$B$228))</f>
        <v>230.60900000000001</v>
      </c>
      <c r="Q122" s="4">
        <f>Forward!Q122*(1+SUM($B122:$B$228))+(-'Swap - Encargos'!H39+'Swap - Encargos'!T39-'Swap - Encargos'!$M39)*(1+SUM($B122:$B$228))</f>
        <v>220.9556</v>
      </c>
      <c r="R122" s="4">
        <f>Forward!R122*(1+SUM($B122:$B$228))+(-'Swap - Encargos'!I39+'Swap - Encargos'!U39-'Swap - Encargos'!$M39)*(1+SUM($B122:$B$228))</f>
        <v>215.5926</v>
      </c>
      <c r="S122" s="4">
        <f>Forward!S122*(1+SUM($B122:$B$228))+(-'Swap - Encargos'!J39+'Swap - Encargos'!V39-'Swap - Encargos'!$M39)*(1+SUM($B122:$B$228))</f>
        <v>212.37480000000002</v>
      </c>
      <c r="T122" s="4">
        <f>Forward!T122*(1+SUM($B122:$B$228))+(-'Swap - Encargos'!K39+'Swap - Encargos'!W39-'Swap - Encargos'!$M39)*(1+SUM($B122:$B$228))</f>
        <v>208.08439999999999</v>
      </c>
      <c r="U122" s="4">
        <f>Forward!U122*(1+SUM($B122:$B$228))</f>
        <v>0</v>
      </c>
      <c r="V122" s="6"/>
      <c r="W122" s="20">
        <f t="shared" si="0"/>
        <v>225.96106666666665</v>
      </c>
      <c r="X122" s="20">
        <f t="shared" si="1"/>
        <v>245.91069910714285</v>
      </c>
      <c r="Y122" s="23">
        <f t="shared" si="2"/>
        <v>222.88628000000003</v>
      </c>
      <c r="Z122" s="23">
        <f t="shared" si="3"/>
        <v>242.74877934523809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179.80351333333337</v>
      </c>
      <c r="AJ122" s="9">
        <f t="shared" si="8"/>
        <v>0.44312274209181435</v>
      </c>
      <c r="AK122" s="9">
        <f t="shared" si="9"/>
        <v>0.44312274209181435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Encargos'!E40+'Swap - Encargos'!Q40-'Swap - Encargos'!$M40)*(1+SUM($B123:$B$228))</f>
        <v>266.67899999999997</v>
      </c>
      <c r="O123" s="4">
        <f>Forward!O123*(1+SUM($B123:$B$228))+(-'Swap - Encargos'!F40+'Swap - Encargos'!R40-'Swap - Encargos'!$M40)*(1+SUM($B123:$B$228))</f>
        <v>250.61399999999998</v>
      </c>
      <c r="P123" s="4">
        <f>Forward!P123*(1+SUM($B123:$B$228))+(-'Swap - Encargos'!G40+'Swap - Encargos'!S40-'Swap - Encargos'!$M40)*(1+SUM($B123:$B$228))</f>
        <v>248.47199999999998</v>
      </c>
      <c r="Q123" s="4">
        <f>Forward!Q123*(1+SUM($B123:$B$228))+(-'Swap - Encargos'!H40+'Swap - Encargos'!T40-'Swap - Encargos'!$M40)*(1+SUM($B123:$B$228))</f>
        <v>229.19399999999999</v>
      </c>
      <c r="R123" s="4">
        <f>Forward!R123*(1+SUM($B123:$B$228))+(-'Swap - Encargos'!I40+'Swap - Encargos'!U40-'Swap - Encargos'!$M40)*(1+SUM($B123:$B$228))</f>
        <v>224.91</v>
      </c>
      <c r="S123" s="4">
        <f>Forward!S123*(1+SUM($B123:$B$228))+(-'Swap - Encargos'!J40+'Swap - Encargos'!V40-'Swap - Encargos'!$M40)*(1+SUM($B123:$B$228))</f>
        <v>221.697</v>
      </c>
      <c r="T123" s="4">
        <f>Forward!T123*(1+SUM($B123:$B$228))+(-'Swap - Encargos'!K40+'Swap - Encargos'!W40-'Swap - Encargos'!$M40)*(1+SUM($B123:$B$228))</f>
        <v>212.05799999999999</v>
      </c>
      <c r="U123" s="4">
        <f>Forward!U123*(1+SUM($B123:$B$228))</f>
        <v>0</v>
      </c>
      <c r="V123" s="6"/>
      <c r="W123" s="20">
        <f t="shared" si="0"/>
        <v>254.21375</v>
      </c>
      <c r="X123" s="20">
        <f t="shared" si="1"/>
        <v>245.91069910714285</v>
      </c>
      <c r="Y123" s="23">
        <f t="shared" si="2"/>
        <v>243.22409999999999</v>
      </c>
      <c r="Z123" s="23">
        <f t="shared" si="3"/>
        <v>242.74877934523809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151.55083000000002</v>
      </c>
      <c r="AJ123" s="9">
        <f t="shared" si="8"/>
        <v>0.3734944780049555</v>
      </c>
      <c r="AK123" s="9">
        <f t="shared" si="9"/>
        <v>0.3734944780049555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Encargos'!E41+'Swap - Encargos'!Q41-'Swap - Encargos'!$M41)*(1+SUM($B124:$B$228))</f>
        <v>339.58589999999998</v>
      </c>
      <c r="O124" s="4">
        <f>Forward!O124*(1+SUM($B124:$B$228))+(-'Swap - Encargos'!F41+'Swap - Encargos'!R41-'Swap - Encargos'!$M41)*(1+SUM($B124:$B$228))</f>
        <v>278.22769999999997</v>
      </c>
      <c r="P124" s="4">
        <f>Forward!P124*(1+SUM($B124:$B$228))+(-'Swap - Encargos'!G41+'Swap - Encargos'!S41-'Swap - Encargos'!$M41)*(1+SUM($B124:$B$228))</f>
        <v>243.31700000000001</v>
      </c>
      <c r="Q124" s="4">
        <f>Forward!Q124*(1+SUM($B124:$B$228))+(-'Swap - Encargos'!H41+'Swap - Encargos'!T41-'Swap - Encargos'!$M41)*(1+SUM($B124:$B$228))</f>
        <v>234.85380000000004</v>
      </c>
      <c r="R124" s="4">
        <f>Forward!R124*(1+SUM($B124:$B$228))+(-'Swap - Encargos'!I41+'Swap - Encargos'!U41-'Swap - Encargos'!$M41)*(1+SUM($B124:$B$228))</f>
        <v>229.5643</v>
      </c>
      <c r="S124" s="4">
        <f>Forward!S124*(1+SUM($B124:$B$228))+(-'Swap - Encargos'!J41+'Swap - Encargos'!V41-'Swap - Encargos'!$M41)*(1+SUM($B124:$B$228))</f>
        <v>229.5643</v>
      </c>
      <c r="T124" s="4">
        <f>Forward!T124*(1+SUM($B124:$B$228))+(-'Swap - Encargos'!K41+'Swap - Encargos'!W41-'Swap - Encargos'!$M41)*(1+SUM($B124:$B$228))</f>
        <v>218.9853</v>
      </c>
      <c r="U124" s="4">
        <f>Forward!U124*(1+SUM($B124:$B$228))</f>
        <v>0</v>
      </c>
      <c r="V124" s="6"/>
      <c r="W124" s="20">
        <f t="shared" si="0"/>
        <v>281.22508333333332</v>
      </c>
      <c r="X124" s="20">
        <f t="shared" si="1"/>
        <v>245.91069910714285</v>
      </c>
      <c r="Y124" s="23">
        <f t="shared" si="2"/>
        <v>261.4423533333333</v>
      </c>
      <c r="Z124" s="23">
        <f t="shared" si="3"/>
        <v>242.74877934523809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124.53949666666671</v>
      </c>
      <c r="AJ124" s="9">
        <f t="shared" si="8"/>
        <v>0.30692550016728098</v>
      </c>
      <c r="AK124" s="9">
        <f t="shared" si="9"/>
        <v>0.30692550016728098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Encargos'!E42+'Swap - Encargos'!Q42-'Swap - Encargos'!$M42)*(1+SUM($B125:$B$228))</f>
        <v>342.78899999999999</v>
      </c>
      <c r="O125" s="4">
        <f>Forward!O125*(1+SUM($B125:$B$228))+(-'Swap - Encargos'!F42+'Swap - Encargos'!R42-'Swap - Encargos'!$M42)*(1+SUM($B125:$B$228))</f>
        <v>279.69899999999996</v>
      </c>
      <c r="P125" s="4">
        <f>Forward!P125*(1+SUM($B125:$B$228))+(-'Swap - Encargos'!G42+'Swap - Encargos'!S42-'Swap - Encargos'!$M42)*(1+SUM($B125:$B$228))</f>
        <v>236.58749999999998</v>
      </c>
      <c r="Q125" s="4">
        <f>Forward!Q125*(1+SUM($B125:$B$228))+(-'Swap - Encargos'!H42+'Swap - Encargos'!T42-'Swap - Encargos'!$M42)*(1+SUM($B125:$B$228))</f>
        <v>218.71199999999999</v>
      </c>
      <c r="R125" s="4">
        <f>Forward!R125*(1+SUM($B125:$B$228))+(-'Swap - Encargos'!I42+'Swap - Encargos'!U42-'Swap - Encargos'!$M42)*(1+SUM($B125:$B$228))</f>
        <v>226.07249999999999</v>
      </c>
      <c r="S125" s="4">
        <f>Forward!S125*(1+SUM($B125:$B$228))+(-'Swap - Encargos'!J42+'Swap - Encargos'!V42-'Swap - Encargos'!$M42)*(1+SUM($B125:$B$228))</f>
        <v>231.32999999999996</v>
      </c>
      <c r="T125" s="4">
        <f>Forward!T125*(1+SUM($B125:$B$228))+(-'Swap - Encargos'!K42+'Swap - Encargos'!W42-'Swap - Encargos'!$M42)*(1+SUM($B125:$B$228))</f>
        <v>223.96949999999998</v>
      </c>
      <c r="U125" s="4">
        <f>Forward!U125*(1+SUM($B125:$B$228))</f>
        <v>0</v>
      </c>
      <c r="V125" s="6"/>
      <c r="W125" s="20">
        <f t="shared" si="0"/>
        <v>276.01874999999995</v>
      </c>
      <c r="X125" s="20">
        <f t="shared" si="1"/>
        <v>245.91069910714285</v>
      </c>
      <c r="Y125" s="23">
        <f t="shared" si="2"/>
        <v>255.19904999999997</v>
      </c>
      <c r="Z125" s="23">
        <f t="shared" si="3"/>
        <v>242.74877934523809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129.74583000000007</v>
      </c>
      <c r="AJ125" s="9">
        <f t="shared" si="8"/>
        <v>0.3197564213219401</v>
      </c>
      <c r="AK125" s="9">
        <f t="shared" si="9"/>
        <v>0.3197564213219401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Encargos'!E43+'Swap - Encargos'!Q43-'Swap - Encargos'!$M43)*(1+SUM($B126:$B$228))</f>
        <v>352.90639999999996</v>
      </c>
      <c r="O126" s="4">
        <f>Forward!O126*(1+SUM($B126:$B$228))+(-'Swap - Encargos'!F43+'Swap - Encargos'!R43-'Swap - Encargos'!$M43)*(1+SUM($B126:$B$228))</f>
        <v>281.6968</v>
      </c>
      <c r="P126" s="4">
        <f>Forward!P126*(1+SUM($B126:$B$228))+(-'Swap - Encargos'!G43+'Swap - Encargos'!S43-'Swap - Encargos'!$M43)*(1+SUM($B126:$B$228))</f>
        <v>234.5728</v>
      </c>
      <c r="Q126" s="4">
        <f>Forward!Q126*(1+SUM($B126:$B$228))+(-'Swap - Encargos'!H43+'Swap - Encargos'!T43-'Swap - Encargos'!$M43)*(1+SUM($B126:$B$228))</f>
        <v>218.86479999999997</v>
      </c>
      <c r="R126" s="4">
        <f>Forward!R126*(1+SUM($B126:$B$228))+(-'Swap - Encargos'!I43+'Swap - Encargos'!U43-'Swap - Encargos'!$M43)*(1+SUM($B126:$B$228))</f>
        <v>230.38399999999999</v>
      </c>
      <c r="S126" s="4">
        <f>Forward!S126*(1+SUM($B126:$B$228))+(-'Swap - Encargos'!J43+'Swap - Encargos'!V43-'Swap - Encargos'!$M43)*(1+SUM($B126:$B$228))</f>
        <v>231.43119999999999</v>
      </c>
      <c r="T126" s="4">
        <f>Forward!T126*(1+SUM($B126:$B$228))+(-'Swap - Encargos'!K43+'Swap - Encargos'!W43-'Swap - Encargos'!$M43)*(1+SUM($B126:$B$228))</f>
        <v>222.00639999999999</v>
      </c>
      <c r="U126" s="4">
        <f>Forward!U126*(1+SUM($B126:$B$228))</f>
        <v>0</v>
      </c>
      <c r="V126" s="6"/>
      <c r="W126" s="20">
        <f t="shared" si="0"/>
        <v>274.83182222222217</v>
      </c>
      <c r="X126" s="20">
        <f t="shared" si="1"/>
        <v>245.91069910714285</v>
      </c>
      <c r="Y126" s="23">
        <f t="shared" si="2"/>
        <v>255.58661333333333</v>
      </c>
      <c r="Z126" s="23">
        <f t="shared" si="3"/>
        <v>242.74877934523809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130.93275777777785</v>
      </c>
      <c r="AJ126" s="9">
        <f t="shared" si="8"/>
        <v>0.3226815849174855</v>
      </c>
      <c r="AK126" s="9">
        <f t="shared" si="9"/>
        <v>0.3226815849174855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Encargos'!E44+'Swap - Encargos'!Q44-'Swap - Encargos'!$M44)*(1+SUM($B127:$B$228))</f>
        <v>368.74379999999996</v>
      </c>
      <c r="O127" s="4">
        <f>Forward!O127*(1+SUM($B127:$B$228))+(-'Swap - Encargos'!F44+'Swap - Encargos'!R44-'Swap - Encargos'!$M44)*(1+SUM($B127:$B$228))</f>
        <v>291.4434</v>
      </c>
      <c r="P127" s="4">
        <f>Forward!P127*(1+SUM($B127:$B$228))+(-'Swap - Encargos'!G44+'Swap - Encargos'!S44-'Swap - Encargos'!$M44)*(1+SUM($B127:$B$228))</f>
        <v>241.30259999999998</v>
      </c>
      <c r="Q127" s="4">
        <f>Forward!Q127*(1+SUM($B127:$B$228))+(-'Swap - Encargos'!H44+'Swap - Encargos'!T44-'Swap - Encargos'!$M44)*(1+SUM($B127:$B$228))</f>
        <v>230.85659999999999</v>
      </c>
      <c r="R127" s="4">
        <f>Forward!R127*(1+SUM($B127:$B$228))+(-'Swap - Encargos'!I44+'Swap - Encargos'!U44-'Swap - Encargos'!$M44)*(1+SUM($B127:$B$228))</f>
        <v>235.035</v>
      </c>
      <c r="S127" s="4">
        <f>Forward!S127*(1+SUM($B127:$B$228))+(-'Swap - Encargos'!J44+'Swap - Encargos'!V44-'Swap - Encargos'!$M44)*(1+SUM($B127:$B$228))</f>
        <v>231.90119999999999</v>
      </c>
      <c r="T127" s="4">
        <f>Forward!T127*(1+SUM($B127:$B$228))+(-'Swap - Encargos'!K44+'Swap - Encargos'!W44-'Swap - Encargos'!$M44)*(1+SUM($B127:$B$228))</f>
        <v>216.23220000000001</v>
      </c>
      <c r="U127" s="4">
        <f>Forward!U127*(1+SUM($B127:$B$228))</f>
        <v>0</v>
      </c>
      <c r="V127" s="6"/>
      <c r="W127" s="20">
        <f t="shared" si="0"/>
        <v>281.34559999999993</v>
      </c>
      <c r="X127" s="20">
        <f t="shared" si="1"/>
        <v>245.91069910714285</v>
      </c>
      <c r="Y127" s="23">
        <f t="shared" si="2"/>
        <v>262.07272999999998</v>
      </c>
      <c r="Z127" s="23">
        <f t="shared" si="3"/>
        <v>242.74877934523809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124.41898000000009</v>
      </c>
      <c r="AJ127" s="9">
        <f t="shared" si="8"/>
        <v>0.30662848886415883</v>
      </c>
      <c r="AK127" s="9">
        <f t="shared" si="9"/>
        <v>0.30662848886415883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Encargos'!E45+'Swap - Encargos'!Q45-'Swap - Encargos'!$M45)*(1+SUM($B128:$B$228))</f>
        <v>331.4196</v>
      </c>
      <c r="O128" s="4">
        <f>Forward!O128*(1+SUM($B128:$B$228))+(-'Swap - Encargos'!F45+'Swap - Encargos'!R45-'Swap - Encargos'!$M45)*(1+SUM($B128:$B$228))</f>
        <v>283.47840000000002</v>
      </c>
      <c r="P128" s="4">
        <f>Forward!P128*(1+SUM($B128:$B$228))+(-'Swap - Encargos'!G45+'Swap - Encargos'!S45-'Swap - Encargos'!$M45)*(1+SUM($B128:$B$228))</f>
        <v>253.25459999999998</v>
      </c>
      <c r="Q128" s="4">
        <f>Forward!Q128*(1+SUM($B128:$B$228))+(-'Swap - Encargos'!H45+'Swap - Encargos'!T45-'Swap - Encargos'!$M45)*(1+SUM($B128:$B$228))</f>
        <v>232.41059999999999</v>
      </c>
      <c r="R128" s="4">
        <f>Forward!R128*(1+SUM($B128:$B$228))+(-'Swap - Encargos'!I45+'Swap - Encargos'!U45-'Swap - Encargos'!$M45)*(1+SUM($B128:$B$228))</f>
        <v>236.57939999999999</v>
      </c>
      <c r="S128" s="4">
        <f>Forward!S128*(1+SUM($B128:$B$228))+(-'Swap - Encargos'!J45+'Swap - Encargos'!V45-'Swap - Encargos'!$M45)*(1+SUM($B128:$B$228))</f>
        <v>232.41060000000002</v>
      </c>
      <c r="T128" s="4">
        <f>Forward!T128*(1+SUM($B128:$B$228))+(-'Swap - Encargos'!K45+'Swap - Encargos'!W45-'Swap - Encargos'!$M45)*(1+SUM($B128:$B$228))</f>
        <v>217.81980000000001</v>
      </c>
      <c r="U128" s="4">
        <f>Forward!U128*(1+SUM($B128:$B$228))</f>
        <v>0</v>
      </c>
      <c r="V128" s="6"/>
      <c r="W128" s="20">
        <f t="shared" si="0"/>
        <v>272.8827</v>
      </c>
      <c r="X128" s="20">
        <f t="shared" si="1"/>
        <v>245.91069910714285</v>
      </c>
      <c r="Y128" s="23">
        <f t="shared" si="2"/>
        <v>257.52762000000001</v>
      </c>
      <c r="Z128" s="23">
        <f t="shared" si="3"/>
        <v>242.74877934523809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132.88188000000002</v>
      </c>
      <c r="AJ128" s="9">
        <f t="shared" si="8"/>
        <v>0.32748516393422022</v>
      </c>
      <c r="AK128" s="9">
        <f t="shared" si="9"/>
        <v>0.32748516393422022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Encargos'!E46+'Swap - Encargos'!Q46-'Swap - Encargos'!$M46)*(1+SUM($B129:$B$228))</f>
        <v>308.76120000000003</v>
      </c>
      <c r="O129" s="4">
        <f>Forward!O129*(1+SUM($B129:$B$228))+(-'Swap - Encargos'!F46+'Swap - Encargos'!R46-'Swap - Encargos'!$M46)*(1+SUM($B129:$B$228))</f>
        <v>269.25639999999999</v>
      </c>
      <c r="P129" s="4">
        <f>Forward!P129*(1+SUM($B129:$B$228))+(-'Swap - Encargos'!G46+'Swap - Encargos'!S46-'Swap - Encargos'!$M46)*(1+SUM($B129:$B$228))</f>
        <v>244.30600000000004</v>
      </c>
      <c r="Q129" s="4">
        <f>Forward!Q129*(1+SUM($B129:$B$228))+(-'Swap - Encargos'!H46+'Swap - Encargos'!T46-'Swap - Encargos'!$M46)*(1+SUM($B129:$B$228))</f>
        <v>227.67240000000004</v>
      </c>
      <c r="R129" s="4">
        <f>Forward!R129*(1+SUM($B129:$B$228))+(-'Swap - Encargos'!I46+'Swap - Encargos'!U46-'Swap - Encargos'!$M46)*(1+SUM($B129:$B$228))</f>
        <v>241.18720000000002</v>
      </c>
      <c r="S129" s="4">
        <f>Forward!S129*(1+SUM($B129:$B$228))+(-'Swap - Encargos'!J46+'Swap - Encargos'!V46-'Swap - Encargos'!$M46)*(1+SUM($B129:$B$228))</f>
        <v>226.6328</v>
      </c>
      <c r="T129" s="4">
        <f>Forward!T129*(1+SUM($B129:$B$228))+(-'Swap - Encargos'!K46+'Swap - Encargos'!W46-'Swap - Encargos'!$M46)*(1+SUM($B129:$B$228))</f>
        <v>237.02880000000002</v>
      </c>
      <c r="U129" s="4">
        <f>Forward!U129*(1+SUM($B129:$B$228))</f>
        <v>0</v>
      </c>
      <c r="V129" s="6"/>
      <c r="W129" s="20">
        <f t="shared" si="0"/>
        <v>258.34059999999999</v>
      </c>
      <c r="X129" s="20">
        <f t="shared" si="1"/>
        <v>245.91069910714285</v>
      </c>
      <c r="Y129" s="23">
        <f t="shared" si="2"/>
        <v>248.65499333333335</v>
      </c>
      <c r="Z129" s="23">
        <f t="shared" si="3"/>
        <v>242.74877934523809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147.42398000000003</v>
      </c>
      <c r="AJ129" s="9">
        <f t="shared" si="8"/>
        <v>0.36332392541507696</v>
      </c>
      <c r="AK129" s="9">
        <f t="shared" si="9"/>
        <v>0.36332392541507696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Encargos'!E47+'Swap - Encargos'!Q47-'Swap - Encargos'!$M47)*(1+SUM($B130:$B$228))</f>
        <v>362.16359999999997</v>
      </c>
      <c r="O130" s="4">
        <f>Forward!O130*(1+SUM($B130:$B$228))+(-'Swap - Encargos'!F47+'Swap - Encargos'!R47-'Swap - Encargos'!$M47)*(1+SUM($B130:$B$228))</f>
        <v>287.23320000000001</v>
      </c>
      <c r="P130" s="4">
        <f>Forward!P130*(1+SUM($B130:$B$228))+(-'Swap - Encargos'!G47+'Swap - Encargos'!S47-'Swap - Encargos'!$M47)*(1+SUM($B130:$B$228))</f>
        <v>246.64589999999998</v>
      </c>
      <c r="Q130" s="4">
        <f>Forward!Q130*(1+SUM($B130:$B$228))+(-'Swap - Encargos'!H47+'Swap - Encargos'!T47-'Swap - Encargos'!$M47)*(1+SUM($B130:$B$228))</f>
        <v>238.32029999999997</v>
      </c>
      <c r="R130" s="4">
        <f>Forward!R130*(1+SUM($B130:$B$228))+(-'Swap - Encargos'!I47+'Swap - Encargos'!U47-'Swap - Encargos'!$M47)*(1+SUM($B130:$B$228))</f>
        <v>246.64589999999998</v>
      </c>
      <c r="S130" s="4">
        <f>Forward!S130*(1+SUM($B130:$B$228))+(-'Swap - Encargos'!J47+'Swap - Encargos'!V47-'Swap - Encargos'!$M47)*(1+SUM($B130:$B$228))</f>
        <v>246.64589999999998</v>
      </c>
      <c r="T130" s="4">
        <f>Forward!T130*(1+SUM($B130:$B$228))+(-'Swap - Encargos'!K47+'Swap - Encargos'!W47-'Swap - Encargos'!$M47)*(1+SUM($B130:$B$228))</f>
        <v>246.64589999999998</v>
      </c>
      <c r="U130" s="4">
        <f>Forward!U130*(1+SUM($B130:$B$228))</f>
        <v>0</v>
      </c>
      <c r="V130" s="6"/>
      <c r="W130" s="20">
        <f t="shared" si="0"/>
        <v>271.16016666666667</v>
      </c>
      <c r="X130" s="20">
        <f t="shared" si="1"/>
        <v>245.91069910714285</v>
      </c>
      <c r="Y130" s="23">
        <f t="shared" si="2"/>
        <v>260.79942</v>
      </c>
      <c r="Z130" s="23">
        <f t="shared" si="3"/>
        <v>242.74877934523809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134.60441333333335</v>
      </c>
      <c r="AJ130" s="9">
        <f t="shared" si="8"/>
        <v>0.33173031843571299</v>
      </c>
      <c r="AK130" s="9">
        <f t="shared" si="9"/>
        <v>0.33173031843571299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Encargos'!E48+'Swap - Encargos'!Q48-'Swap - Encargos'!$M48)*(1+SUM($B131:$B$228))</f>
        <v>355.31369999999998</v>
      </c>
      <c r="O131" s="4">
        <f>Forward!O131*(1+SUM($B131:$B$228))+(-'Swap - Encargos'!F48+'Swap - Encargos'!R48-'Swap - Encargos'!$M48)*(1+SUM($B131:$B$228))</f>
        <v>261.04679999999996</v>
      </c>
      <c r="P131" s="4">
        <f>Forward!P131*(1+SUM($B131:$B$228))+(-'Swap - Encargos'!G48+'Swap - Encargos'!S48-'Swap - Encargos'!$M48)*(1+SUM($B131:$B$228))</f>
        <v>248.61600000000001</v>
      </c>
      <c r="Q131" s="4">
        <f>Forward!Q131*(1+SUM($B131:$B$228))+(-'Swap - Encargos'!H48+'Swap - Encargos'!T48-'Swap - Encargos'!$M48)*(1+SUM($B131:$B$228))</f>
        <v>252.75960000000001</v>
      </c>
      <c r="R131" s="4">
        <f>Forward!R131*(1+SUM($B131:$B$228))+(-'Swap - Encargos'!I48+'Swap - Encargos'!U48-'Swap - Encargos'!$M48)*(1+SUM($B131:$B$228))</f>
        <v>255.8673</v>
      </c>
      <c r="S131" s="4">
        <f>Forward!S131*(1+SUM($B131:$B$228))+(-'Swap - Encargos'!J48+'Swap - Encargos'!V48-'Swap - Encargos'!$M48)*(1+SUM($B131:$B$228))</f>
        <v>256.90319999999997</v>
      </c>
      <c r="T131" s="4">
        <f>Forward!T131*(1+SUM($B131:$B$228))+(-'Swap - Encargos'!K48+'Swap - Encargos'!W48-'Swap - Encargos'!$M48)*(1+SUM($B131:$B$228))</f>
        <v>255.8673</v>
      </c>
      <c r="U131" s="4">
        <f>Forward!U131*(1+SUM($B131:$B$228))</f>
        <v>0</v>
      </c>
      <c r="V131" s="6"/>
      <c r="W131" s="20">
        <f t="shared" si="0"/>
        <v>262.68697499999996</v>
      </c>
      <c r="X131" s="20">
        <f t="shared" si="1"/>
        <v>245.91069910714285</v>
      </c>
      <c r="Y131" s="23">
        <f t="shared" si="2"/>
        <v>259.95910499999997</v>
      </c>
      <c r="Z131" s="23">
        <f t="shared" si="3"/>
        <v>242.74877934523809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143.07760500000006</v>
      </c>
      <c r="AJ131" s="9">
        <f t="shared" si="8"/>
        <v>0.35261235714561395</v>
      </c>
      <c r="AK131" s="9">
        <f>IF(AJ131&gt;0,AJ131,0)</f>
        <v>0.35261235714561395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Encargos'!E49+'Swap - Encargos'!Q49-'Swap - Encargos'!$M49)*(1+SUM($B132:$B$228))</f>
        <v>327.06</v>
      </c>
      <c r="O132" s="4">
        <f>Forward!O132*(1+SUM($B132:$B$228))+(-'Swap - Encargos'!F49+'Swap - Encargos'!R49-'Swap - Encargos'!$M49)*(1+SUM($B132:$B$228))</f>
        <v>258.75</v>
      </c>
      <c r="P132" s="4">
        <f>Forward!P132*(1+SUM($B132:$B$228))+(-'Swap - Encargos'!G49+'Swap - Encargos'!S49-'Swap - Encargos'!$M49)*(1+SUM($B132:$B$228))</f>
        <v>240.11999999999998</v>
      </c>
      <c r="Q132" s="4">
        <f>Forward!Q132*(1+SUM($B132:$B$228))+(-'Swap - Encargos'!H49+'Swap - Encargos'!T49-'Swap - Encargos'!$M49)*(1+SUM($B132:$B$228))</f>
        <v>247.36499999999998</v>
      </c>
      <c r="R132" s="4">
        <f>Forward!R132*(1+SUM($B132:$B$228))+(-'Swap - Encargos'!I49+'Swap - Encargos'!U49-'Swap - Encargos'!$M49)*(1+SUM($B132:$B$228))</f>
        <v>246.32999999999998</v>
      </c>
      <c r="S132" s="4">
        <f>Forward!S132*(1+SUM($B132:$B$228))+(-'Swap - Encargos'!J49+'Swap - Encargos'!V49-'Swap - Encargos'!$M49)*(1+SUM($B132:$B$228))</f>
        <v>250.46999999999997</v>
      </c>
      <c r="T132" s="4">
        <f>Forward!T132*(1+SUM($B132:$B$228))+(-'Swap - Encargos'!K49+'Swap - Encargos'!W49-'Swap - Encargos'!$M49)*(1+SUM($B132:$B$228))</f>
        <v>252.53999999999996</v>
      </c>
      <c r="U132" s="4">
        <f>Forward!U132*(1+SUM($B132:$B$228))</f>
        <v>0</v>
      </c>
      <c r="V132" s="6"/>
      <c r="W132" s="20">
        <f t="shared" si="0"/>
        <v>253.17249999999999</v>
      </c>
      <c r="X132" s="20">
        <f t="shared" si="1"/>
        <v>245.91069910714285</v>
      </c>
      <c r="Y132" s="23">
        <f t="shared" si="2"/>
        <v>251.15999999999997</v>
      </c>
      <c r="Z132" s="23">
        <f t="shared" si="3"/>
        <v>242.74877934523809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152.59208000000004</v>
      </c>
      <c r="AJ132" s="9">
        <f t="shared" si="8"/>
        <v>0.37606062116116695</v>
      </c>
      <c r="AK132" s="9">
        <f>IF(AJ132&gt;0,AJ132,0)</f>
        <v>0.37606062116116695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Encargos'!E50+'Swap - Encargos'!Q50-'Swap - Encargos'!$M50)*(1+SUM($B133:$B$228))</f>
        <v>359.55359999999996</v>
      </c>
      <c r="O133" s="4">
        <f>Forward!O133*(1+SUM($B133:$B$228))+(-'Swap - Encargos'!F50+'Swap - Encargos'!R50-'Swap - Encargos'!$M50)*(1+SUM($B133:$B$228))</f>
        <v>308.92680000000001</v>
      </c>
      <c r="P133" s="4">
        <f>Forward!P133*(1+SUM($B133:$B$228))+(-'Swap - Encargos'!G50+'Swap - Encargos'!S50-'Swap - Encargos'!$M50)*(1+SUM($B133:$B$228))</f>
        <v>289.29599999999994</v>
      </c>
      <c r="Q133" s="4">
        <f>Forward!Q133*(1+SUM($B133:$B$228))+(-'Swap - Encargos'!H50+'Swap - Encargos'!T50-'Swap - Encargos'!$M50)*(1+SUM($B133:$B$228))</f>
        <v>290.32919999999996</v>
      </c>
      <c r="R133" s="4">
        <f>Forward!R133*(1+SUM($B133:$B$228))+(-'Swap - Encargos'!I50+'Swap - Encargos'!U50-'Swap - Encargos'!$M50)*(1+SUM($B133:$B$228))</f>
        <v>266.56559999999996</v>
      </c>
      <c r="S133" s="4">
        <f>Forward!S133*(1+SUM($B133:$B$228))+(-'Swap - Encargos'!J50+'Swap - Encargos'!V50-'Swap - Encargos'!$M50)*(1+SUM($B133:$B$228))</f>
        <v>253.13399999999999</v>
      </c>
      <c r="T133" s="4">
        <f>Forward!T133*(1+SUM($B133:$B$228))+(-'Swap - Encargos'!K50+'Swap - Encargos'!W50-'Swap - Encargos'!$M50)*(1+SUM($B133:$B$228))</f>
        <v>243.83519999999999</v>
      </c>
      <c r="U133" s="4">
        <f>Forward!U133*(1+SUM($B133:$B$228))</f>
        <v>0</v>
      </c>
      <c r="V133" s="6"/>
      <c r="W133" s="20">
        <f t="shared" si="0"/>
        <v>298.1069</v>
      </c>
      <c r="X133" s="20">
        <f t="shared" si="1"/>
        <v>245.91069910714285</v>
      </c>
      <c r="Y133" s="23">
        <f t="shared" si="2"/>
        <v>283.42397999999991</v>
      </c>
      <c r="Z133" s="23">
        <f t="shared" si="3"/>
        <v>242.74877934523809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107.65768000000003</v>
      </c>
      <c r="AJ133" s="9">
        <f t="shared" si="8"/>
        <v>0.26532054621426054</v>
      </c>
      <c r="AK133" s="9">
        <f>IF(AJ133&gt;0,AJ133,0)</f>
        <v>0.26532054621426054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Encargos'!F51+'Swap - Encargos'!R51-'Swap - Encargos'!$M51)*(1+SUM($B134:$B$228))</f>
        <v>374.8836</v>
      </c>
      <c r="P134" s="4">
        <f>Forward!P134*(1+SUM($B134:$B$228))+(-'Swap - Encargos'!G51+'Swap - Encargos'!S51-'Swap - Encargos'!$M51)*(1+SUM($B134:$B$228))</f>
        <v>313.08959999999996</v>
      </c>
      <c r="Q134" s="4">
        <f>Forward!Q134*(1+SUM($B134:$B$228))+(-'Swap - Encargos'!H51+'Swap - Encargos'!T51-'Swap - Encargos'!$M51)*(1+SUM($B134:$B$228))</f>
        <v>312.05970000000002</v>
      </c>
      <c r="R134" s="4">
        <f>Forward!R134*(1+SUM($B134:$B$228))+(-'Swap - Encargos'!I51+'Swap - Encargos'!U51-'Swap - Encargos'!$M51)*(1+SUM($B134:$B$228))</f>
        <v>292.49160000000001</v>
      </c>
      <c r="S134" s="4">
        <f>Forward!S134*(1+SUM($B134:$B$228))+(-'Swap - Encargos'!J51+'Swap - Encargos'!V51-'Swap - Encargos'!$M51)*(1+SUM($B134:$B$228))</f>
        <v>264.68430000000001</v>
      </c>
      <c r="T134" s="4">
        <f>Forward!T134*(1+SUM($B134:$B$228))+(-'Swap - Encargos'!K51+'Swap - Encargos'!W51-'Swap - Encargos'!$M51)*(1+SUM($B134:$B$228))</f>
        <v>252.32550000000001</v>
      </c>
      <c r="U134" s="4">
        <f>Forward!U134*(1+SUM($B134:$B$228))</f>
        <v>0</v>
      </c>
      <c r="V134" s="6"/>
      <c r="W134" s="20">
        <f t="shared" si="0"/>
        <v>333.34429999999998</v>
      </c>
      <c r="X134" s="20">
        <f t="shared" si="1"/>
        <v>245.91069910714285</v>
      </c>
      <c r="Y134" s="23">
        <f t="shared" si="2"/>
        <v>311.44175999999993</v>
      </c>
      <c r="Z134" s="23">
        <f t="shared" si="3"/>
        <v>242.74877934523809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68.316700000000026</v>
      </c>
      <c r="AJ134" s="9">
        <f t="shared" si="8"/>
        <v>0.17008547008547015</v>
      </c>
      <c r="AK134" s="9">
        <f>IF(AJ134&gt;0,AJ134,0)</f>
        <v>0.17008547008547015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Encargos'!F52+'Swap - Encargos'!R52-'Swap - Encargos'!$M52)*(1+SUM($B135:$B$228))</f>
        <v>420.74070000000006</v>
      </c>
      <c r="P135" s="4">
        <f>Forward!P135*(1+SUM($B135:$B$228))+(-'Swap - Encargos'!G52+'Swap - Encargos'!S52-'Swap - Encargos'!$M52)*(1+SUM($B135:$B$228))</f>
        <v>315.2996</v>
      </c>
      <c r="Q135" s="4">
        <f>Forward!Q135*(1+SUM($B135:$B$228))+(-'Swap - Encargos'!H52+'Swap - Encargos'!T52-'Swap - Encargos'!$M52)*(1+SUM($B135:$B$228))</f>
        <v>324.51290000000006</v>
      </c>
      <c r="R135" s="4">
        <f>Forward!R135*(1+SUM($B135:$B$228))+(-'Swap - Encargos'!I52+'Swap - Encargos'!U52-'Swap - Encargos'!$M52)*(1+SUM($B135:$B$228))</f>
        <v>296.87299999999999</v>
      </c>
      <c r="S135" s="4">
        <f>Forward!S135*(1+SUM($B135:$B$228))+(-'Swap - Encargos'!J52+'Swap - Encargos'!V52-'Swap - Encargos'!$M52)*(1+SUM($B135:$B$228))</f>
        <v>280.49380000000002</v>
      </c>
      <c r="T135" s="4">
        <f>Forward!T135*(1+SUM($B135:$B$228))+(-'Swap - Encargos'!K52+'Swap - Encargos'!W52-'Swap - Encargos'!$M52)*(1+SUM($B135:$B$228))</f>
        <v>253.87760000000003</v>
      </c>
      <c r="U135" s="4">
        <f>Forward!U135*(1+SUM($B135:$B$228))</f>
        <v>0</v>
      </c>
      <c r="V135" s="6"/>
      <c r="W135" s="20">
        <f t="shared" si="0"/>
        <v>350.07696388888894</v>
      </c>
      <c r="X135" s="20">
        <f t="shared" si="1"/>
        <v>245.91069910714285</v>
      </c>
      <c r="Y135" s="23">
        <f t="shared" si="2"/>
        <v>324.80294833333329</v>
      </c>
      <c r="Z135" s="23">
        <f t="shared" si="3"/>
        <v>242.74877934523809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51.584036111111061</v>
      </c>
      <c r="AJ135" s="9">
        <f>(AE135-W135)/AE135</f>
        <v>0.12842679799908643</v>
      </c>
      <c r="AK135" s="9">
        <f>IF(AJ135&gt;0,AJ135,0)</f>
        <v>0.12842679799908643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Encargos'!F53+'Swap - Encargos'!R53-'Swap - Encargos'!$M53)*(1+SUM($B136:$B$228))</f>
        <v>379.82589999999999</v>
      </c>
      <c r="P136" s="4">
        <f>Forward!P136*(1+SUM($B136:$B$228))+(-'Swap - Encargos'!G53+'Swap - Encargos'!S53-'Swap - Encargos'!$M53)*(1+SUM($B136:$B$228))</f>
        <v>302.43509999999998</v>
      </c>
      <c r="Q136" s="4">
        <f>Forward!Q136*(1+SUM($B136:$B$228))+(-'Swap - Encargos'!H53+'Swap - Encargos'!T53-'Swap - Encargos'!$M53)*(1+SUM($B136:$B$228))</f>
        <v>299.3802</v>
      </c>
      <c r="R136" s="4">
        <f>Forward!R136*(1+SUM($B136:$B$228))+(-'Swap - Encargos'!I53+'Swap - Encargos'!U53-'Swap - Encargos'!$M53)*(1+SUM($B136:$B$228))</f>
        <v>285.12399999999997</v>
      </c>
      <c r="S136" s="4">
        <f>Forward!S136*(1+SUM($B136:$B$228))+(-'Swap - Encargos'!J53+'Swap - Encargos'!V53-'Swap - Encargos'!$M53)*(1+SUM($B136:$B$228))</f>
        <v>273.92270000000002</v>
      </c>
      <c r="T136" s="4">
        <f>Forward!T136*(1+SUM($B136:$B$228))+(-'Swap - Encargos'!K53+'Swap - Encargos'!W53-'Swap - Encargos'!$M53)*(1+SUM($B136:$B$228))</f>
        <v>258.64819999999997</v>
      </c>
      <c r="U136" s="4">
        <f>Forward!U136*(1+SUM($B136:$B$228))</f>
        <v>0</v>
      </c>
      <c r="V136" s="6"/>
      <c r="W136" s="20">
        <f t="shared" si="0"/>
        <v>321.95251666666667</v>
      </c>
      <c r="X136" s="20">
        <f t="shared" si="1"/>
        <v>245.91069910714285</v>
      </c>
      <c r="Y136" s="23">
        <f t="shared" si="2"/>
        <v>304.09832333333333</v>
      </c>
      <c r="Z136" s="23">
        <f t="shared" si="3"/>
        <v>242.74877934523809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79.708483333333334</v>
      </c>
      <c r="AJ136" s="9">
        <f t="shared" ref="AJ136:AJ139" si="18">(AE136-W136)/AE136</f>
        <v>0.19844715651590106</v>
      </c>
      <c r="AK136" s="9">
        <f t="shared" ref="AK136:AK139" si="19">IF(AJ136&gt;0,AJ136,0)</f>
        <v>0.19844715651590106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Encargos'!F54+'Swap - Encargos'!R54-'Swap - Encargos'!$M54)*(1+SUM($B137:$B$228))</f>
        <v>310.56120000000004</v>
      </c>
      <c r="P137" s="4">
        <f>Forward!P137*(1+SUM($B137:$B$228))+(-'Swap - Encargos'!G54+'Swap - Encargos'!S54-'Swap - Encargos'!$M54)*(1+SUM($B137:$B$228))</f>
        <v>297.41040000000004</v>
      </c>
      <c r="Q137" s="4">
        <f>Forward!Q137*(1+SUM($B137:$B$228))+(-'Swap - Encargos'!H54+'Swap - Encargos'!T54-'Swap - Encargos'!$M54)*(1+SUM($B137:$B$228))</f>
        <v>302.46839999999997</v>
      </c>
      <c r="R137" s="4">
        <f>Forward!R137*(1+SUM($B137:$B$228))+(-'Swap - Encargos'!I54+'Swap - Encargos'!U54-'Swap - Encargos'!$M54)*(1+SUM($B137:$B$228))</f>
        <v>282.2364</v>
      </c>
      <c r="S137" s="4">
        <f>Forward!S137*(1+SUM($B137:$B$228))+(-'Swap - Encargos'!J54+'Swap - Encargos'!V54-'Swap - Encargos'!$M54)*(1+SUM($B137:$B$228))</f>
        <v>259.9812</v>
      </c>
      <c r="T137" s="4">
        <f>Forward!T137*(1+SUM($B137:$B$228))+(-'Swap - Encargos'!K54+'Swap - Encargos'!W54-'Swap - Encargos'!$M54)*(1+SUM($B137:$B$228))</f>
        <v>256.94640000000004</v>
      </c>
      <c r="U137" s="4">
        <f>Forward!U137*(1+SUM($B137:$B$228))</f>
        <v>0</v>
      </c>
      <c r="V137" s="4"/>
      <c r="W137" s="20">
        <f t="shared" si="0"/>
        <v>301.11960000000005</v>
      </c>
      <c r="X137" s="20">
        <f t="shared" si="1"/>
        <v>245.91069910714285</v>
      </c>
      <c r="Y137" s="23">
        <f t="shared" si="2"/>
        <v>287.85077999999999</v>
      </c>
      <c r="Z137" s="23">
        <f t="shared" si="3"/>
        <v>242.74877934523809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100.54139999999995</v>
      </c>
      <c r="AJ137" s="9">
        <f t="shared" si="18"/>
        <v>0.250314070820916</v>
      </c>
      <c r="AK137" s="9">
        <f t="shared" si="19"/>
        <v>0.250314070820916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Encargos'!F55+'Swap - Encargos'!R55-'Swap - Encargos'!$M55)*(1+SUM($B138:$B$228))</f>
        <v>346.69049999999999</v>
      </c>
      <c r="P138" s="4">
        <f>Forward!P138*(1+SUM($B138:$B$228))+(-'Swap - Encargos'!G55+'Swap - Encargos'!S55-'Swap - Encargos'!$M55)*(1+SUM($B138:$B$228))</f>
        <v>307.49939999999998</v>
      </c>
      <c r="Q138" s="4">
        <f>Forward!Q138*(1+SUM($B138:$B$228))+(-'Swap - Encargos'!H55+'Swap - Encargos'!T55-'Swap - Encargos'!$M55)*(1+SUM($B138:$B$228))</f>
        <v>301.46999999999997</v>
      </c>
      <c r="R138" s="4">
        <f>Forward!R138*(1+SUM($B138:$B$228))+(-'Swap - Encargos'!I55+'Swap - Encargos'!U55-'Swap - Encargos'!$M55)*(1+SUM($B138:$B$228))</f>
        <v>282.37689999999998</v>
      </c>
      <c r="S138" s="4">
        <f>Forward!S138*(1+SUM($B138:$B$228))+(-'Swap - Encargos'!J55+'Swap - Encargos'!V55-'Swap - Encargos'!$M55)*(1+SUM($B138:$B$228))</f>
        <v>278.35729999999995</v>
      </c>
      <c r="T138" s="4">
        <f>Forward!T138*(1+SUM($B138:$B$228))+(-'Swap - Encargos'!K55+'Swap - Encargos'!W55-'Swap - Encargos'!$M55)*(1+SUM($B138:$B$228))</f>
        <v>254.23969999999997</v>
      </c>
      <c r="U138" s="4">
        <f>Forward!U138*(1+SUM($B138:$B$228))</f>
        <v>0</v>
      </c>
      <c r="V138" s="4"/>
      <c r="W138" s="20">
        <f t="shared" si="0"/>
        <v>311.40734444444439</v>
      </c>
      <c r="X138" s="20">
        <f t="shared" si="1"/>
        <v>245.91069910714285</v>
      </c>
      <c r="Y138" s="23">
        <f t="shared" si="2"/>
        <v>297.11543333333333</v>
      </c>
      <c r="Z138" s="23">
        <f t="shared" si="3"/>
        <v>242.74877934523809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90.253655555555611</v>
      </c>
      <c r="AJ138" s="9">
        <f t="shared" si="18"/>
        <v>0.22470106770524301</v>
      </c>
      <c r="AK138" s="9">
        <f t="shared" si="19"/>
        <v>0.22470106770524301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Encargos'!F56+'Swap - Encargos'!R56-'Swap - Encargos'!$M56)*(1+SUM($B139:$B$228))</f>
        <v>341.69220000000001</v>
      </c>
      <c r="P139" s="4">
        <f>Forward!P139*(1+SUM($B139:$B$228))+(-'Swap - Encargos'!G56+'Swap - Encargos'!S56-'Swap - Encargos'!$M56)*(1+SUM($B139:$B$228))</f>
        <v>316.71469999999999</v>
      </c>
      <c r="Q139" s="4">
        <f>Forward!Q139*(1+SUM($B139:$B$228))+(-'Swap - Encargos'!H56+'Swap - Encargos'!T56-'Swap - Encargos'!$M56)*(1+SUM($B139:$B$228))</f>
        <v>301.72819999999996</v>
      </c>
      <c r="R139" s="4">
        <f>Forward!R139*(1+SUM($B139:$B$228))+(-'Swap - Encargos'!I56+'Swap - Encargos'!U56-'Swap - Encargos'!$M56)*(1+SUM($B139:$B$228))</f>
        <v>284.74349999999998</v>
      </c>
      <c r="S139" s="4">
        <f>Forward!S139*(1+SUM($B139:$B$228))+(-'Swap - Encargos'!J56+'Swap - Encargos'!V56-'Swap - Encargos'!$M56)*(1+SUM($B139:$B$228))</f>
        <v>268.75790000000001</v>
      </c>
      <c r="T139" s="4">
        <f>Forward!T139*(1+SUM($B139:$B$228))+(-'Swap - Encargos'!K56+'Swap - Encargos'!W56-'Swap - Encargos'!$M56)*(1+SUM($B139:$B$228))</f>
        <v>255.7696</v>
      </c>
      <c r="U139" s="4">
        <f>Forward!U139*(1+SUM($B139:$B$228))</f>
        <v>0</v>
      </c>
      <c r="V139" s="4"/>
      <c r="W139" s="20">
        <f t="shared" si="0"/>
        <v>312.13549166666667</v>
      </c>
      <c r="X139" s="20">
        <f t="shared" si="1"/>
        <v>245.91069910714285</v>
      </c>
      <c r="Y139" s="23">
        <f t="shared" si="2"/>
        <v>295.56708333333324</v>
      </c>
      <c r="Z139" s="23">
        <f t="shared" si="3"/>
        <v>242.74877934523809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89.525508333333335</v>
      </c>
      <c r="AJ139" s="9">
        <f t="shared" si="18"/>
        <v>0.22288822746876927</v>
      </c>
      <c r="AK139" s="9">
        <f t="shared" si="19"/>
        <v>0.22288822746876927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Encargos'!F57+'Swap - Encargos'!R57-'Swap - Encargos'!$M57)*(1+SUM($B140:$B$228))</f>
        <v>298.2525</v>
      </c>
      <c r="P140" s="4">
        <f>Forward!P140*(1+SUM($B140:$B$228))+(-'Swap - Encargos'!G57+'Swap - Encargos'!S57-'Swap - Encargos'!$M57)*(1+SUM($B140:$B$228))</f>
        <v>320.19750000000005</v>
      </c>
      <c r="Q140" s="4">
        <f>Forward!Q140*(1+SUM($B140:$B$228))+(-'Swap - Encargos'!H57+'Swap - Encargos'!T57-'Swap - Encargos'!$M57)*(1+SUM($B140:$B$228))</f>
        <v>303.24</v>
      </c>
      <c r="R140" s="4">
        <f>Forward!R140*(1+SUM($B140:$B$228))+(-'Swap - Encargos'!I57+'Swap - Encargos'!U57-'Swap - Encargos'!$M57)*(1+SUM($B140:$B$228))</f>
        <v>284.28750000000002</v>
      </c>
      <c r="S140" s="4">
        <f>Forward!S140*(1+SUM($B140:$B$228))+(-'Swap - Encargos'!J57+'Swap - Encargos'!V57-'Swap - Encargos'!$M57)*(1+SUM($B140:$B$228))</f>
        <v>264.33750000000003</v>
      </c>
      <c r="T140" s="4">
        <f>Forward!T140*(1+SUM($B140:$B$228))+(-'Swap - Encargos'!K57+'Swap - Encargos'!W57-'Swap - Encargos'!$M57)*(1+SUM($B140:$B$228))</f>
        <v>256.35750000000002</v>
      </c>
      <c r="U140" s="4">
        <f>Forward!U140*(1+SUM($B140:$B$228))</f>
        <v>0</v>
      </c>
      <c r="V140" s="4"/>
      <c r="W140" s="20">
        <f t="shared" si="0"/>
        <v>304.90249999999997</v>
      </c>
      <c r="X140" s="20">
        <f t="shared" si="1"/>
        <v>245.91069910714285</v>
      </c>
      <c r="Y140" s="23">
        <f t="shared" si="2"/>
        <v>289.87349999999998</v>
      </c>
      <c r="Z140" s="23">
        <f t="shared" si="3"/>
        <v>242.74877934523809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96.758500000000026</v>
      </c>
      <c r="AJ140" s="9">
        <f t="shared" ref="AJ140" si="23">(AE140-W140)/AE140</f>
        <v>0.24089592965211964</v>
      </c>
      <c r="AK140" s="9">
        <f t="shared" ref="AK140" si="24">IF(AJ140&gt;0,AJ140,0)</f>
        <v>0.24089592965211964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Encargos'!F58+'Swap - Encargos'!R58-'Swap - Encargos'!$M58)*(1+SUM($B141:$B$228))</f>
        <v>300.03679999999997</v>
      </c>
      <c r="P141" s="4">
        <f>Forward!P141*(1+SUM($B141:$B$228))+(-'Swap - Encargos'!G58+'Swap - Encargos'!S58-'Swap - Encargos'!$M58)*(1+SUM($B141:$B$228))</f>
        <v>334.9248</v>
      </c>
      <c r="Q141" s="4">
        <f>Forward!Q141*(1+SUM($B141:$B$228))+(-'Swap - Encargos'!H58+'Swap - Encargos'!T58-'Swap - Encargos'!$M58)*(1+SUM($B141:$B$228))</f>
        <v>314.98879999999997</v>
      </c>
      <c r="R141" s="4">
        <f>Forward!R141*(1+SUM($B141:$B$228))+(-'Swap - Encargos'!I58+'Swap - Encargos'!U58-'Swap - Encargos'!$M58)*(1+SUM($B141:$B$228))</f>
        <v>293.05920000000003</v>
      </c>
      <c r="S141" s="4">
        <f>Forward!S141*(1+SUM($B141:$B$228))+(-'Swap - Encargos'!J58+'Swap - Encargos'!V58-'Swap - Encargos'!$M58)*(1+SUM($B141:$B$228))</f>
        <v>277.11040000000003</v>
      </c>
      <c r="T141" s="4">
        <f>Forward!T141*(1+SUM($B141:$B$228))+(-'Swap - Encargos'!K58+'Swap - Encargos'!W58-'Swap - Encargos'!$M58)*(1+SUM($B141:$B$228))</f>
        <v>250.1968</v>
      </c>
      <c r="U141" s="4">
        <f>Forward!U141*(1+SUM($B141:$B$228))</f>
        <v>0</v>
      </c>
      <c r="V141" s="4"/>
      <c r="W141" s="20">
        <f t="shared" si="0"/>
        <v>315.29337777777778</v>
      </c>
      <c r="X141" s="20">
        <f t="shared" si="1"/>
        <v>245.91069910714285</v>
      </c>
      <c r="Y141" s="23">
        <f t="shared" si="2"/>
        <v>298.20933333333335</v>
      </c>
      <c r="Z141" s="23">
        <f t="shared" si="3"/>
        <v>242.74877934523809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86.367622222222224</v>
      </c>
      <c r="AJ141" s="9">
        <f t="shared" ref="AJ141" si="28">(AE141-W141)/AE141</f>
        <v>0.2150261594285286</v>
      </c>
      <c r="AK141" s="9">
        <f t="shared" ref="AK141" si="29">IF(AJ141&gt;0,AJ141,0)</f>
        <v>0.2150261594285286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839A-2A9A-4E09-9737-E79AAB75F7C1}">
  <dimension ref="A1:CV145"/>
  <sheetViews>
    <sheetView topLeftCell="A100" zoomScale="85" zoomScaleNormal="85" workbookViewId="0">
      <selection activeCell="M104" sqref="M104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Encargos'!$L3)*(1+SUM($B86:$B$228))</f>
        <v>249.10440000000003</v>
      </c>
      <c r="L86" s="4">
        <f>Forward!L86*(1+SUM($B86:$B$228))+(-'Swap - Encargos'!$L3)*(1+SUM($B86:$B$228))</f>
        <v>257.65210000000002</v>
      </c>
      <c r="M86" s="4">
        <f>Forward!M86*(1+SUM($B86:$B$228))+(-'Swap - Encargos'!$L3)*(1+SUM($B86:$B$228))</f>
        <v>224.6824</v>
      </c>
      <c r="N86" s="4">
        <f>Forward!N86*(1+SUM($B86:$B$228))+(-'Swap - Encargos'!$L3)*(1+SUM($B86:$B$228))</f>
        <v>206.36590000000001</v>
      </c>
      <c r="O86" s="4">
        <f>Forward!O86*(1+SUM($B86:$B$228))+(-'Swap - Encargos'!$L3)*(1+SUM($B86:$B$228))</f>
        <v>196.59710000000001</v>
      </c>
      <c r="P86" s="4">
        <f>Forward!P86*(1+SUM($B86:$B$228))+(-'Swap - Encargos'!$L3)*(1+SUM($B86:$B$228))</f>
        <v>186.82830000000001</v>
      </c>
      <c r="Q86" s="4">
        <f>Forward!Q86*(1+SUM($B86:$B$228))+(-'Swap - Encargos'!$L3)*(1+SUM($B86:$B$228))</f>
        <v>180.72280000000001</v>
      </c>
      <c r="R86" s="4">
        <f>Forward!R86*(1+SUM($B86:$B$228))+(-'Swap - Encargos'!$L3)*(1+SUM($B86:$B$228))</f>
        <v>174.6173</v>
      </c>
      <c r="S86" s="4">
        <f>Forward!S86*(1+SUM($B86:$B$228))+(-'Swap - Encargos'!$L3)*(1+SUM($B86:$B$228))</f>
        <v>168.51179999999999</v>
      </c>
      <c r="T86" s="4">
        <f>Forward!T86*(1+SUM($B86:$B$228))+(-'Swap - Encargos'!$L3)*(1+SUM($B86:$B$228))</f>
        <v>162.40630000000002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243.81296666666671</v>
      </c>
      <c r="X86" s="20">
        <f t="shared" ref="X86:X141" si="1">AVERAGE($W$2:$W$198)</f>
        <v>190.24786512896824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226.88038000000003</v>
      </c>
      <c r="Z86" s="23">
        <f t="shared" ref="Z86:Z141" si="3">AVERAGE($Y$2:$Y$198)</f>
        <v>183.42002157738105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129.84363333333332</v>
      </c>
      <c r="AJ86" s="9">
        <f t="shared" ref="AJ86:AJ134" si="8">(AE86-W86)/AE86</f>
        <v>0.34749455337690627</v>
      </c>
      <c r="AK86" s="9">
        <f t="shared" ref="AK86:AK130" si="9">IF(AJ86&gt;0,AJ86,0)</f>
        <v>0.34749455337690627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Encargos'!$L4)*(1+SUM($B87:$B$228))</f>
        <v>173.8451</v>
      </c>
      <c r="L87" s="4">
        <f>Forward!L87*(1+SUM($B87:$B$228))+(-'Swap - Encargos'!$L4)*(1+SUM($B87:$B$228))</f>
        <v>248.00279999999998</v>
      </c>
      <c r="M87" s="4">
        <f>Forward!M87*(1+SUM($B87:$B$228))+(-'Swap - Encargos'!$L4)*(1+SUM($B87:$B$228))</f>
        <v>229.76729999999998</v>
      </c>
      <c r="N87" s="4">
        <f>Forward!N87*(1+SUM($B87:$B$228))+(-'Swap - Encargos'!$L4)*(1+SUM($B87:$B$228))</f>
        <v>207.88470000000001</v>
      </c>
      <c r="O87" s="4">
        <f>Forward!O87*(1+SUM($B87:$B$228))+(-'Swap - Encargos'!$L4)*(1+SUM($B87:$B$228))</f>
        <v>198.1591</v>
      </c>
      <c r="P87" s="4">
        <f>Forward!P87*(1+SUM($B87:$B$228))+(-'Swap - Encargos'!$L4)*(1+SUM($B87:$B$228))</f>
        <v>188.43350000000001</v>
      </c>
      <c r="Q87" s="4">
        <f>Forward!Q87*(1+SUM($B87:$B$228))+(-'Swap - Encargos'!$L4)*(1+SUM($B87:$B$228))</f>
        <v>182.35499999999999</v>
      </c>
      <c r="R87" s="4">
        <f>Forward!R87*(1+SUM($B87:$B$228))+(-'Swap - Encargos'!$L4)*(1+SUM($B87:$B$228))</f>
        <v>176.2765</v>
      </c>
      <c r="S87" s="4">
        <f>Forward!S87*(1+SUM($B87:$B$228))+(-'Swap - Encargos'!$L4)*(1+SUM($B87:$B$228))</f>
        <v>170.19800000000001</v>
      </c>
      <c r="T87" s="4">
        <f>Forward!T87*(1+SUM($B87:$B$228))+(-'Swap - Encargos'!$L4)*(1+SUM($B87:$B$228))</f>
        <v>164.11949999999999</v>
      </c>
      <c r="U87" s="4">
        <f>Forward!U87*(1+SUM($B87:$B$228))</f>
        <v>0</v>
      </c>
      <c r="V87" s="6"/>
      <c r="W87" s="20">
        <f t="shared" si="0"/>
        <v>218.15061111111109</v>
      </c>
      <c r="X87" s="20">
        <f t="shared" si="1"/>
        <v>190.24786512896824</v>
      </c>
      <c r="Y87" s="23">
        <f t="shared" si="2"/>
        <v>211.77493999999996</v>
      </c>
      <c r="Z87" s="23">
        <f t="shared" si="3"/>
        <v>183.42002157738105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155.50598888888894</v>
      </c>
      <c r="AJ87" s="9">
        <f t="shared" si="8"/>
        <v>0.41617353711640293</v>
      </c>
      <c r="AK87" s="9">
        <f t="shared" si="9"/>
        <v>0.41617353711640293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Encargos'!$L5)*(1+SUM($B88:$B$228))</f>
        <v>195.30719999999999</v>
      </c>
      <c r="L88" s="4">
        <f>Forward!L88*(1+SUM($B88:$B$228))+(-'Swap - Encargos'!$L5)*(1+SUM($B88:$B$228))</f>
        <v>274.8768</v>
      </c>
      <c r="M88" s="4">
        <f>Forward!M88*(1+SUM($B88:$B$228))+(-'Swap - Encargos'!$L5)*(1+SUM($B88:$B$228))</f>
        <v>235.09199999999998</v>
      </c>
      <c r="N88" s="4">
        <f>Forward!N88*(1+SUM($B88:$B$228))+(-'Swap - Encargos'!$L5)*(1+SUM($B88:$B$228))</f>
        <v>204.952</v>
      </c>
      <c r="O88" s="4">
        <f>Forward!O88*(1+SUM($B88:$B$228))+(-'Swap - Encargos'!$L5)*(1+SUM($B88:$B$228))</f>
        <v>195.30719999999999</v>
      </c>
      <c r="P88" s="4">
        <f>Forward!P88*(1+SUM($B88:$B$228))+(-'Swap - Encargos'!$L5)*(1+SUM($B88:$B$228))</f>
        <v>185.66239999999999</v>
      </c>
      <c r="Q88" s="4">
        <f>Forward!Q88*(1+SUM($B88:$B$228))+(-'Swap - Encargos'!$L5)*(1+SUM($B88:$B$228))</f>
        <v>179.6344</v>
      </c>
      <c r="R88" s="4">
        <f>Forward!R88*(1+SUM($B88:$B$228))+(-'Swap - Encargos'!$L5)*(1+SUM($B88:$B$228))</f>
        <v>173.60640000000001</v>
      </c>
      <c r="S88" s="4">
        <f>Forward!S88*(1+SUM($B88:$B$228))+(-'Swap - Encargos'!$L5)*(1+SUM($B88:$B$228))</f>
        <v>167.57839999999999</v>
      </c>
      <c r="T88" s="4">
        <f>Forward!T88*(1+SUM($B88:$B$228))+(-'Swap - Encargos'!$L5)*(1+SUM($B88:$B$228))</f>
        <v>161.5504</v>
      </c>
      <c r="U88" s="4">
        <f>Forward!U88*(1+SUM($B88:$B$228))</f>
        <v>0</v>
      </c>
      <c r="V88" s="6"/>
      <c r="W88" s="20">
        <f t="shared" si="0"/>
        <v>235.62782222222222</v>
      </c>
      <c r="X88" s="20">
        <f t="shared" si="1"/>
        <v>190.24786512896824</v>
      </c>
      <c r="Y88" s="23">
        <f t="shared" si="2"/>
        <v>220.78554666666665</v>
      </c>
      <c r="Z88" s="23">
        <f t="shared" si="3"/>
        <v>183.42002157738105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138.0287777777778</v>
      </c>
      <c r="AJ88" s="9">
        <f t="shared" si="8"/>
        <v>0.36940007958584914</v>
      </c>
      <c r="AK88" s="9">
        <f t="shared" si="9"/>
        <v>0.36940007958584914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Encargos'!$L6)*(1+SUM($B89:$B$228))</f>
        <v>168.89479999999998</v>
      </c>
      <c r="L89" s="4">
        <f>Forward!L89*(1+SUM($B89:$B$228))+(-'Swap - Encargos'!$L6)*(1+SUM($B89:$B$228))</f>
        <v>271.1832</v>
      </c>
      <c r="M89" s="4">
        <f>Forward!M89*(1+SUM($B89:$B$228))+(-'Swap - Encargos'!$L6)*(1+SUM($B89:$B$228))</f>
        <v>241.44819999999999</v>
      </c>
      <c r="N89" s="4">
        <f>Forward!N89*(1+SUM($B89:$B$228))+(-'Swap - Encargos'!$L6)*(1+SUM($B89:$B$228))</f>
        <v>204.57679999999999</v>
      </c>
      <c r="O89" s="4">
        <f>Forward!O89*(1+SUM($B89:$B$228))+(-'Swap - Encargos'!$L6)*(1+SUM($B89:$B$228))</f>
        <v>195.0616</v>
      </c>
      <c r="P89" s="4">
        <f>Forward!P89*(1+SUM($B89:$B$228))+(-'Swap - Encargos'!$L6)*(1+SUM($B89:$B$228))</f>
        <v>185.54640000000001</v>
      </c>
      <c r="Q89" s="4">
        <f>Forward!Q89*(1+SUM($B89:$B$228))+(-'Swap - Encargos'!$L6)*(1+SUM($B89:$B$228))</f>
        <v>179.5994</v>
      </c>
      <c r="R89" s="4">
        <f>Forward!R89*(1+SUM($B89:$B$228))+(-'Swap - Encargos'!$L6)*(1+SUM($B89:$B$228))</f>
        <v>173.6524</v>
      </c>
      <c r="S89" s="4">
        <f>Forward!S89*(1+SUM($B89:$B$228))+(-'Swap - Encargos'!$L6)*(1+SUM($B89:$B$228))</f>
        <v>167.7054</v>
      </c>
      <c r="T89" s="4">
        <f>Forward!T89*(1+SUM($B89:$B$228))+(-'Swap - Encargos'!$L6)*(1+SUM($B89:$B$228))</f>
        <v>161.75839999999999</v>
      </c>
      <c r="U89" s="4">
        <f>Forward!U89*(1+SUM($B89:$B$228))</f>
        <v>0</v>
      </c>
      <c r="V89" s="6"/>
      <c r="W89" s="20">
        <f t="shared" si="0"/>
        <v>230.1489</v>
      </c>
      <c r="X89" s="20">
        <f t="shared" si="1"/>
        <v>190.24786512896824</v>
      </c>
      <c r="Y89" s="23">
        <f t="shared" si="2"/>
        <v>217.06549999999999</v>
      </c>
      <c r="Z89" s="23">
        <f t="shared" si="3"/>
        <v>183.42002157738105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143.50770000000003</v>
      </c>
      <c r="AJ89" s="9">
        <f t="shared" si="8"/>
        <v>0.38406306753313074</v>
      </c>
      <c r="AK89" s="9">
        <f t="shared" si="9"/>
        <v>0.38406306753313074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Encargos'!$L7)*(1+SUM($B90:$B$228))</f>
        <v>165.03200000000001</v>
      </c>
      <c r="L90" s="4">
        <f>Forward!L90*(1+SUM($B90:$B$228))+(-'Swap - Encargos'!$L7)*(1+SUM($B90:$B$228))</f>
        <v>241.65400000000002</v>
      </c>
      <c r="M90" s="4">
        <f>Forward!M90*(1+SUM($B90:$B$228))+(-'Swap - Encargos'!$L7)*(1+SUM($B90:$B$228))</f>
        <v>233.40240000000003</v>
      </c>
      <c r="N90" s="4">
        <f>Forward!N90*(1+SUM($B90:$B$228))+(-'Swap - Encargos'!$L7)*(1+SUM($B90:$B$228))</f>
        <v>209.82640000000001</v>
      </c>
      <c r="O90" s="4">
        <f>Forward!O90*(1+SUM($B90:$B$228))+(-'Swap - Encargos'!$L7)*(1+SUM($B90:$B$228))</f>
        <v>200.39600000000002</v>
      </c>
      <c r="P90" s="4">
        <f>Forward!P90*(1+SUM($B90:$B$228))+(-'Swap - Encargos'!$L7)*(1+SUM($B90:$B$228))</f>
        <v>190.96560000000002</v>
      </c>
      <c r="Q90" s="4">
        <f>Forward!Q90*(1+SUM($B90:$B$228))+(-'Swap - Encargos'!$L7)*(1+SUM($B90:$B$228))</f>
        <v>185.07160000000002</v>
      </c>
      <c r="R90" s="4">
        <f>Forward!R90*(1+SUM($B90:$B$228))+(-'Swap - Encargos'!$L7)*(1+SUM($B90:$B$228))</f>
        <v>179.17760000000001</v>
      </c>
      <c r="S90" s="4">
        <f>Forward!S90*(1+SUM($B90:$B$228))+(-'Swap - Encargos'!$L7)*(1+SUM($B90:$B$228))</f>
        <v>173.28360000000001</v>
      </c>
      <c r="T90" s="4">
        <f>Forward!T90*(1+SUM($B90:$B$228))+(-'Swap - Encargos'!$L7)*(1+SUM($B90:$B$228))</f>
        <v>167.3896</v>
      </c>
      <c r="U90" s="4">
        <f>Forward!U90*(1+SUM($B90:$B$228))</f>
        <v>0</v>
      </c>
      <c r="V90" s="6"/>
      <c r="W90" s="20">
        <f t="shared" si="0"/>
        <v>218.33995555555555</v>
      </c>
      <c r="X90" s="20">
        <f t="shared" si="1"/>
        <v>190.24786512896824</v>
      </c>
      <c r="Y90" s="23">
        <f t="shared" si="2"/>
        <v>211.79106666666669</v>
      </c>
      <c r="Z90" s="23">
        <f t="shared" si="3"/>
        <v>183.42002157738105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155.31664444444448</v>
      </c>
      <c r="AJ90" s="9">
        <f t="shared" si="8"/>
        <v>0.4156668032745694</v>
      </c>
      <c r="AK90" s="9">
        <f t="shared" si="9"/>
        <v>0.4156668032745694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Encargos'!$L8)*(1+SUM($B91:$B$228))</f>
        <v>157.32940000000002</v>
      </c>
      <c r="L91" s="4">
        <f>Forward!L91*(1+SUM($B91:$B$228))+(-'Swap - Encargos'!$L8)*(1+SUM($B91:$B$228))</f>
        <v>237.16820000000001</v>
      </c>
      <c r="M91" s="4">
        <f>Forward!M91*(1+SUM($B91:$B$228))+(-'Swap - Encargos'!$L8)*(1+SUM($B91:$B$228))</f>
        <v>226.60130000000004</v>
      </c>
      <c r="N91" s="4">
        <f>Forward!N91*(1+SUM($B91:$B$228))+(-'Swap - Encargos'!$L8)*(1+SUM($B91:$B$228))</f>
        <v>201.94520000000003</v>
      </c>
      <c r="O91" s="4">
        <f>Forward!O91*(1+SUM($B91:$B$228))+(-'Swap - Encargos'!$L8)*(1+SUM($B91:$B$228))</f>
        <v>192.55240000000001</v>
      </c>
      <c r="P91" s="4">
        <f>Forward!P91*(1+SUM($B91:$B$228))+(-'Swap - Encargos'!$L8)*(1+SUM($B91:$B$228))</f>
        <v>183.15960000000001</v>
      </c>
      <c r="Q91" s="4">
        <f>Forward!Q91*(1+SUM($B91:$B$228))+(-'Swap - Encargos'!$L8)*(1+SUM($B91:$B$228))</f>
        <v>177.28910000000002</v>
      </c>
      <c r="R91" s="4">
        <f>Forward!R91*(1+SUM($B91:$B$228))+(-'Swap - Encargos'!$L8)*(1+SUM($B91:$B$228))</f>
        <v>171.41860000000003</v>
      </c>
      <c r="S91" s="4">
        <f>Forward!S91*(1+SUM($B91:$B$228))+(-'Swap - Encargos'!$L8)*(1+SUM($B91:$B$228))</f>
        <v>165.54810000000001</v>
      </c>
      <c r="T91" s="4">
        <f>Forward!T91*(1+SUM($B91:$B$228))+(-'Swap - Encargos'!$L8)*(1+SUM($B91:$B$228))</f>
        <v>159.67760000000001</v>
      </c>
      <c r="U91" s="4">
        <f>Forward!U91*(1+SUM($B91:$B$228))</f>
        <v>0</v>
      </c>
      <c r="V91" s="6"/>
      <c r="W91" s="20">
        <f t="shared" si="0"/>
        <v>213.22960555555559</v>
      </c>
      <c r="X91" s="20">
        <f t="shared" si="1"/>
        <v>190.24786512896824</v>
      </c>
      <c r="Y91" s="23">
        <f t="shared" si="2"/>
        <v>205.27181666666669</v>
      </c>
      <c r="Z91" s="23">
        <f t="shared" si="3"/>
        <v>183.42002157738105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160.42699444444443</v>
      </c>
      <c r="AJ91" s="9">
        <f t="shared" si="8"/>
        <v>0.42934339830861923</v>
      </c>
      <c r="AK91" s="9">
        <f t="shared" si="9"/>
        <v>0.42934339830861923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Encargos'!$L9)*(1+SUM($B92:$B$228))</f>
        <v>78.215800000000002</v>
      </c>
      <c r="L92" s="4">
        <f>Forward!L92*(1+SUM($B92:$B$228))+(-'Swap - Encargos'!$L9)*(1+SUM($B92:$B$228))</f>
        <v>218.3038</v>
      </c>
      <c r="M92" s="4">
        <f>Forward!M92*(1+SUM($B92:$B$228))+(-'Swap - Encargos'!$L9)*(1+SUM($B92:$B$228))</f>
        <v>218.3038</v>
      </c>
      <c r="N92" s="4">
        <f>Forward!N92*(1+SUM($B92:$B$228))+(-'Swap - Encargos'!$L9)*(1+SUM($B92:$B$228))</f>
        <v>201.96020000000001</v>
      </c>
      <c r="O92" s="4">
        <f>Forward!O92*(1+SUM($B92:$B$228))+(-'Swap - Encargos'!$L9)*(1+SUM($B92:$B$228))</f>
        <v>192.62100000000001</v>
      </c>
      <c r="P92" s="4">
        <f>Forward!P92*(1+SUM($B92:$B$228))+(-'Swap - Encargos'!$L9)*(1+SUM($B92:$B$228))</f>
        <v>183.2818</v>
      </c>
      <c r="Q92" s="4">
        <f>Forward!Q92*(1+SUM($B92:$B$228))+(-'Swap - Encargos'!$L9)*(1+SUM($B92:$B$228))</f>
        <v>177.44480000000001</v>
      </c>
      <c r="R92" s="4">
        <f>Forward!R92*(1+SUM($B92:$B$228))+(-'Swap - Encargos'!$L9)*(1+SUM($B92:$B$228))</f>
        <v>171.6078</v>
      </c>
      <c r="S92" s="4">
        <f>Forward!S92*(1+SUM($B92:$B$228))+(-'Swap - Encargos'!$L9)*(1+SUM($B92:$B$228))</f>
        <v>165.77080000000001</v>
      </c>
      <c r="T92" s="4">
        <f>Forward!T92*(1+SUM($B92:$B$228))+(-'Swap - Encargos'!$L9)*(1+SUM($B92:$B$228))</f>
        <v>159.93380000000002</v>
      </c>
      <c r="U92" s="4">
        <f>Forward!U92*(1+SUM($B92:$B$228))</f>
        <v>0</v>
      </c>
      <c r="V92" s="6"/>
      <c r="W92" s="20">
        <f t="shared" si="0"/>
        <v>192.23186666666663</v>
      </c>
      <c r="X92" s="20">
        <f t="shared" si="1"/>
        <v>190.24786512896824</v>
      </c>
      <c r="Y92" s="23">
        <f t="shared" si="2"/>
        <v>192.38751999999997</v>
      </c>
      <c r="Z92" s="23">
        <f t="shared" si="3"/>
        <v>183.42002157738105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181.42473333333339</v>
      </c>
      <c r="AJ92" s="9">
        <f t="shared" si="8"/>
        <v>0.48553868266567052</v>
      </c>
      <c r="AK92" s="9">
        <f t="shared" si="9"/>
        <v>0.48553868266567052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Encargos'!$L10)*(1+SUM($B93:$B$228))</f>
        <v>81.019799999999989</v>
      </c>
      <c r="L93" s="4">
        <f>Forward!L93*(1+SUM($B93:$B$228))+(-'Swap - Encargos'!$L10)*(1+SUM($B93:$B$228))</f>
        <v>203.13659999999999</v>
      </c>
      <c r="M93" s="4">
        <f>Forward!M93*(1+SUM($B93:$B$228))+(-'Swap - Encargos'!$L10)*(1+SUM($B93:$B$228))</f>
        <v>209.00759999999997</v>
      </c>
      <c r="N93" s="4">
        <f>Forward!N93*(1+SUM($B93:$B$228))+(-'Swap - Encargos'!$L10)*(1+SUM($B93:$B$228))</f>
        <v>197.26559999999998</v>
      </c>
      <c r="O93" s="4">
        <f>Forward!O93*(1+SUM($B93:$B$228))+(-'Swap - Encargos'!$L10)*(1+SUM($B93:$B$228))</f>
        <v>187.87199999999999</v>
      </c>
      <c r="P93" s="4">
        <f>Forward!P93*(1+SUM($B93:$B$228))+(-'Swap - Encargos'!$L10)*(1+SUM($B93:$B$228))</f>
        <v>178.47839999999999</v>
      </c>
      <c r="Q93" s="4">
        <f>Forward!Q93*(1+SUM($B93:$B$228))+(-'Swap - Encargos'!$L10)*(1+SUM($B93:$B$228))</f>
        <v>172.60739999999998</v>
      </c>
      <c r="R93" s="4">
        <f>Forward!R93*(1+SUM($B93:$B$228))+(-'Swap - Encargos'!$L10)*(1+SUM($B93:$B$228))</f>
        <v>166.73639999999997</v>
      </c>
      <c r="S93" s="4">
        <f>Forward!S93*(1+SUM($B93:$B$228))+(-'Swap - Encargos'!$L10)*(1+SUM($B93:$B$228))</f>
        <v>160.86539999999999</v>
      </c>
      <c r="T93" s="4">
        <f>Forward!T93*(1+SUM($B93:$B$228))+(-'Swap - Encargos'!$L10)*(1+SUM($B93:$B$228))</f>
        <v>154.99439999999998</v>
      </c>
      <c r="U93" s="4">
        <f>Forward!U93*(1+SUM($B93:$B$228))</f>
        <v>0</v>
      </c>
      <c r="V93" s="6"/>
      <c r="W93" s="20">
        <f t="shared" si="0"/>
        <v>186.99134999999998</v>
      </c>
      <c r="X93" s="20">
        <f t="shared" si="1"/>
        <v>190.24786512896824</v>
      </c>
      <c r="Y93" s="23">
        <f t="shared" si="2"/>
        <v>187.03048999999999</v>
      </c>
      <c r="Z93" s="23">
        <f t="shared" si="3"/>
        <v>183.42002157738105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186.66525000000004</v>
      </c>
      <c r="AJ93" s="9">
        <f t="shared" si="8"/>
        <v>0.49956363677237342</v>
      </c>
      <c r="AK93" s="9">
        <f t="shared" si="9"/>
        <v>0.49956363677237342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Encargos'!$L11)*(1+SUM($B94:$B$228))</f>
        <v>104.82419999999999</v>
      </c>
      <c r="L94" s="4">
        <f>Forward!L94*(1+SUM($B94:$B$228))+(-'Swap - Encargos'!$L11)*(1+SUM($B94:$B$228))</f>
        <v>196.6926</v>
      </c>
      <c r="M94" s="4">
        <f>Forward!M94*(1+SUM($B94:$B$228))+(-'Swap - Encargos'!$L11)*(1+SUM($B94:$B$228))</f>
        <v>204.93719999999999</v>
      </c>
      <c r="N94" s="4">
        <f>Forward!N94*(1+SUM($B94:$B$228))+(-'Swap - Encargos'!$L11)*(1+SUM($B94:$B$228))</f>
        <v>200.226</v>
      </c>
      <c r="O94" s="4">
        <f>Forward!O94*(1+SUM($B94:$B$228))+(-'Swap - Encargos'!$L11)*(1+SUM($B94:$B$228))</f>
        <v>190.80359999999999</v>
      </c>
      <c r="P94" s="4">
        <f>Forward!P94*(1+SUM($B94:$B$228))+(-'Swap - Encargos'!$L11)*(1+SUM($B94:$B$228))</f>
        <v>181.38119999999998</v>
      </c>
      <c r="Q94" s="4">
        <f>Forward!Q94*(1+SUM($B94:$B$228))+(-'Swap - Encargos'!$L11)*(1+SUM($B94:$B$228))</f>
        <v>175.4922</v>
      </c>
      <c r="R94" s="4">
        <f>Forward!R94*(1+SUM($B94:$B$228))+(-'Swap - Encargos'!$L11)*(1+SUM($B94:$B$228))</f>
        <v>169.60319999999999</v>
      </c>
      <c r="S94" s="4">
        <f>Forward!S94*(1+SUM($B94:$B$228))+(-'Swap - Encargos'!$L11)*(1+SUM($B94:$B$228))</f>
        <v>163.71419999999998</v>
      </c>
      <c r="T94" s="4">
        <f>Forward!T94*(1+SUM($B94:$B$228))+(-'Swap - Encargos'!$L11)*(1+SUM($B94:$B$228))</f>
        <v>157.8252</v>
      </c>
      <c r="U94" s="4">
        <f>Forward!U94*(1+SUM($B94:$B$228))</f>
        <v>0</v>
      </c>
      <c r="V94" s="6"/>
      <c r="W94" s="20">
        <f t="shared" si="0"/>
        <v>190.01840000000001</v>
      </c>
      <c r="X94" s="20">
        <f t="shared" si="1"/>
        <v>190.24786512896824</v>
      </c>
      <c r="Y94" s="23">
        <f t="shared" si="2"/>
        <v>189.70432</v>
      </c>
      <c r="Z94" s="23">
        <f t="shared" si="3"/>
        <v>183.42002157738105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183.63820000000001</v>
      </c>
      <c r="AJ94" s="9">
        <f t="shared" si="8"/>
        <v>0.49146248186168795</v>
      </c>
      <c r="AK94" s="9">
        <f t="shared" si="9"/>
        <v>0.49146248186168795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Encargos'!$L12)*(1+SUM($B95:$B$228))</f>
        <v>76.745500000000021</v>
      </c>
      <c r="L95" s="4">
        <f>Forward!L95*(1+SUM($B95:$B$228))+(-'Swap - Encargos'!$L12)*(1+SUM($B95:$B$228))</f>
        <v>159.39450000000002</v>
      </c>
      <c r="M95" s="4">
        <f>Forward!M95*(1+SUM($B95:$B$228))+(-'Swap - Encargos'!$L12)*(1+SUM($B95:$B$228))</f>
        <v>183.00850000000003</v>
      </c>
      <c r="N95" s="4">
        <f>Forward!N95*(1+SUM($B95:$B$228))+(-'Swap - Encargos'!$L12)*(1+SUM($B95:$B$228))</f>
        <v>183.00850000000003</v>
      </c>
      <c r="O95" s="4">
        <f>Forward!O95*(1+SUM($B95:$B$228))+(-'Swap - Encargos'!$L12)*(1+SUM($B95:$B$228))</f>
        <v>173.56290000000001</v>
      </c>
      <c r="P95" s="4">
        <f>Forward!P95*(1+SUM($B95:$B$228))+(-'Swap - Encargos'!$L12)*(1+SUM($B95:$B$228))</f>
        <v>171.20150000000001</v>
      </c>
      <c r="Q95" s="4">
        <f>Forward!Q95*(1+SUM($B95:$B$228))+(-'Swap - Encargos'!$L12)*(1+SUM($B95:$B$228))</f>
        <v>165.29800000000003</v>
      </c>
      <c r="R95" s="4">
        <f>Forward!R95*(1+SUM($B95:$B$228))+(-'Swap - Encargos'!$L12)*(1+SUM($B95:$B$228))</f>
        <v>159.39450000000002</v>
      </c>
      <c r="S95" s="4">
        <f>Forward!S95*(1+SUM($B95:$B$228))+(-'Swap - Encargos'!$L12)*(1+SUM($B95:$B$228))</f>
        <v>153.49100000000001</v>
      </c>
      <c r="T95" s="4">
        <f>Forward!T95*(1+SUM($B95:$B$228))+(-'Swap - Encargos'!$L12)*(1+SUM($B95:$B$228))</f>
        <v>147.58750000000003</v>
      </c>
      <c r="U95" s="4">
        <f>Forward!U95*(1+SUM($B95:$B$228))</f>
        <v>0</v>
      </c>
      <c r="V95" s="6"/>
      <c r="W95" s="20">
        <f t="shared" si="0"/>
        <v>166.28191666666669</v>
      </c>
      <c r="X95" s="20">
        <f t="shared" si="1"/>
        <v>190.24786512896824</v>
      </c>
      <c r="Y95" s="23">
        <f t="shared" si="2"/>
        <v>169.31238000000002</v>
      </c>
      <c r="Z95" s="23">
        <f t="shared" si="3"/>
        <v>183.42002157738105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207.37468333333334</v>
      </c>
      <c r="AJ95" s="9">
        <f t="shared" si="8"/>
        <v>0.55498734221028967</v>
      </c>
      <c r="AK95" s="9">
        <f t="shared" si="9"/>
        <v>0.55498734221028967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Encargos'!$L13)*(1+SUM($B96:$B$228))</f>
        <v>70.488</v>
      </c>
      <c r="L96" s="4">
        <f>Forward!L96*(1+SUM($B96:$B$228))+(-'Swap - Encargos'!$L13)*(1+SUM($B96:$B$228))</f>
        <v>106.9068</v>
      </c>
      <c r="M96" s="4">
        <f>Forward!M96*(1+SUM($B96:$B$228))+(-'Swap - Encargos'!$L13)*(1+SUM($B96:$B$228))</f>
        <v>156.2484</v>
      </c>
      <c r="N96" s="4">
        <f>Forward!N96*(1+SUM($B96:$B$228))+(-'Swap - Encargos'!$L13)*(1+SUM($B96:$B$228))</f>
        <v>167.99640000000002</v>
      </c>
      <c r="O96" s="4">
        <f>Forward!O96*(1+SUM($B96:$B$228))+(-'Swap - Encargos'!$L13)*(1+SUM($B96:$B$228))</f>
        <v>158.59800000000001</v>
      </c>
      <c r="P96" s="4">
        <f>Forward!P96*(1+SUM($B96:$B$228))+(-'Swap - Encargos'!$L13)*(1+SUM($B96:$B$228))</f>
        <v>170.346</v>
      </c>
      <c r="Q96" s="4">
        <f>Forward!Q96*(1+SUM($B96:$B$228))+(-'Swap - Encargos'!$L13)*(1+SUM($B96:$B$228))</f>
        <v>164.47200000000001</v>
      </c>
      <c r="R96" s="4">
        <f>Forward!R96*(1+SUM($B96:$B$228))+(-'Swap - Encargos'!$L13)*(1+SUM($B96:$B$228))</f>
        <v>158.59800000000001</v>
      </c>
      <c r="S96" s="4">
        <f>Forward!S96*(1+SUM($B96:$B$228))+(-'Swap - Encargos'!$L13)*(1+SUM($B96:$B$228))</f>
        <v>152.72400000000002</v>
      </c>
      <c r="T96" s="4">
        <f>Forward!T96*(1+SUM($B96:$B$228))+(-'Swap - Encargos'!$L13)*(1+SUM($B96:$B$228))</f>
        <v>146.85000000000002</v>
      </c>
      <c r="U96" s="4">
        <f>Forward!U96*(1+SUM($B96:$B$228))</f>
        <v>0</v>
      </c>
      <c r="V96" s="6"/>
      <c r="W96" s="20">
        <f t="shared" si="0"/>
        <v>138.30006666666668</v>
      </c>
      <c r="X96" s="20">
        <f t="shared" si="1"/>
        <v>190.24786512896824</v>
      </c>
      <c r="Y96" s="23">
        <f t="shared" si="2"/>
        <v>148.69052000000002</v>
      </c>
      <c r="Z96" s="23">
        <f t="shared" si="3"/>
        <v>183.42002157738105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235.35653333333335</v>
      </c>
      <c r="AJ96" s="9">
        <f t="shared" si="8"/>
        <v>0.62987388241859865</v>
      </c>
      <c r="AK96" s="9">
        <f t="shared" si="9"/>
        <v>0.62987388241859865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Encargos'!$L14)*(1+SUM($B97:$B$228))</f>
        <v>71.412700000000001</v>
      </c>
      <c r="L97" s="4">
        <f>Forward!L97*(1+SUM($B97:$B$228))+(-'Swap - Encargos'!$L14)*(1+SUM($B97:$B$228))</f>
        <v>103.02160000000001</v>
      </c>
      <c r="M97" s="4">
        <f>Forward!M97*(1+SUM($B97:$B$228))+(-'Swap - Encargos'!$L14)*(1+SUM($B97:$B$228))</f>
        <v>149.84960000000001</v>
      </c>
      <c r="N97" s="4">
        <f>Forward!N97*(1+SUM($B97:$B$228))+(-'Swap - Encargos'!$L14)*(1+SUM($B97:$B$228))</f>
        <v>163.898</v>
      </c>
      <c r="O97" s="4">
        <f>Forward!O97*(1+SUM($B97:$B$228))+(-'Swap - Encargos'!$L14)*(1+SUM($B97:$B$228))</f>
        <v>154.5324</v>
      </c>
      <c r="P97" s="4">
        <f>Forward!P97*(1+SUM($B97:$B$228))+(-'Swap - Encargos'!$L14)*(1+SUM($B97:$B$228))</f>
        <v>169.75149999999999</v>
      </c>
      <c r="Q97" s="4">
        <f>Forward!Q97*(1+SUM($B97:$B$228))+(-'Swap - Encargos'!$L14)*(1+SUM($B97:$B$228))</f>
        <v>163.898</v>
      </c>
      <c r="R97" s="4">
        <f>Forward!R97*(1+SUM($B97:$B$228))+(-'Swap - Encargos'!$L14)*(1+SUM($B97:$B$228))</f>
        <v>158.0445</v>
      </c>
      <c r="S97" s="4">
        <f>Forward!S97*(1+SUM($B97:$B$228))+(-'Swap - Encargos'!$L14)*(1+SUM($B97:$B$228))</f>
        <v>152.191</v>
      </c>
      <c r="T97" s="4">
        <f>Forward!T97*(1+SUM($B97:$B$228))+(-'Swap - Encargos'!$L14)*(1+SUM($B97:$B$228))</f>
        <v>146.33750000000001</v>
      </c>
      <c r="U97" s="4">
        <f>Forward!U97*(1+SUM($B97:$B$228))</f>
        <v>0</v>
      </c>
      <c r="V97" s="6"/>
      <c r="W97" s="20">
        <f t="shared" si="0"/>
        <v>136.35403055555557</v>
      </c>
      <c r="X97" s="20">
        <f t="shared" si="1"/>
        <v>190.24786512896824</v>
      </c>
      <c r="Y97" s="23">
        <f t="shared" si="2"/>
        <v>146.57164</v>
      </c>
      <c r="Z97" s="23">
        <f t="shared" si="3"/>
        <v>183.42002157738105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237.30256944444446</v>
      </c>
      <c r="AJ97" s="9">
        <f t="shared" si="8"/>
        <v>0.63508196949938645</v>
      </c>
      <c r="AK97" s="9">
        <f t="shared" si="9"/>
        <v>0.63508196949938645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Encargos'!$L15)*(1+SUM($B98:$B$228))</f>
        <v>90.831000000000003</v>
      </c>
      <c r="M98" s="4">
        <f>Forward!M98*(1+SUM($B98:$B$228))+(-'Swap - Encargos'!$L15)*(1+SUM($B98:$B$228))</f>
        <v>116.45000000000002</v>
      </c>
      <c r="N98" s="4">
        <f>Forward!N98*(1+SUM($B98:$B$228))+(-'Swap - Encargos'!$L15)*(1+SUM($B98:$B$228))</f>
        <v>133.91750000000002</v>
      </c>
      <c r="O98" s="4">
        <f>Forward!O98*(1+SUM($B98:$B$228))+(-'Swap - Encargos'!$L15)*(1+SUM($B98:$B$228))</f>
        <v>149.05600000000001</v>
      </c>
      <c r="P98" s="4">
        <f>Forward!P98*(1+SUM($B98:$B$228))+(-'Swap - Encargos'!$L15)*(1+SUM($B98:$B$228))</f>
        <v>173.51050000000001</v>
      </c>
      <c r="Q98" s="4">
        <f>Forward!Q98*(1+SUM($B98:$B$228))+(-'Swap - Encargos'!$L15)*(1+SUM($B98:$B$228))</f>
        <v>167.68800000000002</v>
      </c>
      <c r="R98" s="4">
        <f>Forward!R98*(1+SUM($B98:$B$228))+(-'Swap - Encargos'!$L15)*(1+SUM($B98:$B$228))</f>
        <v>161.86550000000003</v>
      </c>
      <c r="S98" s="4">
        <f>Forward!S98*(1+SUM($B98:$B$228))+(-'Swap - Encargos'!$L15)*(1+SUM($B98:$B$228))</f>
        <v>156.04300000000001</v>
      </c>
      <c r="T98" s="4">
        <f>Forward!T98*(1+SUM($B98:$B$228))+(-'Swap - Encargos'!$L15)*(1+SUM($B98:$B$228))</f>
        <v>150.22050000000002</v>
      </c>
      <c r="U98" s="4">
        <f>Forward!U98*(1+SUM($B98:$B$228))</f>
        <v>0</v>
      </c>
      <c r="V98" s="6"/>
      <c r="W98" s="20">
        <f t="shared" si="0"/>
        <v>113.73283333333335</v>
      </c>
      <c r="X98" s="20">
        <f t="shared" si="1"/>
        <v>190.24786512896824</v>
      </c>
      <c r="Y98" s="23">
        <f t="shared" si="2"/>
        <v>132.75300000000001</v>
      </c>
      <c r="Z98" s="23">
        <f t="shared" si="3"/>
        <v>183.42002157738105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255.18076666666667</v>
      </c>
      <c r="AJ98" s="9">
        <f t="shared" si="8"/>
        <v>0.69170875420875411</v>
      </c>
      <c r="AK98" s="9">
        <f t="shared" si="9"/>
        <v>0.69170875420875411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Encargos'!$L16)*(1+SUM($B99:$B$228))</f>
        <v>89.258399999999995</v>
      </c>
      <c r="M99" s="4">
        <f>Forward!M99*(1+SUM($B99:$B$228))+(-'Swap - Encargos'!$L16)*(1+SUM($B99:$B$228))</f>
        <v>105.4872</v>
      </c>
      <c r="N99" s="4">
        <f>Forward!N99*(1+SUM($B99:$B$228))+(-'Swap - Encargos'!$L16)*(1+SUM($B99:$B$228))</f>
        <v>120.55679999999998</v>
      </c>
      <c r="O99" s="4">
        <f>Forward!O99*(1+SUM($B99:$B$228))+(-'Swap - Encargos'!$L16)*(1+SUM($B99:$B$228))</f>
        <v>133.30799999999999</v>
      </c>
      <c r="P99" s="4">
        <f>Forward!P99*(1+SUM($B99:$B$228))+(-'Swap - Encargos'!$L16)*(1+SUM($B99:$B$228))</f>
        <v>172.7208</v>
      </c>
      <c r="Q99" s="4">
        <f>Forward!Q99*(1+SUM($B99:$B$228))+(-'Swap - Encargos'!$L16)*(1+SUM($B99:$B$228))</f>
        <v>171.5616</v>
      </c>
      <c r="R99" s="4">
        <f>Forward!R99*(1+SUM($B99:$B$228))+(-'Swap - Encargos'!$L16)*(1+SUM($B99:$B$228))</f>
        <v>165.76559999999998</v>
      </c>
      <c r="S99" s="4">
        <f>Forward!S99*(1+SUM($B99:$B$228))+(-'Swap - Encargos'!$L16)*(1+SUM($B99:$B$228))</f>
        <v>159.96959999999999</v>
      </c>
      <c r="T99" s="4">
        <f>Forward!T99*(1+SUM($B99:$B$228))+(-'Swap - Encargos'!$L16)*(1+SUM($B99:$B$228))</f>
        <v>154.17359999999999</v>
      </c>
      <c r="U99" s="4">
        <f>Forward!U99*(1+SUM($B99:$B$228))</f>
        <v>0</v>
      </c>
      <c r="V99" s="6"/>
      <c r="W99" s="20">
        <f t="shared" si="0"/>
        <v>106.3244</v>
      </c>
      <c r="X99" s="20">
        <f t="shared" si="1"/>
        <v>190.24786512896824</v>
      </c>
      <c r="Y99" s="23">
        <f t="shared" si="2"/>
        <v>125.63795999999999</v>
      </c>
      <c r="Z99" s="23">
        <f t="shared" si="3"/>
        <v>183.42002157738105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262.58920000000001</v>
      </c>
      <c r="AJ99" s="9">
        <f t="shared" si="8"/>
        <v>0.71179051138261096</v>
      </c>
      <c r="AK99" s="9">
        <f t="shared" si="9"/>
        <v>0.71179051138261096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Encargos'!$L17)*(1+SUM($B100:$B$228))</f>
        <v>84.008400000000009</v>
      </c>
      <c r="M100" s="4">
        <f>Forward!M100*(1+SUM($B100:$B$228))+(-'Swap - Encargos'!$L17)*(1+SUM($B100:$B$228))</f>
        <v>98.968800000000016</v>
      </c>
      <c r="N100" s="4">
        <f>Forward!N100*(1+SUM($B100:$B$228))+(-'Swap - Encargos'!$L17)*(1+SUM($B100:$B$228))</f>
        <v>115.08000000000001</v>
      </c>
      <c r="O100" s="4">
        <f>Forward!O100*(1+SUM($B100:$B$228))+(-'Swap - Encargos'!$L17)*(1+SUM($B100:$B$228))</f>
        <v>123.13560000000001</v>
      </c>
      <c r="P100" s="4">
        <f>Forward!P100*(1+SUM($B100:$B$228))+(-'Swap - Encargos'!$L17)*(1+SUM($B100:$B$228))</f>
        <v>148.45320000000001</v>
      </c>
      <c r="Q100" s="4">
        <f>Forward!Q100*(1+SUM($B100:$B$228))+(-'Swap - Encargos'!$L17)*(1+SUM($B100:$B$228))</f>
        <v>162.2628</v>
      </c>
      <c r="R100" s="4">
        <f>Forward!R100*(1+SUM($B100:$B$228))+(-'Swap - Encargos'!$L17)*(1+SUM($B100:$B$228))</f>
        <v>156.50880000000001</v>
      </c>
      <c r="S100" s="4">
        <f>Forward!S100*(1+SUM($B100:$B$228))+(-'Swap - Encargos'!$L17)*(1+SUM($B100:$B$228))</f>
        <v>150.75480000000002</v>
      </c>
      <c r="T100" s="4">
        <f>Forward!T100*(1+SUM($B100:$B$228))+(-'Swap - Encargos'!$L17)*(1+SUM($B100:$B$228))</f>
        <v>145.0008</v>
      </c>
      <c r="U100" s="4">
        <f>Forward!U100*(1+SUM($B100:$B$228))</f>
        <v>0</v>
      </c>
      <c r="V100" s="6"/>
      <c r="W100" s="20">
        <f t="shared" si="0"/>
        <v>101.52613333333335</v>
      </c>
      <c r="X100" s="20">
        <f t="shared" si="1"/>
        <v>190.24786512896824</v>
      </c>
      <c r="Y100" s="23">
        <f t="shared" si="2"/>
        <v>116.53767999999999</v>
      </c>
      <c r="Z100" s="23">
        <f t="shared" si="3"/>
        <v>183.42002157738105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267.38746666666668</v>
      </c>
      <c r="AJ100" s="9">
        <f t="shared" si="8"/>
        <v>0.72479698950287186</v>
      </c>
      <c r="AK100" s="9">
        <f t="shared" si="9"/>
        <v>0.72479698950287186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Encargos'!$L18)*(1+SUM($B101:$B$228))</f>
        <v>81.202699999999993</v>
      </c>
      <c r="M101" s="4">
        <f>Forward!M101*(1+SUM($B101:$B$228))+(-'Swap - Encargos'!$L18)*(1+SUM($B101:$B$228))</f>
        <v>83.490099999999984</v>
      </c>
      <c r="N101" s="4">
        <f>Forward!N101*(1+SUM($B101:$B$228))+(-'Swap - Encargos'!$L18)*(1+SUM($B101:$B$228))</f>
        <v>97.214499999999987</v>
      </c>
      <c r="O101" s="4">
        <f>Forward!O101*(1+SUM($B101:$B$228))+(-'Swap - Encargos'!$L18)*(1+SUM($B101:$B$228))</f>
        <v>112.08259999999999</v>
      </c>
      <c r="P101" s="4">
        <f>Forward!P101*(1+SUM($B101:$B$228))+(-'Swap - Encargos'!$L18)*(1+SUM($B101:$B$228))</f>
        <v>136.10029999999998</v>
      </c>
      <c r="Q101" s="4">
        <f>Forward!Q101*(1+SUM($B101:$B$228))+(-'Swap - Encargos'!$L18)*(1+SUM($B101:$B$228))</f>
        <v>154.39949999999999</v>
      </c>
      <c r="R101" s="4">
        <f>Forward!R101*(1+SUM($B101:$B$228))+(-'Swap - Encargos'!$L18)*(1+SUM($B101:$B$228))</f>
        <v>152.11209999999997</v>
      </c>
      <c r="S101" s="4">
        <f>Forward!S101*(1+SUM($B101:$B$228))+(-'Swap - Encargos'!$L18)*(1+SUM($B101:$B$228))</f>
        <v>149.82469999999998</v>
      </c>
      <c r="T101" s="4">
        <f>Forward!T101*(1+SUM($B101:$B$228))+(-'Swap - Encargos'!$L18)*(1+SUM($B101:$B$228))</f>
        <v>147.53729999999999</v>
      </c>
      <c r="U101" s="4">
        <f>Forward!U101*(1+SUM($B101:$B$228))</f>
        <v>0</v>
      </c>
      <c r="V101" s="6"/>
      <c r="W101" s="20">
        <f t="shared" si="0"/>
        <v>89.875758333333323</v>
      </c>
      <c r="X101" s="20">
        <f t="shared" si="1"/>
        <v>190.24786512896824</v>
      </c>
      <c r="Y101" s="23">
        <f t="shared" si="2"/>
        <v>105.67787999999997</v>
      </c>
      <c r="Z101" s="23">
        <f t="shared" si="3"/>
        <v>183.42002157738105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279.03784166666674</v>
      </c>
      <c r="AJ101" s="9">
        <f t="shared" si="8"/>
        <v>0.75637721587565954</v>
      </c>
      <c r="AK101" s="9">
        <f t="shared" si="9"/>
        <v>0.75637721587565954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Encargos'!$L19)*(1+SUM($B102:$B$228))</f>
        <v>85.35</v>
      </c>
      <c r="M102" s="4">
        <f>Forward!M102*(1+SUM($B102:$B$228))+(-'Swap - Encargos'!$L19)*(1+SUM($B102:$B$228))</f>
        <v>86.487999999999985</v>
      </c>
      <c r="N102" s="4">
        <f>Forward!N102*(1+SUM($B102:$B$228))+(-'Swap - Encargos'!$L19)*(1+SUM($B102:$B$228))</f>
        <v>101.282</v>
      </c>
      <c r="O102" s="4">
        <f>Forward!O102*(1+SUM($B102:$B$228))+(-'Swap - Encargos'!$L19)*(1+SUM($B102:$B$228))</f>
        <v>113.8</v>
      </c>
      <c r="P102" s="4">
        <f>Forward!P102*(1+SUM($B102:$B$228))+(-'Swap - Encargos'!$L19)*(1+SUM($B102:$B$228))</f>
        <v>130.87</v>
      </c>
      <c r="Q102" s="4">
        <f>Forward!Q102*(1+SUM($B102:$B$228))+(-'Swap - Encargos'!$L19)*(1+SUM($B102:$B$228))</f>
        <v>147.94</v>
      </c>
      <c r="R102" s="4">
        <f>Forward!R102*(1+SUM($B102:$B$228))+(-'Swap - Encargos'!$L19)*(1+SUM($B102:$B$228))</f>
        <v>145.66399999999999</v>
      </c>
      <c r="S102" s="4">
        <f>Forward!S102*(1+SUM($B102:$B$228))+(-'Swap - Encargos'!$L19)*(1+SUM($B102:$B$228))</f>
        <v>143.38799999999998</v>
      </c>
      <c r="T102" s="4">
        <f>Forward!T102*(1+SUM($B102:$B$228))+(-'Swap - Encargos'!$L19)*(1+SUM($B102:$B$228))</f>
        <v>141.11199999999997</v>
      </c>
      <c r="U102" s="4">
        <f>Forward!U102*(1+SUM($B102:$B$228))</f>
        <v>0</v>
      </c>
      <c r="V102" s="6"/>
      <c r="W102" s="20">
        <f t="shared" si="0"/>
        <v>94.201111111111103</v>
      </c>
      <c r="X102" s="20">
        <f t="shared" si="1"/>
        <v>190.24786512896824</v>
      </c>
      <c r="Y102" s="23">
        <f t="shared" si="2"/>
        <v>107.73066666666666</v>
      </c>
      <c r="Z102" s="23">
        <f t="shared" si="3"/>
        <v>183.42002157738105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274.71248888888891</v>
      </c>
      <c r="AJ102" s="9">
        <f t="shared" si="8"/>
        <v>0.74465264736482717</v>
      </c>
      <c r="AK102" s="9">
        <f t="shared" si="9"/>
        <v>0.74465264736482717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Encargos'!$L20)*(1+SUM($B103:$B$228))</f>
        <v>85.177499999999995</v>
      </c>
      <c r="M103" s="4">
        <f>Forward!M103*(1+SUM($B103:$B$228))+(-'Swap - Encargos'!$L20)*(1+SUM($B103:$B$228))</f>
        <v>87.448899999999995</v>
      </c>
      <c r="N103" s="4">
        <f>Forward!N103*(1+SUM($B103:$B$228))+(-'Swap - Encargos'!$L20)*(1+SUM($B103:$B$228))</f>
        <v>103.34869999999998</v>
      </c>
      <c r="O103" s="4">
        <f>Forward!O103*(1+SUM($B103:$B$228))+(-'Swap - Encargos'!$L20)*(1+SUM($B103:$B$228))</f>
        <v>114.70570000000001</v>
      </c>
      <c r="P103" s="4">
        <f>Forward!P103*(1+SUM($B103:$B$228))+(-'Swap - Encargos'!$L20)*(1+SUM($B103:$B$228))</f>
        <v>123.79130000000001</v>
      </c>
      <c r="Q103" s="4">
        <f>Forward!Q103*(1+SUM($B103:$B$228))+(-'Swap - Encargos'!$L20)*(1+SUM($B103:$B$228))</f>
        <v>143.09819999999999</v>
      </c>
      <c r="R103" s="4">
        <f>Forward!R103*(1+SUM($B103:$B$228))+(-'Swap - Encargos'!$L20)*(1+SUM($B103:$B$228))</f>
        <v>140.82679999999999</v>
      </c>
      <c r="S103" s="4">
        <f>Forward!S103*(1+SUM($B103:$B$228))+(-'Swap - Encargos'!$L20)*(1+SUM($B103:$B$228))</f>
        <v>138.55539999999999</v>
      </c>
      <c r="T103" s="4">
        <f>Forward!T103*(1+SUM($B103:$B$228))+(-'Swap - Encargos'!$L20)*(1+SUM($B103:$B$228))</f>
        <v>136.28399999999999</v>
      </c>
      <c r="U103" s="4">
        <f>Forward!U103*(1+SUM($B103:$B$228))</f>
        <v>0</v>
      </c>
      <c r="V103" s="6"/>
      <c r="W103" s="20">
        <f t="shared" si="0"/>
        <v>96.092838888888878</v>
      </c>
      <c r="X103" s="20">
        <f t="shared" si="1"/>
        <v>190.24786512896824</v>
      </c>
      <c r="Y103" s="23">
        <f t="shared" si="2"/>
        <v>107.72114500000001</v>
      </c>
      <c r="Z103" s="23">
        <f t="shared" si="3"/>
        <v>183.42002157738105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272.82076111111115</v>
      </c>
      <c r="AJ103" s="9">
        <f t="shared" si="8"/>
        <v>0.73952481315709462</v>
      </c>
      <c r="AK103" s="9">
        <f t="shared" si="9"/>
        <v>0.73952481315709462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Encargos'!$L21)*(1+SUM($B104:$B$228))</f>
        <v>88.647000000000006</v>
      </c>
      <c r="M104" s="4">
        <f>Forward!M104*(1+SUM($B104:$B$228))+(-'Swap - Encargos'!$L21)*(1+SUM($B104:$B$228))</f>
        <v>90.92</v>
      </c>
      <c r="N104" s="4">
        <f>Forward!N104*(1+SUM($B104:$B$228))+(-'Swap - Encargos'!$L21)*(1+SUM($B104:$B$228))</f>
        <v>105.69450000000001</v>
      </c>
      <c r="O104" s="4">
        <f>Forward!O104*(1+SUM($B104:$B$228))+(-'Swap - Encargos'!$L21)*(1+SUM($B104:$B$228))</f>
        <v>113.65</v>
      </c>
      <c r="P104" s="4">
        <f>Forward!P104*(1+SUM($B104:$B$228))+(-'Swap - Encargos'!$L21)*(1+SUM($B104:$B$228))</f>
        <v>123.8785</v>
      </c>
      <c r="Q104" s="4">
        <f>Forward!Q104*(1+SUM($B104:$B$228))+(-'Swap - Encargos'!$L21)*(1+SUM($B104:$B$228))</f>
        <v>138.65300000000002</v>
      </c>
      <c r="R104" s="4">
        <f>Forward!R104*(1+SUM($B104:$B$228))+(-'Swap - Encargos'!$L21)*(1+SUM($B104:$B$228))</f>
        <v>136.38000000000002</v>
      </c>
      <c r="S104" s="4">
        <f>Forward!S104*(1+SUM($B104:$B$228))+(-'Swap - Encargos'!$L21)*(1+SUM($B104:$B$228))</f>
        <v>134.107</v>
      </c>
      <c r="T104" s="4">
        <f>Forward!T104*(1+SUM($B104:$B$228))+(-'Swap - Encargos'!$L21)*(1+SUM($B104:$B$228))</f>
        <v>131.834</v>
      </c>
      <c r="U104" s="4">
        <f>Forward!U104*(1+SUM($B104:$B$228))</f>
        <v>0</v>
      </c>
      <c r="V104" s="6"/>
      <c r="W104" s="20">
        <f t="shared" si="0"/>
        <v>99.254333333333349</v>
      </c>
      <c r="X104" s="20">
        <f t="shared" si="1"/>
        <v>190.24786512896824</v>
      </c>
      <c r="Y104" s="23">
        <f t="shared" si="2"/>
        <v>109.5586</v>
      </c>
      <c r="Z104" s="23">
        <f t="shared" si="3"/>
        <v>183.42002157738105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269.65926666666667</v>
      </c>
      <c r="AJ104" s="9">
        <f t="shared" si="8"/>
        <v>0.73095507096151147</v>
      </c>
      <c r="AK104" s="9">
        <f t="shared" si="9"/>
        <v>0.73095507096151147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Encargos'!$L22)*(1+SUM($B105:$B$228))</f>
        <v>91.959299999999999</v>
      </c>
      <c r="M105" s="4">
        <f>Forward!M105*(1+SUM($B105:$B$228))+(-'Swap - Encargos'!$L22)*(1+SUM($B105:$B$228))</f>
        <v>87.418099999999995</v>
      </c>
      <c r="N105" s="4">
        <f>Forward!N105*(1+SUM($B105:$B$228))+(-'Swap - Encargos'!$L22)*(1+SUM($B105:$B$228))</f>
        <v>104.44759999999999</v>
      </c>
      <c r="O105" s="4">
        <f>Forward!O105*(1+SUM($B105:$B$228))+(-'Swap - Encargos'!$L22)*(1+SUM($B105:$B$228))</f>
        <v>113.53</v>
      </c>
      <c r="P105" s="4">
        <f>Forward!P105*(1+SUM($B105:$B$228))+(-'Swap - Encargos'!$L22)*(1+SUM($B105:$B$228))</f>
        <v>123.74770000000001</v>
      </c>
      <c r="Q105" s="4">
        <f>Forward!Q105*(1+SUM($B105:$B$228))+(-'Swap - Encargos'!$L22)*(1+SUM($B105:$B$228))</f>
        <v>138.50659999999999</v>
      </c>
      <c r="R105" s="4">
        <f>Forward!R105*(1+SUM($B105:$B$228))+(-'Swap - Encargos'!$L22)*(1+SUM($B105:$B$228))</f>
        <v>136.23599999999999</v>
      </c>
      <c r="S105" s="4">
        <f>Forward!S105*(1+SUM($B105:$B$228))+(-'Swap - Encargos'!$L22)*(1+SUM($B105:$B$228))</f>
        <v>133.96539999999999</v>
      </c>
      <c r="T105" s="4">
        <f>Forward!T105*(1+SUM($B105:$B$228))+(-'Swap - Encargos'!$L22)*(1+SUM($B105:$B$228))</f>
        <v>131.69479999999999</v>
      </c>
      <c r="U105" s="4">
        <f>Forward!U105*(1+SUM($B105:$B$228))</f>
        <v>0</v>
      </c>
      <c r="V105" s="6"/>
      <c r="W105" s="20">
        <f t="shared" si="0"/>
        <v>98.802636111111113</v>
      </c>
      <c r="X105" s="20">
        <f t="shared" si="1"/>
        <v>190.24786512896824</v>
      </c>
      <c r="Y105" s="23">
        <f t="shared" si="2"/>
        <v>109.65105833333335</v>
      </c>
      <c r="Z105" s="23">
        <f t="shared" si="3"/>
        <v>183.42002157738105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270.11096388888893</v>
      </c>
      <c r="AJ105" s="9">
        <f t="shared" si="8"/>
        <v>0.73217946936325717</v>
      </c>
      <c r="AK105" s="9">
        <f t="shared" si="9"/>
        <v>0.73217946936325717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Encargos'!$L23)*(1+SUM($B106:$B$228))</f>
        <v>88.327200000000005</v>
      </c>
      <c r="M106" s="4">
        <f>Forward!M106*(1+SUM($B106:$B$228))+(-'Swap - Encargos'!$L23)*(1+SUM($B106:$B$228))</f>
        <v>82.665199999999999</v>
      </c>
      <c r="N106" s="4">
        <f>Forward!N106*(1+SUM($B106:$B$228))+(-'Swap - Encargos'!$L23)*(1+SUM($B106:$B$228))</f>
        <v>97.386400000000009</v>
      </c>
      <c r="O106" s="4">
        <f>Forward!O106*(1+SUM($B106:$B$228))+(-'Swap - Encargos'!$L23)*(1+SUM($B106:$B$228))</f>
        <v>107.578</v>
      </c>
      <c r="P106" s="4">
        <f>Forward!P106*(1+SUM($B106:$B$228))+(-'Swap - Encargos'!$L23)*(1+SUM($B106:$B$228))</f>
        <v>123.4316</v>
      </c>
      <c r="Q106" s="4">
        <f>Forward!Q106*(1+SUM($B106:$B$228))+(-'Swap - Encargos'!$L23)*(1+SUM($B106:$B$228))</f>
        <v>138.15280000000001</v>
      </c>
      <c r="R106" s="4">
        <f>Forward!R106*(1+SUM($B106:$B$228))+(-'Swap - Encargos'!$L23)*(1+SUM($B106:$B$228))</f>
        <v>135.88800000000001</v>
      </c>
      <c r="S106" s="4">
        <f>Forward!S106*(1+SUM($B106:$B$228))+(-'Swap - Encargos'!$L23)*(1+SUM($B106:$B$228))</f>
        <v>133.6232</v>
      </c>
      <c r="T106" s="4">
        <f>Forward!T106*(1+SUM($B106:$B$228))+(-'Swap - Encargos'!$L23)*(1+SUM($B106:$B$228))</f>
        <v>131.35839999999999</v>
      </c>
      <c r="U106" s="4">
        <f>Forward!U106*(1+SUM($B106:$B$228))</f>
        <v>0</v>
      </c>
      <c r="V106" s="6"/>
      <c r="W106" s="20">
        <f t="shared" si="0"/>
        <v>93.737555555555574</v>
      </c>
      <c r="X106" s="20">
        <f t="shared" si="1"/>
        <v>190.24786512896824</v>
      </c>
      <c r="Y106" s="23">
        <f t="shared" si="2"/>
        <v>106.52109333333334</v>
      </c>
      <c r="Z106" s="23">
        <f t="shared" si="3"/>
        <v>183.42002157738105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275.17604444444447</v>
      </c>
      <c r="AJ106" s="9">
        <f t="shared" si="8"/>
        <v>0.74590918969765396</v>
      </c>
      <c r="AK106" s="9">
        <f t="shared" si="9"/>
        <v>0.74590918969765396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Encargos'!$L24)*(1+SUM($B107:$B$228))</f>
        <v>90.383999999999986</v>
      </c>
      <c r="M107" s="4">
        <f>Forward!M107*(1+SUM($B107:$B$228))+(-'Swap - Encargos'!$L24)*(1+SUM($B107:$B$228))</f>
        <v>83.605199999999996</v>
      </c>
      <c r="N107" s="4">
        <f>Forward!N107*(1+SUM($B107:$B$228))+(-'Swap - Encargos'!$L24)*(1+SUM($B107:$B$228))</f>
        <v>101.68199999999999</v>
      </c>
      <c r="O107" s="4">
        <f>Forward!O107*(1+SUM($B107:$B$228))+(-'Swap - Encargos'!$L24)*(1+SUM($B107:$B$228))</f>
        <v>112.97999999999999</v>
      </c>
      <c r="P107" s="4">
        <f>Forward!P107*(1+SUM($B107:$B$228))+(-'Swap - Encargos'!$L24)*(1+SUM($B107:$B$228))</f>
        <v>120.8886</v>
      </c>
      <c r="Q107" s="4">
        <f>Forward!Q107*(1+SUM($B107:$B$228))+(-'Swap - Encargos'!$L24)*(1+SUM($B107:$B$228))</f>
        <v>135.57599999999999</v>
      </c>
      <c r="R107" s="4">
        <f>Forward!R107*(1+SUM($B107:$B$228))+(-'Swap - Encargos'!$L24)*(1+SUM($B107:$B$228))</f>
        <v>133.31639999999999</v>
      </c>
      <c r="S107" s="4">
        <f>Forward!S107*(1+SUM($B107:$B$228))+(-'Swap - Encargos'!$L24)*(1+SUM($B107:$B$228))</f>
        <v>131.05679999999998</v>
      </c>
      <c r="T107" s="4">
        <f>Forward!T107*(1+SUM($B107:$B$228))+(-'Swap - Encargos'!$L24)*(1+SUM($B107:$B$228))</f>
        <v>128.79719999999998</v>
      </c>
      <c r="U107" s="4">
        <f>Forward!U107*(1+SUM($B107:$B$228))</f>
        <v>0</v>
      </c>
      <c r="V107" s="6"/>
      <c r="W107" s="20">
        <f t="shared" si="0"/>
        <v>97.539399999999986</v>
      </c>
      <c r="X107" s="20">
        <f t="shared" si="1"/>
        <v>190.24786512896824</v>
      </c>
      <c r="Y107" s="23">
        <f t="shared" si="2"/>
        <v>108.68676000000001</v>
      </c>
      <c r="Z107" s="23">
        <f t="shared" si="3"/>
        <v>183.42002157738105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271.37420000000003</v>
      </c>
      <c r="AJ107" s="9">
        <f t="shared" si="8"/>
        <v>0.73560367522368386</v>
      </c>
      <c r="AK107" s="9">
        <f t="shared" si="9"/>
        <v>0.73560367522368386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Encargos'!$L25)*(1+SUM($B108:$B$228))</f>
        <v>90.192000000000007</v>
      </c>
      <c r="M108" s="4">
        <f>Forward!M108*(1+SUM($B108:$B$228))+(-'Swap - Encargos'!$L25)*(1+SUM($B108:$B$228))</f>
        <v>98.083799999999997</v>
      </c>
      <c r="N108" s="4">
        <f>Forward!N108*(1+SUM($B108:$B$228))+(-'Swap - Encargos'!$L25)*(1+SUM($B108:$B$228))</f>
        <v>111.61259999999999</v>
      </c>
      <c r="O108" s="4">
        <f>Forward!O108*(1+SUM($B108:$B$228))+(-'Swap - Encargos'!$L25)*(1+SUM($B108:$B$228))</f>
        <v>122.88659999999999</v>
      </c>
      <c r="P108" s="4">
        <f>Forward!P108*(1+SUM($B108:$B$228))+(-'Swap - Encargos'!$L25)*(1+SUM($B108:$B$228))</f>
        <v>120.6318</v>
      </c>
      <c r="Q108" s="4">
        <f>Forward!Q108*(1+SUM($B108:$B$228))+(-'Swap - Encargos'!$L25)*(1+SUM($B108:$B$228))</f>
        <v>135.28799999999998</v>
      </c>
      <c r="R108" s="4">
        <f>Forward!R108*(1+SUM($B108:$B$228))+(-'Swap - Encargos'!$L25)*(1+SUM($B108:$B$228))</f>
        <v>133.03319999999999</v>
      </c>
      <c r="S108" s="4">
        <f>Forward!S108*(1+SUM($B108:$B$228))+(-'Swap - Encargos'!$L25)*(1+SUM($B108:$B$228))</f>
        <v>130.7784</v>
      </c>
      <c r="T108" s="4">
        <f>Forward!T108*(1+SUM($B108:$B$228))+(-'Swap - Encargos'!$L25)*(1+SUM($B108:$B$228))</f>
        <v>128.52359999999999</v>
      </c>
      <c r="U108" s="4">
        <f>Forward!U108*(1+SUM($B108:$B$228))</f>
        <v>0</v>
      </c>
      <c r="V108" s="6"/>
      <c r="W108" s="20">
        <f t="shared" si="0"/>
        <v>109.04463333333332</v>
      </c>
      <c r="X108" s="20">
        <f t="shared" si="1"/>
        <v>190.24786512896824</v>
      </c>
      <c r="Y108" s="23">
        <f t="shared" si="2"/>
        <v>116.19735999999997</v>
      </c>
      <c r="Z108" s="23">
        <f t="shared" si="3"/>
        <v>183.42002157738105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259.86896666666672</v>
      </c>
      <c r="AJ108" s="9">
        <f t="shared" si="8"/>
        <v>0.70441687882112969</v>
      </c>
      <c r="AK108" s="9">
        <f t="shared" si="9"/>
        <v>0.70441687882112969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Encargos'!$L26)*(1+SUM($B109:$B$228))</f>
        <v>91.092600000000004</v>
      </c>
      <c r="M109" s="4">
        <f>Forward!M109*(1+SUM($B109:$B$228))+(-'Swap - Encargos'!$L26)*(1+SUM($B109:$B$228))</f>
        <v>96.715599999999995</v>
      </c>
      <c r="N109" s="4">
        <f>Forward!N109*(1+SUM($B109:$B$228))+(-'Swap - Encargos'!$L26)*(1+SUM($B109:$B$228))</f>
        <v>128.20440000000002</v>
      </c>
      <c r="O109" s="4">
        <f>Forward!O109*(1+SUM($B109:$B$228))+(-'Swap - Encargos'!$L26)*(1+SUM($B109:$B$228))</f>
        <v>139.4504</v>
      </c>
      <c r="P109" s="4">
        <f>Forward!P109*(1+SUM($B109:$B$228))+(-'Swap - Encargos'!$L26)*(1+SUM($B109:$B$228))</f>
        <v>138.32580000000002</v>
      </c>
      <c r="Q109" s="4">
        <f>Forward!Q109*(1+SUM($B109:$B$228))+(-'Swap - Encargos'!$L26)*(1+SUM($B109:$B$228))</f>
        <v>147.32259999999999</v>
      </c>
      <c r="R109" s="4">
        <f>Forward!R109*(1+SUM($B109:$B$228))+(-'Swap - Encargos'!$L26)*(1+SUM($B109:$B$228))</f>
        <v>145.07340000000002</v>
      </c>
      <c r="S109" s="4">
        <f>Forward!S109*(1+SUM($B109:$B$228))+(-'Swap - Encargos'!$L26)*(1+SUM($B109:$B$228))</f>
        <v>142.82420000000002</v>
      </c>
      <c r="T109" s="4">
        <f>Forward!T109*(1+SUM($B109:$B$228))+(-'Swap - Encargos'!$L26)*(1+SUM($B109:$B$228))</f>
        <v>140.57500000000002</v>
      </c>
      <c r="U109" s="4">
        <f>Forward!U109*(1+SUM($B109:$B$228))</f>
        <v>0</v>
      </c>
      <c r="V109" s="6"/>
      <c r="W109" s="20">
        <f t="shared" si="0"/>
        <v>120.11352777777776</v>
      </c>
      <c r="X109" s="20">
        <f t="shared" si="1"/>
        <v>190.24786512896824</v>
      </c>
      <c r="Y109" s="23">
        <f t="shared" si="2"/>
        <v>129.06659333333334</v>
      </c>
      <c r="Z109" s="23">
        <f t="shared" si="3"/>
        <v>183.42002157738105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248.80007222222227</v>
      </c>
      <c r="AJ109" s="9">
        <f t="shared" si="8"/>
        <v>0.67441284957296843</v>
      </c>
      <c r="AK109" s="9">
        <f t="shared" si="9"/>
        <v>0.67441284957296843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Encargos'!$L27)*(1+SUM($B110:$B$228))</f>
        <v>100.96199999999999</v>
      </c>
      <c r="N110" s="4">
        <f>Forward!N110*(1+SUM($B110:$B$228))+(-'Swap - Encargos'!$L27)*(1+SUM($B110:$B$228))</f>
        <v>117.78899999999999</v>
      </c>
      <c r="O110" s="4">
        <f>Forward!O110*(1+SUM($B110:$B$228))+(-'Swap - Encargos'!$L27)*(1+SUM($B110:$B$228))</f>
        <v>131.25059999999999</v>
      </c>
      <c r="P110" s="4">
        <f>Forward!P110*(1+SUM($B110:$B$228))+(-'Swap - Encargos'!$L27)*(1+SUM($B110:$B$228))</f>
        <v>154.80839999999998</v>
      </c>
      <c r="Q110" s="4">
        <f>Forward!Q110*(1+SUM($B110:$B$228))+(-'Swap - Encargos'!$L27)*(1+SUM($B110:$B$228))</f>
        <v>153.6866</v>
      </c>
      <c r="R110" s="4">
        <f>Forward!R110*(1+SUM($B110:$B$228))+(-'Swap - Encargos'!$L27)*(1+SUM($B110:$B$228))</f>
        <v>151.44299999999998</v>
      </c>
      <c r="S110" s="4">
        <f>Forward!S110*(1+SUM($B110:$B$228))+(-'Swap - Encargos'!$L27)*(1+SUM($B110:$B$228))</f>
        <v>149.1994</v>
      </c>
      <c r="T110" s="4">
        <f>Forward!T110*(1+SUM($B110:$B$228))+(-'Swap - Encargos'!$L27)*(1+SUM($B110:$B$228))</f>
        <v>146.95579999999998</v>
      </c>
      <c r="U110" s="4">
        <f>Forward!U110*(1+SUM($B110:$B$228))</f>
        <v>0</v>
      </c>
      <c r="V110" s="6"/>
      <c r="W110" s="20">
        <f t="shared" si="0"/>
        <v>116.66719999999999</v>
      </c>
      <c r="X110" s="20">
        <f t="shared" si="1"/>
        <v>190.24786512896824</v>
      </c>
      <c r="Y110" s="23">
        <f t="shared" si="2"/>
        <v>131.69932</v>
      </c>
      <c r="Z110" s="23">
        <f t="shared" si="3"/>
        <v>183.42002157738105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272.03649999999999</v>
      </c>
      <c r="AJ110" s="9">
        <f t="shared" si="8"/>
        <v>0.69985569985569984</v>
      </c>
      <c r="AK110" s="9">
        <f t="shared" si="9"/>
        <v>0.69985569985569984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Encargos'!$L28)*(1+SUM($B111:$B$228))</f>
        <v>144.1704</v>
      </c>
      <c r="N111" s="4">
        <f>Forward!N111*(1+SUM($B111:$B$228))+(-'Swap - Encargos'!$L28)*(1+SUM($B111:$B$228))</f>
        <v>207.87359999999998</v>
      </c>
      <c r="O111" s="4">
        <f>Forward!O111*(1+SUM($B111:$B$228))+(-'Swap - Encargos'!$L28)*(1+SUM($B111:$B$228))</f>
        <v>197.8152</v>
      </c>
      <c r="P111" s="4">
        <f>Forward!P111*(1+SUM($B111:$B$228))+(-'Swap - Encargos'!$L28)*(1+SUM($B111:$B$228))</f>
        <v>191.1096</v>
      </c>
      <c r="Q111" s="4">
        <f>Forward!Q111*(1+SUM($B111:$B$228))+(-'Swap - Encargos'!$L28)*(1+SUM($B111:$B$228))</f>
        <v>179.93359999999998</v>
      </c>
      <c r="R111" s="4">
        <f>Forward!R111*(1+SUM($B111:$B$228))+(-'Swap - Encargos'!$L28)*(1+SUM($B111:$B$228))</f>
        <v>173.22800000000001</v>
      </c>
      <c r="S111" s="4">
        <f>Forward!S111*(1+SUM($B111:$B$228))+(-'Swap - Encargos'!$L28)*(1+SUM($B111:$B$228))</f>
        <v>167.64</v>
      </c>
      <c r="T111" s="4">
        <f>Forward!T111*(1+SUM($B111:$B$228))+(-'Swap - Encargos'!$L28)*(1+SUM($B111:$B$228))</f>
        <v>162.05199999999999</v>
      </c>
      <c r="U111" s="4">
        <f>Forward!U111*(1+SUM($B111:$B$228))</f>
        <v>0</v>
      </c>
      <c r="V111" s="6"/>
      <c r="W111" s="20">
        <f t="shared" si="0"/>
        <v>184.59026666666665</v>
      </c>
      <c r="X111" s="20">
        <f t="shared" si="1"/>
        <v>190.24786512896824</v>
      </c>
      <c r="Y111" s="23">
        <f t="shared" si="2"/>
        <v>184.66477333333333</v>
      </c>
      <c r="Z111" s="23">
        <f t="shared" si="3"/>
        <v>183.42002157738105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204.11343333333332</v>
      </c>
      <c r="AJ111" s="9">
        <f t="shared" si="8"/>
        <v>0.52511317317878203</v>
      </c>
      <c r="AK111" s="9">
        <f t="shared" si="9"/>
        <v>0.52511317317878203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Encargos'!$L29)*(1+SUM($B112:$B$228))</f>
        <v>143.09969999999998</v>
      </c>
      <c r="N112" s="4">
        <f>Forward!N112*(1+SUM($B112:$B$228))+(-'Swap - Encargos'!$L29)*(1+SUM($B112:$B$228))</f>
        <v>189.69030000000001</v>
      </c>
      <c r="O112" s="4">
        <f>Forward!O112*(1+SUM($B112:$B$228))+(-'Swap - Encargos'!$L29)*(1+SUM($B112:$B$228))</f>
        <v>183.03450000000001</v>
      </c>
      <c r="P112" s="4">
        <f>Forward!P112*(1+SUM($B112:$B$228))+(-'Swap - Encargos'!$L29)*(1+SUM($B112:$B$228))</f>
        <v>176.37869999999998</v>
      </c>
      <c r="Q112" s="4">
        <f>Forward!Q112*(1+SUM($B112:$B$228))+(-'Swap - Encargos'!$L29)*(1+SUM($B112:$B$228))</f>
        <v>177.488</v>
      </c>
      <c r="R112" s="4">
        <f>Forward!R112*(1+SUM($B112:$B$228))+(-'Swap - Encargos'!$L29)*(1+SUM($B112:$B$228))</f>
        <v>173.05079999999998</v>
      </c>
      <c r="S112" s="4">
        <f>Forward!S112*(1+SUM($B112:$B$228))+(-'Swap - Encargos'!$L29)*(1+SUM($B112:$B$228))</f>
        <v>167.5043</v>
      </c>
      <c r="T112" s="4">
        <f>Forward!T112*(1+SUM($B112:$B$228))+(-'Swap - Encargos'!$L29)*(1+SUM($B112:$B$228))</f>
        <v>161.95779999999999</v>
      </c>
      <c r="U112" s="4">
        <f>Forward!U112*(1+SUM($B112:$B$228))</f>
        <v>0</v>
      </c>
      <c r="V112" s="6"/>
      <c r="W112" s="20">
        <f t="shared" si="0"/>
        <v>173.79033333333336</v>
      </c>
      <c r="X112" s="20">
        <f t="shared" si="1"/>
        <v>190.24786512896824</v>
      </c>
      <c r="Y112" s="23">
        <f t="shared" si="2"/>
        <v>174.93661000000003</v>
      </c>
      <c r="Z112" s="23">
        <f t="shared" si="3"/>
        <v>183.42002157738105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214.9133666666666</v>
      </c>
      <c r="AJ112" s="9">
        <f t="shared" si="8"/>
        <v>0.55289766129487994</v>
      </c>
      <c r="AK112" s="9">
        <f t="shared" si="9"/>
        <v>0.55289766129487994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Encargos'!$L30)*(1+SUM($B113:$B$228))</f>
        <v>132.92399999999998</v>
      </c>
      <c r="N113" s="4">
        <f>Forward!N113*(1+SUM($B113:$B$228))+(-'Swap - Encargos'!$L30)*(1+SUM($B113:$B$228))</f>
        <v>171.6935</v>
      </c>
      <c r="O113" s="4">
        <f>Forward!O113*(1+SUM($B113:$B$228))+(-'Swap - Encargos'!$L30)*(1+SUM($B113:$B$228))</f>
        <v>172.80119999999999</v>
      </c>
      <c r="P113" s="4">
        <f>Forward!P113*(1+SUM($B113:$B$228))+(-'Swap - Encargos'!$L30)*(1+SUM($B113:$B$228))</f>
        <v>168.37039999999999</v>
      </c>
      <c r="Q113" s="4">
        <f>Forward!Q113*(1+SUM($B113:$B$228))+(-'Swap - Encargos'!$L30)*(1+SUM($B113:$B$228))</f>
        <v>162.83189999999999</v>
      </c>
      <c r="R113" s="4">
        <f>Forward!R113*(1+SUM($B113:$B$228))+(-'Swap - Encargos'!$L30)*(1+SUM($B113:$B$228))</f>
        <v>157.29339999999999</v>
      </c>
      <c r="S113" s="4">
        <f>Forward!S113*(1+SUM($B113:$B$228))+(-'Swap - Encargos'!$L30)*(1+SUM($B113:$B$228))</f>
        <v>151.75489999999999</v>
      </c>
      <c r="T113" s="4">
        <f>Forward!T113*(1+SUM($B113:$B$228))+(-'Swap - Encargos'!$L30)*(1+SUM($B113:$B$228))</f>
        <v>146.21639999999999</v>
      </c>
      <c r="U113" s="4">
        <f>Forward!U113*(1+SUM($B113:$B$228))</f>
        <v>0</v>
      </c>
      <c r="V113" s="6"/>
      <c r="W113" s="20">
        <f t="shared" si="0"/>
        <v>162.09343333333334</v>
      </c>
      <c r="X113" s="20">
        <f t="shared" si="1"/>
        <v>190.24786512896824</v>
      </c>
      <c r="Y113" s="23">
        <f t="shared" si="2"/>
        <v>162.94266999999996</v>
      </c>
      <c r="Z113" s="23">
        <f t="shared" si="3"/>
        <v>183.42002157738105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226.61026666666663</v>
      </c>
      <c r="AJ113" s="9">
        <f t="shared" si="8"/>
        <v>0.58298973399704368</v>
      </c>
      <c r="AK113" s="9">
        <f t="shared" si="9"/>
        <v>0.58298973399704368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Encargos'!$L31)*(1+SUM($B114:$B$228))</f>
        <v>99.350999999999999</v>
      </c>
      <c r="N114" s="4">
        <f>Forward!N114*(1+SUM($B114:$B$228))+(-'Swap - Encargos'!$L31)*(1+SUM($B114:$B$228))</f>
        <v>143.50699999999998</v>
      </c>
      <c r="O114" s="4">
        <f>Forward!O114*(1+SUM($B114:$B$228))+(-'Swap - Encargos'!$L31)*(1+SUM($B114:$B$228))</f>
        <v>160.06549999999999</v>
      </c>
      <c r="P114" s="4">
        <f>Forward!P114*(1+SUM($B114:$B$228))+(-'Swap - Encargos'!$L31)*(1+SUM($B114:$B$228))</f>
        <v>156.75379999999998</v>
      </c>
      <c r="Q114" s="4">
        <f>Forward!Q114*(1+SUM($B114:$B$228))+(-'Swap - Encargos'!$L31)*(1+SUM($B114:$B$228))</f>
        <v>151.23429999999999</v>
      </c>
      <c r="R114" s="4">
        <f>Forward!R114*(1+SUM($B114:$B$228))+(-'Swap - Encargos'!$L31)*(1+SUM($B114:$B$228))</f>
        <v>145.7148</v>
      </c>
      <c r="S114" s="4">
        <f>Forward!S114*(1+SUM($B114:$B$228))+(-'Swap - Encargos'!$L31)*(1+SUM($B114:$B$228))</f>
        <v>140.1953</v>
      </c>
      <c r="T114" s="4">
        <f>Forward!T114*(1+SUM($B114:$B$228))+(-'Swap - Encargos'!$L31)*(1+SUM($B114:$B$228))</f>
        <v>134.67579999999998</v>
      </c>
      <c r="U114" s="4">
        <f>Forward!U114*(1+SUM($B114:$B$228))</f>
        <v>0</v>
      </c>
      <c r="V114" s="6"/>
      <c r="W114" s="20">
        <f t="shared" si="0"/>
        <v>140.68592222222222</v>
      </c>
      <c r="X114" s="20">
        <f t="shared" si="1"/>
        <v>190.24786512896824</v>
      </c>
      <c r="Y114" s="23">
        <f t="shared" si="2"/>
        <v>145.27323999999999</v>
      </c>
      <c r="Z114" s="23">
        <f t="shared" si="3"/>
        <v>183.42002157738105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248.01777777777775</v>
      </c>
      <c r="AJ114" s="9">
        <f t="shared" si="8"/>
        <v>0.63806384600346688</v>
      </c>
      <c r="AK114" s="9">
        <f t="shared" si="9"/>
        <v>0.63806384600346688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Encargos'!$L32)*(1+SUM($B115:$B$228))</f>
        <v>156.10059999999999</v>
      </c>
      <c r="N115" s="4">
        <f>Forward!N115*(1+SUM($B115:$B$228))+(-'Swap - Encargos'!$L32)*(1+SUM($B115:$B$228))</f>
        <v>172.59010000000001</v>
      </c>
      <c r="O115" s="4">
        <f>Forward!O115*(1+SUM($B115:$B$228))+(-'Swap - Encargos'!$L32)*(1+SUM($B115:$B$228))</f>
        <v>173.68939999999998</v>
      </c>
      <c r="P115" s="4">
        <f>Forward!P115*(1+SUM($B115:$B$228))+(-'Swap - Encargos'!$L32)*(1+SUM($B115:$B$228))</f>
        <v>164.89499999999998</v>
      </c>
      <c r="Q115" s="4">
        <f>Forward!Q115*(1+SUM($B115:$B$228))+(-'Swap - Encargos'!$L32)*(1+SUM($B115:$B$228))</f>
        <v>159.39850000000001</v>
      </c>
      <c r="R115" s="4">
        <f>Forward!R115*(1+SUM($B115:$B$228))+(-'Swap - Encargos'!$L32)*(1+SUM($B115:$B$228))</f>
        <v>153.90199999999999</v>
      </c>
      <c r="S115" s="4">
        <f>Forward!S115*(1+SUM($B115:$B$228))+(-'Swap - Encargos'!$L32)*(1+SUM($B115:$B$228))</f>
        <v>148.40550000000002</v>
      </c>
      <c r="T115" s="4">
        <f>Forward!T115*(1+SUM($B115:$B$228))+(-'Swap - Encargos'!$L32)*(1+SUM($B115:$B$228))</f>
        <v>142.90899999999999</v>
      </c>
      <c r="U115" s="4">
        <f>Forward!U115*(1+SUM($B115:$B$228))</f>
        <v>0</v>
      </c>
      <c r="V115" s="6"/>
      <c r="W115" s="20">
        <f t="shared" si="0"/>
        <v>168.68147777777779</v>
      </c>
      <c r="X115" s="20">
        <f t="shared" si="1"/>
        <v>190.24786512896824</v>
      </c>
      <c r="Y115" s="23">
        <f t="shared" si="2"/>
        <v>165.15150333333335</v>
      </c>
      <c r="Z115" s="23">
        <f t="shared" si="3"/>
        <v>183.42002157738105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220.02222222222218</v>
      </c>
      <c r="AJ115" s="9">
        <f t="shared" si="8"/>
        <v>0.56604097728481151</v>
      </c>
      <c r="AK115" s="9">
        <f t="shared" si="9"/>
        <v>0.56604097728481151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Encargos'!$L33)*(1+SUM($B116:$B$228))</f>
        <v>219.44</v>
      </c>
      <c r="N116" s="4">
        <f>Forward!N116*(1+SUM($B116:$B$228))+(-'Swap - Encargos'!$L33)*(1+SUM($B116:$B$228))</f>
        <v>199.69039999999998</v>
      </c>
      <c r="O116" s="4">
        <f>Forward!O116*(1+SUM($B116:$B$228))+(-'Swap - Encargos'!$L33)*(1+SUM($B116:$B$228))</f>
        <v>183.23239999999998</v>
      </c>
      <c r="P116" s="4">
        <f>Forward!P116*(1+SUM($B116:$B$228))+(-'Swap - Encargos'!$L33)*(1+SUM($B116:$B$228))</f>
        <v>165.6772</v>
      </c>
      <c r="Q116" s="4">
        <f>Forward!Q116*(1+SUM($B116:$B$228))+(-'Swap - Encargos'!$L33)*(1+SUM($B116:$B$228))</f>
        <v>160.19119999999998</v>
      </c>
      <c r="R116" s="4">
        <f>Forward!R116*(1+SUM($B116:$B$228))+(-'Swap - Encargos'!$L33)*(1+SUM($B116:$B$228))</f>
        <v>154.70519999999999</v>
      </c>
      <c r="S116" s="4">
        <f>Forward!S116*(1+SUM($B116:$B$228))+(-'Swap - Encargos'!$L33)*(1+SUM($B116:$B$228))</f>
        <v>149.2192</v>
      </c>
      <c r="T116" s="4">
        <f>Forward!T116*(1+SUM($B116:$B$228))+(-'Swap - Encargos'!$L33)*(1+SUM($B116:$B$228))</f>
        <v>143.73319999999998</v>
      </c>
      <c r="U116" s="4">
        <f>Forward!U116*(1+SUM($B116:$B$228))</f>
        <v>0</v>
      </c>
      <c r="V116" s="6"/>
      <c r="W116" s="20">
        <f t="shared" si="0"/>
        <v>191.82713333333334</v>
      </c>
      <c r="X116" s="20">
        <f t="shared" si="1"/>
        <v>190.24786512896824</v>
      </c>
      <c r="Y116" s="23">
        <f t="shared" si="2"/>
        <v>179.17275999999998</v>
      </c>
      <c r="Z116" s="23">
        <f t="shared" si="3"/>
        <v>183.42002157738105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196.87656666666663</v>
      </c>
      <c r="AJ116" s="9">
        <f t="shared" si="8"/>
        <v>0.50649522159595251</v>
      </c>
      <c r="AK116" s="9">
        <f t="shared" si="9"/>
        <v>0.50649522159595251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Encargos'!$L34)*(1+SUM($B117:$B$228))</f>
        <v>169.477</v>
      </c>
      <c r="N117" s="4">
        <f>Forward!N117*(1+SUM($B117:$B$228))+(-'Swap - Encargos'!$L34)*(1+SUM($B117:$B$228))</f>
        <v>188.06479999999999</v>
      </c>
      <c r="O117" s="4">
        <f>Forward!O117*(1+SUM($B117:$B$228))+(-'Swap - Encargos'!$L34)*(1+SUM($B117:$B$228))</f>
        <v>177.13079999999999</v>
      </c>
      <c r="P117" s="4">
        <f>Forward!P117*(1+SUM($B117:$B$228))+(-'Swap - Encargos'!$L34)*(1+SUM($B117:$B$228))</f>
        <v>164.01</v>
      </c>
      <c r="Q117" s="4">
        <f>Forward!Q117*(1+SUM($B117:$B$228))+(-'Swap - Encargos'!$L34)*(1+SUM($B117:$B$228))</f>
        <v>158.54300000000001</v>
      </c>
      <c r="R117" s="4">
        <f>Forward!R117*(1+SUM($B117:$B$228))+(-'Swap - Encargos'!$L34)*(1+SUM($B117:$B$228))</f>
        <v>153.07599999999999</v>
      </c>
      <c r="S117" s="4">
        <f>Forward!S117*(1+SUM($B117:$B$228))+(-'Swap - Encargos'!$L34)*(1+SUM($B117:$B$228))</f>
        <v>147.60900000000001</v>
      </c>
      <c r="T117" s="4">
        <f>Forward!T117*(1+SUM($B117:$B$228))+(-'Swap - Encargos'!$L34)*(1+SUM($B117:$B$228))</f>
        <v>142.142</v>
      </c>
      <c r="U117" s="4">
        <f>Forward!U117*(1+SUM($B117:$B$228))</f>
        <v>0</v>
      </c>
      <c r="V117" s="6"/>
      <c r="W117" s="20">
        <f t="shared" si="0"/>
        <v>177.16117222222221</v>
      </c>
      <c r="X117" s="20">
        <f t="shared" si="1"/>
        <v>190.24786512896824</v>
      </c>
      <c r="Y117" s="23">
        <f t="shared" si="2"/>
        <v>169.53166999999996</v>
      </c>
      <c r="Z117" s="23">
        <f t="shared" si="3"/>
        <v>183.42002157738105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211.54252777777776</v>
      </c>
      <c r="AJ117" s="9">
        <f t="shared" si="8"/>
        <v>0.54422566025941554</v>
      </c>
      <c r="AK117" s="9">
        <f t="shared" si="9"/>
        <v>0.54422566025941554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Encargos'!$L35)*(1+SUM($B118:$B$228))</f>
        <v>216.11699999999996</v>
      </c>
      <c r="N118" s="4">
        <f>Forward!N118*(1+SUM($B118:$B$228))+(-'Swap - Encargos'!$L35)*(1+SUM($B118:$B$228))</f>
        <v>203.01899999999998</v>
      </c>
      <c r="O118" s="4">
        <f>Forward!O118*(1+SUM($B118:$B$228))+(-'Swap - Encargos'!$L35)*(1+SUM($B118:$B$228))</f>
        <v>185.55499999999998</v>
      </c>
      <c r="P118" s="4">
        <f>Forward!P118*(1+SUM($B118:$B$228))+(-'Swap - Encargos'!$L35)*(1+SUM($B118:$B$228))</f>
        <v>166.99949999999998</v>
      </c>
      <c r="Q118" s="4">
        <f>Forward!Q118*(1+SUM($B118:$B$228))+(-'Swap - Encargos'!$L35)*(1+SUM($B118:$B$228))</f>
        <v>161.54199999999997</v>
      </c>
      <c r="R118" s="4">
        <f>Forward!R118*(1+SUM($B118:$B$228))+(-'Swap - Encargos'!$L35)*(1+SUM($B118:$B$228))</f>
        <v>156.08449999999999</v>
      </c>
      <c r="S118" s="4">
        <f>Forward!S118*(1+SUM($B118:$B$228))+(-'Swap - Encargos'!$L35)*(1+SUM($B118:$B$228))</f>
        <v>150.62699999999998</v>
      </c>
      <c r="T118" s="4">
        <f>Forward!T118*(1+SUM($B118:$B$228))+(-'Swap - Encargos'!$L35)*(1+SUM($B118:$B$228))</f>
        <v>145.16949999999997</v>
      </c>
      <c r="U118" s="4">
        <f>Forward!U118*(1+SUM($B118:$B$228))</f>
        <v>0</v>
      </c>
      <c r="V118" s="6"/>
      <c r="W118" s="20">
        <f t="shared" si="0"/>
        <v>190.64866666666666</v>
      </c>
      <c r="X118" s="20">
        <f t="shared" si="1"/>
        <v>190.24786512896824</v>
      </c>
      <c r="Y118" s="23">
        <f t="shared" si="2"/>
        <v>178.64216666666664</v>
      </c>
      <c r="Z118" s="23">
        <f t="shared" si="3"/>
        <v>183.42002157738105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198.05503333333331</v>
      </c>
      <c r="AJ118" s="9">
        <f t="shared" si="8"/>
        <v>0.5095270081898714</v>
      </c>
      <c r="AK118" s="9">
        <f t="shared" si="9"/>
        <v>0.5095270081898714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Encargos'!$L36)*(1+SUM($B119:$B$228))</f>
        <v>315.25899999999996</v>
      </c>
      <c r="N119" s="4">
        <f>Forward!N119*(1+SUM($B119:$B$228))+(-'Swap - Encargos'!$L36)*(1+SUM($B119:$B$228))</f>
        <v>231.5523</v>
      </c>
      <c r="O119" s="4">
        <f>Forward!O119*(1+SUM($B119:$B$228))+(-'Swap - Encargos'!$L36)*(1+SUM($B119:$B$228))</f>
        <v>185.89409999999998</v>
      </c>
      <c r="P119" s="4">
        <f>Forward!P119*(1+SUM($B119:$B$228))+(-'Swap - Encargos'!$L36)*(1+SUM($B119:$B$228))</f>
        <v>164.15209999999999</v>
      </c>
      <c r="Q119" s="4">
        <f>Forward!Q119*(1+SUM($B119:$B$228))+(-'Swap - Encargos'!$L36)*(1+SUM($B119:$B$228))</f>
        <v>158.7166</v>
      </c>
      <c r="R119" s="4">
        <f>Forward!R119*(1+SUM($B119:$B$228))+(-'Swap - Encargos'!$L36)*(1+SUM($B119:$B$228))</f>
        <v>153.28109999999998</v>
      </c>
      <c r="S119" s="4">
        <f>Forward!S119*(1+SUM($B119:$B$228))+(-'Swap - Encargos'!$L36)*(1+SUM($B119:$B$228))</f>
        <v>147.84559999999999</v>
      </c>
      <c r="T119" s="4">
        <f>Forward!T119*(1+SUM($B119:$B$228))+(-'Swap - Encargos'!$L36)*(1+SUM($B119:$B$228))</f>
        <v>142.4101</v>
      </c>
      <c r="U119" s="4">
        <f>Forward!U119*(1+SUM($B119:$B$228))</f>
        <v>0</v>
      </c>
      <c r="V119" s="6"/>
      <c r="W119" s="20">
        <f t="shared" si="0"/>
        <v>206.4584083333333</v>
      </c>
      <c r="X119" s="20">
        <f t="shared" si="1"/>
        <v>190.24786512896824</v>
      </c>
      <c r="Y119" s="23">
        <f t="shared" si="2"/>
        <v>186.81813499999998</v>
      </c>
      <c r="Z119" s="23">
        <f t="shared" si="3"/>
        <v>183.42002157738105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182.24529166666667</v>
      </c>
      <c r="AJ119" s="9">
        <f t="shared" si="8"/>
        <v>0.46885401828350665</v>
      </c>
      <c r="AK119" s="9">
        <f t="shared" si="9"/>
        <v>0.46885401828350665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Encargos'!$L37)*(1+SUM($B120:$B$228))</f>
        <v>272.58840000000004</v>
      </c>
      <c r="N120" s="4">
        <f>Forward!N120*(1+SUM($B120:$B$228))+(-'Swap - Encargos'!$L37)*(1+SUM($B120:$B$228))</f>
        <v>157.92820000000003</v>
      </c>
      <c r="O120" s="4">
        <f>Forward!O120*(1+SUM($B120:$B$228))+(-'Swap - Encargos'!$L37)*(1+SUM($B120:$B$228))</f>
        <v>171.99030000000002</v>
      </c>
      <c r="P120" s="4">
        <f>Forward!P120*(1+SUM($B120:$B$228))+(-'Swap - Encargos'!$L37)*(1+SUM($B120:$B$228))</f>
        <v>160.09160000000003</v>
      </c>
      <c r="Q120" s="4">
        <f>Forward!Q120*(1+SUM($B120:$B$228))+(-'Swap - Encargos'!$L37)*(1+SUM($B120:$B$228))</f>
        <v>154.68310000000002</v>
      </c>
      <c r="R120" s="4">
        <f>Forward!R120*(1+SUM($B120:$B$228))+(-'Swap - Encargos'!$L37)*(1+SUM($B120:$B$228))</f>
        <v>149.27460000000002</v>
      </c>
      <c r="S120" s="4">
        <f>Forward!S120*(1+SUM($B120:$B$228))+(-'Swap - Encargos'!$L37)*(1+SUM($B120:$B$228))</f>
        <v>143.86610000000002</v>
      </c>
      <c r="T120" s="4">
        <f>Forward!T120*(1+SUM($B120:$B$228))+(-'Swap - Encargos'!$L37)*(1+SUM($B120:$B$228))</f>
        <v>138.45760000000001</v>
      </c>
      <c r="U120" s="4">
        <f>Forward!U120*(1+SUM($B120:$B$228))</f>
        <v>0</v>
      </c>
      <c r="V120" s="6"/>
      <c r="W120" s="20">
        <f t="shared" si="0"/>
        <v>169.58652222222224</v>
      </c>
      <c r="X120" s="20">
        <f t="shared" si="1"/>
        <v>190.24786512896824</v>
      </c>
      <c r="Y120" s="23">
        <f t="shared" si="2"/>
        <v>162.90402</v>
      </c>
      <c r="Z120" s="23">
        <f t="shared" si="3"/>
        <v>183.42002157738105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219.11717777777773</v>
      </c>
      <c r="AJ120" s="9">
        <f t="shared" si="8"/>
        <v>0.56371261137410766</v>
      </c>
      <c r="AK120" s="9">
        <f t="shared" si="9"/>
        <v>0.56371261137410766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Encargos'!$L38)*(1+SUM($B121:$B$228))</f>
        <v>93.768600000000006</v>
      </c>
      <c r="N121" s="4">
        <f>Forward!N121*(1+SUM($B121:$B$228))+(-'Swap - Encargos'!$L38)*(1+SUM($B121:$B$228))</f>
        <v>161.67000000000002</v>
      </c>
      <c r="O121" s="4">
        <f>Forward!O121*(1+SUM($B121:$B$228))+(-'Swap - Encargos'!$L38)*(1+SUM($B121:$B$228))</f>
        <v>173.5258</v>
      </c>
      <c r="P121" s="4">
        <f>Forward!P121*(1+SUM($B121:$B$228))+(-'Swap - Encargos'!$L38)*(1+SUM($B121:$B$228))</f>
        <v>168.13680000000002</v>
      </c>
      <c r="Q121" s="4">
        <f>Forward!Q121*(1+SUM($B121:$B$228))+(-'Swap - Encargos'!$L38)*(1+SUM($B121:$B$228))</f>
        <v>162.74780000000001</v>
      </c>
      <c r="R121" s="4">
        <f>Forward!R121*(1+SUM($B121:$B$228))+(-'Swap - Encargos'!$L38)*(1+SUM($B121:$B$228))</f>
        <v>157.3588</v>
      </c>
      <c r="S121" s="4">
        <f>Forward!S121*(1+SUM($B121:$B$228))+(-'Swap - Encargos'!$L38)*(1+SUM($B121:$B$228))</f>
        <v>151.96980000000002</v>
      </c>
      <c r="T121" s="4">
        <f>Forward!T121*(1+SUM($B121:$B$228))+(-'Swap - Encargos'!$L38)*(1+SUM($B121:$B$228))</f>
        <v>146.58080000000001</v>
      </c>
      <c r="U121" s="4">
        <f>Forward!U121*(1+SUM($B121:$B$228))</f>
        <v>0</v>
      </c>
      <c r="V121" s="6"/>
      <c r="W121" s="20">
        <f t="shared" si="0"/>
        <v>165.71175000000005</v>
      </c>
      <c r="X121" s="20">
        <f t="shared" si="1"/>
        <v>190.24786512896824</v>
      </c>
      <c r="Y121" s="23">
        <f t="shared" si="2"/>
        <v>163.62800333333337</v>
      </c>
      <c r="Z121" s="23">
        <f t="shared" si="3"/>
        <v>183.42002157738105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222.99194999999992</v>
      </c>
      <c r="AJ121" s="9">
        <f t="shared" si="8"/>
        <v>0.57368105834855687</v>
      </c>
      <c r="AK121" s="9">
        <f t="shared" si="9"/>
        <v>0.57368105834855687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Encargos'!$L39)*(1+SUM($B122:$B$228))</f>
        <v>155.52700000000002</v>
      </c>
      <c r="O122" s="4">
        <f>Forward!O122*(1+SUM($B122:$B$228))+(-'Swap - Encargos'!$L39)*(1+SUM($B122:$B$228))</f>
        <v>181.26939999999999</v>
      </c>
      <c r="P122" s="4">
        <f>Forward!P122*(1+SUM($B122:$B$228))+(-'Swap - Encargos'!$L39)*(1+SUM($B122:$B$228))</f>
        <v>160.89000000000001</v>
      </c>
      <c r="Q122" s="4">
        <f>Forward!Q122*(1+SUM($B122:$B$228))+(-'Swap - Encargos'!$L39)*(1+SUM($B122:$B$228))</f>
        <v>155.52700000000002</v>
      </c>
      <c r="R122" s="4">
        <f>Forward!R122*(1+SUM($B122:$B$228))+(-'Swap - Encargos'!$L39)*(1+SUM($B122:$B$228))</f>
        <v>150.16400000000002</v>
      </c>
      <c r="S122" s="4">
        <f>Forward!S122*(1+SUM($B122:$B$228))+(-'Swap - Encargos'!$L39)*(1+SUM($B122:$B$228))</f>
        <v>144.80100000000002</v>
      </c>
      <c r="T122" s="4">
        <f>Forward!T122*(1+SUM($B122:$B$228))+(-'Swap - Encargos'!$L39)*(1+SUM($B122:$B$228))</f>
        <v>139.43799999999999</v>
      </c>
      <c r="U122" s="4">
        <f>Forward!U122*(1+SUM($B122:$B$228))</f>
        <v>0</v>
      </c>
      <c r="V122" s="6"/>
      <c r="W122" s="20">
        <f t="shared" si="0"/>
        <v>165.89546666666669</v>
      </c>
      <c r="X122" s="20">
        <f t="shared" si="1"/>
        <v>190.24786512896824</v>
      </c>
      <c r="Y122" s="23">
        <f t="shared" si="2"/>
        <v>160.67548000000002</v>
      </c>
      <c r="Z122" s="23">
        <f t="shared" si="3"/>
        <v>183.42002157738105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239.86911333333333</v>
      </c>
      <c r="AJ122" s="9">
        <f t="shared" si="8"/>
        <v>0.59115340558639529</v>
      </c>
      <c r="AK122" s="9">
        <f t="shared" si="9"/>
        <v>0.59115340558639529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Encargos'!$L40)*(1+SUM($B123:$B$228))</f>
        <v>210.98699999999999</v>
      </c>
      <c r="O123" s="4">
        <f>Forward!O123*(1+SUM($B123:$B$228))+(-'Swap - Encargos'!$L40)*(1+SUM($B123:$B$228))</f>
        <v>202.41899999999998</v>
      </c>
      <c r="P123" s="4">
        <f>Forward!P123*(1+SUM($B123:$B$228))+(-'Swap - Encargos'!$L40)*(1+SUM($B123:$B$228))</f>
        <v>179.928</v>
      </c>
      <c r="Q123" s="4">
        <f>Forward!Q123*(1+SUM($B123:$B$228))+(-'Swap - Encargos'!$L40)*(1+SUM($B123:$B$228))</f>
        <v>163.863</v>
      </c>
      <c r="R123" s="4">
        <f>Forward!R123*(1+SUM($B123:$B$228))+(-'Swap - Encargos'!$L40)*(1+SUM($B123:$B$228))</f>
        <v>158.50800000000001</v>
      </c>
      <c r="S123" s="4">
        <f>Forward!S123*(1+SUM($B123:$B$228))+(-'Swap - Encargos'!$L40)*(1+SUM($B123:$B$228))</f>
        <v>153.15299999999999</v>
      </c>
      <c r="T123" s="4">
        <f>Forward!T123*(1+SUM($B123:$B$228))+(-'Swap - Encargos'!$L40)*(1+SUM($B123:$B$228))</f>
        <v>142.44299999999998</v>
      </c>
      <c r="U123" s="4">
        <f>Forward!U123*(1+SUM($B123:$B$228))</f>
        <v>0</v>
      </c>
      <c r="V123" s="6"/>
      <c r="W123" s="20">
        <f t="shared" si="0"/>
        <v>196.46900000000002</v>
      </c>
      <c r="X123" s="20">
        <f t="shared" si="1"/>
        <v>190.24786512896824</v>
      </c>
      <c r="Y123" s="23">
        <f t="shared" si="2"/>
        <v>182.1771</v>
      </c>
      <c r="Z123" s="23">
        <f t="shared" si="3"/>
        <v>183.42002157738105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209.29558</v>
      </c>
      <c r="AJ123" s="9">
        <f t="shared" si="8"/>
        <v>0.51580544561085151</v>
      </c>
      <c r="AK123" s="9">
        <f t="shared" si="9"/>
        <v>0.51580544561085151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Encargos'!$L41)*(1+SUM($B124:$B$228))</f>
        <v>308.90679999999998</v>
      </c>
      <c r="O124" s="4">
        <f>Forward!O124*(1+SUM($B124:$B$228))+(-'Swap - Encargos'!$L41)*(1+SUM($B124:$B$228))</f>
        <v>224.2748</v>
      </c>
      <c r="P124" s="4">
        <f>Forward!P124*(1+SUM($B124:$B$228))+(-'Swap - Encargos'!$L41)*(1+SUM($B124:$B$228))</f>
        <v>186.19040000000001</v>
      </c>
      <c r="Q124" s="4">
        <f>Forward!Q124*(1+SUM($B124:$B$228))+(-'Swap - Encargos'!$L41)*(1+SUM($B124:$B$228))</f>
        <v>170.32190000000003</v>
      </c>
      <c r="R124" s="4">
        <f>Forward!R124*(1+SUM($B124:$B$228))+(-'Swap - Encargos'!$L41)*(1+SUM($B124:$B$228))</f>
        <v>165.03240000000002</v>
      </c>
      <c r="S124" s="4">
        <f>Forward!S124*(1+SUM($B124:$B$228))+(-'Swap - Encargos'!$L41)*(1+SUM($B124:$B$228))</f>
        <v>159.74290000000002</v>
      </c>
      <c r="T124" s="4">
        <f>Forward!T124*(1+SUM($B124:$B$228))+(-'Swap - Encargos'!$L41)*(1+SUM($B124:$B$228))</f>
        <v>149.16390000000001</v>
      </c>
      <c r="U124" s="4">
        <f>Forward!U124*(1+SUM($B124:$B$228))</f>
        <v>0</v>
      </c>
      <c r="V124" s="6"/>
      <c r="W124" s="20">
        <f t="shared" si="0"/>
        <v>232.09150555555556</v>
      </c>
      <c r="X124" s="20">
        <f t="shared" si="1"/>
        <v>190.24786512896824</v>
      </c>
      <c r="Y124" s="23">
        <f t="shared" si="2"/>
        <v>205.97313</v>
      </c>
      <c r="Z124" s="23">
        <f t="shared" si="3"/>
        <v>183.42002157738105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173.67307444444447</v>
      </c>
      <c r="AJ124" s="9">
        <f t="shared" si="8"/>
        <v>0.42801437829897437</v>
      </c>
      <c r="AK124" s="9">
        <f t="shared" si="9"/>
        <v>0.42801437829897437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Encargos'!$L42)*(1+SUM($B125:$B$228))</f>
        <v>357.50999999999993</v>
      </c>
      <c r="O125" s="4">
        <f>Forward!O125*(1+SUM($B125:$B$228))+(-'Swap - Encargos'!$L42)*(1+SUM($B125:$B$228))</f>
        <v>255.51449999999997</v>
      </c>
      <c r="P125" s="4">
        <f>Forward!P125*(1+SUM($B125:$B$228))+(-'Swap - Encargos'!$L42)*(1+SUM($B125:$B$228))</f>
        <v>197.68199999999999</v>
      </c>
      <c r="Q125" s="4">
        <f>Forward!Q125*(1+SUM($B125:$B$228))+(-'Swap - Encargos'!$L42)*(1+SUM($B125:$B$228))</f>
        <v>177.70349999999999</v>
      </c>
      <c r="R125" s="4">
        <f>Forward!R125*(1+SUM($B125:$B$228))+(-'Swap - Encargos'!$L42)*(1+SUM($B125:$B$228))</f>
        <v>172.446</v>
      </c>
      <c r="S125" s="4">
        <f>Forward!S125*(1+SUM($B125:$B$228))+(-'Swap - Encargos'!$L42)*(1+SUM($B125:$B$228))</f>
        <v>167.18849999999998</v>
      </c>
      <c r="T125" s="4">
        <f>Forward!T125*(1+SUM($B125:$B$228))+(-'Swap - Encargos'!$L42)*(1+SUM($B125:$B$228))</f>
        <v>156.67349999999999</v>
      </c>
      <c r="U125" s="4">
        <f>Forward!U125*(1+SUM($B125:$B$228))</f>
        <v>0</v>
      </c>
      <c r="V125" s="6"/>
      <c r="W125" s="20">
        <f t="shared" si="0"/>
        <v>255.25162499999999</v>
      </c>
      <c r="X125" s="20">
        <f t="shared" si="1"/>
        <v>190.24786512896824</v>
      </c>
      <c r="Y125" s="23">
        <f t="shared" si="2"/>
        <v>222.65512499999997</v>
      </c>
      <c r="Z125" s="23">
        <f t="shared" si="3"/>
        <v>183.42002157738105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150.51295500000003</v>
      </c>
      <c r="AJ125" s="9">
        <f t="shared" si="8"/>
        <v>0.3709366524796226</v>
      </c>
      <c r="AK125" s="9">
        <f t="shared" si="9"/>
        <v>0.3709366524796226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Encargos'!$L43)*(1+SUM($B126:$B$228))</f>
        <v>341.38719999999995</v>
      </c>
      <c r="O126" s="4">
        <f>Forward!O126*(1+SUM($B126:$B$228))+(-'Swap - Encargos'!$L43)*(1+SUM($B126:$B$228))</f>
        <v>252.37520000000001</v>
      </c>
      <c r="P126" s="4">
        <f>Forward!P126*(1+SUM($B126:$B$228))+(-'Swap - Encargos'!$L43)*(1+SUM($B126:$B$228))</f>
        <v>200.01519999999999</v>
      </c>
      <c r="Q126" s="4">
        <f>Forward!Q126*(1+SUM($B126:$B$228))+(-'Swap - Encargos'!$L43)*(1+SUM($B126:$B$228))</f>
        <v>179.07119999999998</v>
      </c>
      <c r="R126" s="4">
        <f>Forward!R126*(1+SUM($B126:$B$228))+(-'Swap - Encargos'!$L43)*(1+SUM($B126:$B$228))</f>
        <v>173.83519999999999</v>
      </c>
      <c r="S126" s="4">
        <f>Forward!S126*(1+SUM($B126:$B$228))+(-'Swap - Encargos'!$L43)*(1+SUM($B126:$B$228))</f>
        <v>168.5992</v>
      </c>
      <c r="T126" s="4">
        <f>Forward!T126*(1+SUM($B126:$B$228))+(-'Swap - Encargos'!$L43)*(1+SUM($B126:$B$228))</f>
        <v>158.12719999999999</v>
      </c>
      <c r="U126" s="4">
        <f>Forward!U126*(1+SUM($B126:$B$228))</f>
        <v>0</v>
      </c>
      <c r="V126" s="6"/>
      <c r="W126" s="20">
        <f t="shared" si="0"/>
        <v>246.55742222222221</v>
      </c>
      <c r="X126" s="20">
        <f t="shared" si="1"/>
        <v>190.24786512896824</v>
      </c>
      <c r="Y126" s="23">
        <f t="shared" si="2"/>
        <v>217.8176</v>
      </c>
      <c r="Z126" s="23">
        <f t="shared" si="3"/>
        <v>183.42002157738105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159.20715777777781</v>
      </c>
      <c r="AJ126" s="9">
        <f t="shared" si="8"/>
        <v>0.39236336936500915</v>
      </c>
      <c r="AK126" s="9">
        <f t="shared" si="9"/>
        <v>0.39236336936500915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Encargos'!$L44)*(1+SUM($B127:$B$228))</f>
        <v>348.89639999999997</v>
      </c>
      <c r="O127" s="4">
        <f>Forward!O127*(1+SUM($B127:$B$228))+(-'Swap - Encargos'!$L44)*(1+SUM($B127:$B$228))</f>
        <v>262.19459999999998</v>
      </c>
      <c r="P127" s="4">
        <f>Forward!P127*(1+SUM($B127:$B$228))+(-'Swap - Encargos'!$L44)*(1+SUM($B127:$B$228))</f>
        <v>198.47399999999999</v>
      </c>
      <c r="Q127" s="4">
        <f>Forward!Q127*(1+SUM($B127:$B$228))+(-'Swap - Encargos'!$L44)*(1+SUM($B127:$B$228))</f>
        <v>179.6712</v>
      </c>
      <c r="R127" s="4">
        <f>Forward!R127*(1+SUM($B127:$B$228))+(-'Swap - Encargos'!$L44)*(1+SUM($B127:$B$228))</f>
        <v>174.44820000000001</v>
      </c>
      <c r="S127" s="4">
        <f>Forward!S127*(1+SUM($B127:$B$228))+(-'Swap - Encargos'!$L44)*(1+SUM($B127:$B$228))</f>
        <v>169.2252</v>
      </c>
      <c r="T127" s="4">
        <f>Forward!T127*(1+SUM($B127:$B$228))+(-'Swap - Encargos'!$L44)*(1+SUM($B127:$B$228))</f>
        <v>158.7792</v>
      </c>
      <c r="U127" s="4">
        <f>Forward!U127*(1+SUM($B127:$B$228))</f>
        <v>0</v>
      </c>
      <c r="V127" s="6"/>
      <c r="W127" s="20">
        <f t="shared" si="0"/>
        <v>246.35149999999996</v>
      </c>
      <c r="X127" s="20">
        <f t="shared" si="1"/>
        <v>190.24786512896824</v>
      </c>
      <c r="Y127" s="23">
        <f t="shared" si="2"/>
        <v>217.76427999999999</v>
      </c>
      <c r="Z127" s="23">
        <f t="shared" si="3"/>
        <v>183.42002157738105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159.41308000000006</v>
      </c>
      <c r="AJ127" s="9">
        <f t="shared" si="8"/>
        <v>0.39287086122697074</v>
      </c>
      <c r="AK127" s="9">
        <f t="shared" si="9"/>
        <v>0.39287086122697074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Encargos'!$L45)*(1+SUM($B128:$B$228))</f>
        <v>298.06919999999997</v>
      </c>
      <c r="O128" s="4">
        <f>Forward!O128*(1+SUM($B128:$B$228))+(-'Swap - Encargos'!$L45)*(1+SUM($B128:$B$228))</f>
        <v>256.38119999999998</v>
      </c>
      <c r="P128" s="4">
        <f>Forward!P128*(1+SUM($B128:$B$228))+(-'Swap - Encargos'!$L45)*(1+SUM($B128:$B$228))</f>
        <v>202.18680000000001</v>
      </c>
      <c r="Q128" s="4">
        <f>Forward!Q128*(1+SUM($B128:$B$228))+(-'Swap - Encargos'!$L45)*(1+SUM($B128:$B$228))</f>
        <v>181.34280000000001</v>
      </c>
      <c r="R128" s="4">
        <f>Forward!R128*(1+SUM($B128:$B$228))+(-'Swap - Encargos'!$L45)*(1+SUM($B128:$B$228))</f>
        <v>176.1318</v>
      </c>
      <c r="S128" s="4">
        <f>Forward!S128*(1+SUM($B128:$B$228))+(-'Swap - Encargos'!$L45)*(1+SUM($B128:$B$228))</f>
        <v>170.92080000000001</v>
      </c>
      <c r="T128" s="4">
        <f>Forward!T128*(1+SUM($B128:$B$228))+(-'Swap - Encargos'!$L45)*(1+SUM($B128:$B$228))</f>
        <v>160.49880000000002</v>
      </c>
      <c r="U128" s="4">
        <f>Forward!U128*(1+SUM($B128:$B$228))</f>
        <v>0</v>
      </c>
      <c r="V128" s="6"/>
      <c r="W128" s="20">
        <f t="shared" si="0"/>
        <v>232.75799999999995</v>
      </c>
      <c r="X128" s="20">
        <f t="shared" si="1"/>
        <v>190.24786512896824</v>
      </c>
      <c r="Y128" s="23">
        <f t="shared" si="2"/>
        <v>210.10751999999999</v>
      </c>
      <c r="Z128" s="23">
        <f t="shared" si="3"/>
        <v>183.42002157738105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173.00658000000007</v>
      </c>
      <c r="AJ128" s="9">
        <f t="shared" si="8"/>
        <v>0.42637181392225032</v>
      </c>
      <c r="AK128" s="9">
        <f t="shared" si="9"/>
        <v>0.42637181392225032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Encargos'!$L46)*(1+SUM($B129:$B$228))</f>
        <v>273.41480000000001</v>
      </c>
      <c r="O129" s="4">
        <f>Forward!O129*(1+SUM($B129:$B$228))+(-'Swap - Encargos'!$L46)*(1+SUM($B129:$B$228))</f>
        <v>247.4248</v>
      </c>
      <c r="P129" s="4">
        <f>Forward!P129*(1+SUM($B129:$B$228))+(-'Swap - Encargos'!$L46)*(1+SUM($B129:$B$228))</f>
        <v>203.76160000000004</v>
      </c>
      <c r="Q129" s="4">
        <f>Forward!Q129*(1+SUM($B129:$B$228))+(-'Swap - Encargos'!$L46)*(1+SUM($B129:$B$228))</f>
        <v>181.93</v>
      </c>
      <c r="R129" s="4">
        <f>Forward!R129*(1+SUM($B129:$B$228))+(-'Swap - Encargos'!$L46)*(1+SUM($B129:$B$228))</f>
        <v>176.73200000000003</v>
      </c>
      <c r="S129" s="4">
        <f>Forward!S129*(1+SUM($B129:$B$228))+(-'Swap - Encargos'!$L46)*(1+SUM($B129:$B$228))</f>
        <v>171.53399999999999</v>
      </c>
      <c r="T129" s="4">
        <f>Forward!T129*(1+SUM($B129:$B$228))+(-'Swap - Encargos'!$L46)*(1+SUM($B129:$B$228))</f>
        <v>161.13800000000003</v>
      </c>
      <c r="U129" s="4">
        <f>Forward!U129*(1+SUM($B129:$B$228))</f>
        <v>0</v>
      </c>
      <c r="V129" s="6"/>
      <c r="W129" s="20">
        <f t="shared" si="0"/>
        <v>223.74502222222225</v>
      </c>
      <c r="X129" s="20">
        <f t="shared" si="1"/>
        <v>190.24786512896824</v>
      </c>
      <c r="Y129" s="23">
        <f t="shared" si="2"/>
        <v>204.76654666666664</v>
      </c>
      <c r="Z129" s="23">
        <f t="shared" si="3"/>
        <v>183.42002157738105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182.01955777777778</v>
      </c>
      <c r="AJ129" s="9">
        <f t="shared" si="8"/>
        <v>0.44858414644712896</v>
      </c>
      <c r="AK129" s="9">
        <f t="shared" si="9"/>
        <v>0.44858414644712896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Encargos'!$L47)*(1+SUM($B130:$B$228))</f>
        <v>315.33209999999997</v>
      </c>
      <c r="O130" s="4">
        <f>Forward!O130*(1+SUM($B130:$B$228))+(-'Swap - Encargos'!$L47)*(1+SUM($B130:$B$228))</f>
        <v>269.54129999999998</v>
      </c>
      <c r="P130" s="4">
        <f>Forward!P130*(1+SUM($B130:$B$228))+(-'Swap - Encargos'!$L47)*(1+SUM($B130:$B$228))</f>
        <v>219.58769999999998</v>
      </c>
      <c r="Q130" s="4">
        <f>Forward!Q130*(1+SUM($B130:$B$228))+(-'Swap - Encargos'!$L47)*(1+SUM($B130:$B$228))</f>
        <v>197.73299999999998</v>
      </c>
      <c r="R130" s="4">
        <f>Forward!R130*(1+SUM($B130:$B$228))+(-'Swap - Encargos'!$L47)*(1+SUM($B130:$B$228))</f>
        <v>192.52949999999998</v>
      </c>
      <c r="S130" s="4">
        <f>Forward!S130*(1+SUM($B130:$B$228))+(-'Swap - Encargos'!$L47)*(1+SUM($B130:$B$228))</f>
        <v>187.32599999999999</v>
      </c>
      <c r="T130" s="4">
        <f>Forward!T130*(1+SUM($B130:$B$228))+(-'Swap - Encargos'!$L47)*(1+SUM($B130:$B$228))</f>
        <v>176.91899999999998</v>
      </c>
      <c r="U130" s="4">
        <f>Forward!U130*(1+SUM($B130:$B$228))</f>
        <v>0</v>
      </c>
      <c r="V130" s="6"/>
      <c r="W130" s="20">
        <f t="shared" si="0"/>
        <v>242.02056666666664</v>
      </c>
      <c r="X130" s="20">
        <f t="shared" si="1"/>
        <v>190.24786512896824</v>
      </c>
      <c r="Y130" s="23">
        <f t="shared" si="2"/>
        <v>221.87723999999997</v>
      </c>
      <c r="Z130" s="23">
        <f t="shared" si="3"/>
        <v>183.42002157738105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163.74401333333338</v>
      </c>
      <c r="AJ130" s="9">
        <f t="shared" si="8"/>
        <v>0.40354437376799468</v>
      </c>
      <c r="AK130" s="9">
        <f t="shared" si="9"/>
        <v>0.40354437376799468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Encargos'!$L48)*(1+SUM($B131:$B$228))</f>
        <v>302.4828</v>
      </c>
      <c r="O131" s="4">
        <f>Forward!O131*(1+SUM($B131:$B$228))+(-'Swap - Encargos'!$L48)*(1+SUM($B131:$B$228))</f>
        <v>260.01089999999999</v>
      </c>
      <c r="P131" s="4">
        <f>Forward!P131*(1+SUM($B131:$B$228))+(-'Swap - Encargos'!$L48)*(1+SUM($B131:$B$228))</f>
        <v>219.61080000000001</v>
      </c>
      <c r="Q131" s="4">
        <f>Forward!Q131*(1+SUM($B131:$B$228))+(-'Swap - Encargos'!$L48)*(1+SUM($B131:$B$228))</f>
        <v>207.18</v>
      </c>
      <c r="R131" s="4">
        <f>Forward!R131*(1+SUM($B131:$B$228))+(-'Swap - Encargos'!$L48)*(1+SUM($B131:$B$228))</f>
        <v>202.00050000000002</v>
      </c>
      <c r="S131" s="4">
        <f>Forward!S131*(1+SUM($B131:$B$228))+(-'Swap - Encargos'!$L48)*(1+SUM($B131:$B$228))</f>
        <v>196.821</v>
      </c>
      <c r="T131" s="4">
        <f>Forward!T131*(1+SUM($B131:$B$228))+(-'Swap - Encargos'!$L48)*(1+SUM($B131:$B$228))</f>
        <v>186.46200000000002</v>
      </c>
      <c r="U131" s="4">
        <f>Forward!U131*(1+SUM($B131:$B$228))</f>
        <v>0</v>
      </c>
      <c r="V131" s="6"/>
      <c r="W131" s="20">
        <f t="shared" si="0"/>
        <v>236.8758</v>
      </c>
      <c r="X131" s="20">
        <f t="shared" si="1"/>
        <v>190.24786512896824</v>
      </c>
      <c r="Y131" s="23">
        <f t="shared" si="2"/>
        <v>222.40773000000002</v>
      </c>
      <c r="Z131" s="23">
        <f t="shared" si="3"/>
        <v>183.42002157738105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168.88878000000003</v>
      </c>
      <c r="AJ131" s="9">
        <f t="shared" si="8"/>
        <v>0.41622356490554208</v>
      </c>
      <c r="AK131" s="9">
        <f>IF(AJ131&gt;0,AJ131,0)</f>
        <v>0.41622356490554208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Encargos'!$L49)*(1+SUM($B132:$B$228))</f>
        <v>274.27499999999998</v>
      </c>
      <c r="O132" s="4">
        <f>Forward!O132*(1+SUM($B132:$B$228))+(-'Swap - Encargos'!$L49)*(1+SUM($B132:$B$228))</f>
        <v>257.71499999999997</v>
      </c>
      <c r="P132" s="4">
        <f>Forward!P132*(1+SUM($B132:$B$228))+(-'Swap - Encargos'!$L49)*(1+SUM($B132:$B$228))</f>
        <v>210.10499999999996</v>
      </c>
      <c r="Q132" s="4">
        <f>Forward!Q132*(1+SUM($B132:$B$228))+(-'Swap - Encargos'!$L49)*(1+SUM($B132:$B$228))</f>
        <v>201.82499999999999</v>
      </c>
      <c r="R132" s="4">
        <f>Forward!R132*(1+SUM($B132:$B$228))+(-'Swap - Encargos'!$L49)*(1+SUM($B132:$B$228))</f>
        <v>196.64999999999998</v>
      </c>
      <c r="S132" s="4">
        <f>Forward!S132*(1+SUM($B132:$B$228))+(-'Swap - Encargos'!$L49)*(1+SUM($B132:$B$228))</f>
        <v>191.47499999999997</v>
      </c>
      <c r="T132" s="4">
        <f>Forward!T132*(1+SUM($B132:$B$228))+(-'Swap - Encargos'!$L49)*(1+SUM($B132:$B$228))</f>
        <v>181.125</v>
      </c>
      <c r="U132" s="4">
        <f>Forward!U132*(1+SUM($B132:$B$228))</f>
        <v>0</v>
      </c>
      <c r="V132" s="6"/>
      <c r="W132" s="20">
        <f t="shared" si="0"/>
        <v>227.23999999999998</v>
      </c>
      <c r="X132" s="20">
        <f t="shared" si="1"/>
        <v>190.24786512896824</v>
      </c>
      <c r="Y132" s="23">
        <f t="shared" si="2"/>
        <v>214.31399999999996</v>
      </c>
      <c r="Z132" s="23">
        <f t="shared" si="3"/>
        <v>183.42002157738105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178.52458000000004</v>
      </c>
      <c r="AJ132" s="9">
        <f t="shared" si="8"/>
        <v>0.43997083234815626</v>
      </c>
      <c r="AK132" s="9">
        <f>IF(AJ132&gt;0,AJ132,0)</f>
        <v>0.43997083234815626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Encargos'!$L50)*(1+SUM($B133:$B$228))</f>
        <v>291.36239999999998</v>
      </c>
      <c r="O133" s="4">
        <f>Forward!O133*(1+SUM($B133:$B$228))+(-'Swap - Encargos'!$L50)*(1+SUM($B133:$B$228))</f>
        <v>295.49520000000001</v>
      </c>
      <c r="P133" s="4">
        <f>Forward!P133*(1+SUM($B133:$B$228))+(-'Swap - Encargos'!$L50)*(1+SUM($B133:$B$228))</f>
        <v>242.80199999999996</v>
      </c>
      <c r="Q133" s="4">
        <f>Forward!Q133*(1+SUM($B133:$B$228))+(-'Swap - Encargos'!$L50)*(1+SUM($B133:$B$228))</f>
        <v>237.63599999999997</v>
      </c>
      <c r="R133" s="4">
        <f>Forward!R133*(1+SUM($B133:$B$228))+(-'Swap - Encargos'!$L50)*(1+SUM($B133:$B$228))</f>
        <v>207.67320000000001</v>
      </c>
      <c r="S133" s="4">
        <f>Forward!S133*(1+SUM($B133:$B$228))+(-'Swap - Encargos'!$L50)*(1+SUM($B133:$B$228))</f>
        <v>180.81</v>
      </c>
      <c r="T133" s="4">
        <f>Forward!T133*(1+SUM($B133:$B$228))+(-'Swap - Encargos'!$L50)*(1+SUM($B133:$B$228))</f>
        <v>170.47800000000001</v>
      </c>
      <c r="U133" s="4">
        <f>Forward!U133*(1+SUM($B133:$B$228))</f>
        <v>0</v>
      </c>
      <c r="V133" s="6"/>
      <c r="W133" s="20">
        <f t="shared" si="0"/>
        <v>260.13679999999999</v>
      </c>
      <c r="X133" s="20">
        <f t="shared" si="1"/>
        <v>190.24786512896824</v>
      </c>
      <c r="Y133" s="23">
        <f t="shared" si="2"/>
        <v>234.72582</v>
      </c>
      <c r="Z133" s="23">
        <f t="shared" si="3"/>
        <v>183.42002157738105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145.62778000000003</v>
      </c>
      <c r="AJ133" s="9">
        <f t="shared" si="8"/>
        <v>0.35889722064947122</v>
      </c>
      <c r="AK133" s="9">
        <f>IF(AJ133&gt;0,AJ133,0)</f>
        <v>0.35889722064947122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Encargos'!$L51)*(1+SUM($B134:$B$228))</f>
        <v>343.98660000000001</v>
      </c>
      <c r="P134" s="4">
        <f>Forward!P134*(1+SUM($B134:$B$228))+(-'Swap - Encargos'!$L51)*(1+SUM($B134:$B$228))</f>
        <v>271.89359999999999</v>
      </c>
      <c r="Q134" s="4">
        <f>Forward!Q134*(1+SUM($B134:$B$228))+(-'Swap - Encargos'!$L51)*(1+SUM($B134:$B$228))</f>
        <v>252.32550000000003</v>
      </c>
      <c r="R134" s="4">
        <f>Forward!R134*(1+SUM($B134:$B$228))+(-'Swap - Encargos'!$L51)*(1+SUM($B134:$B$228))</f>
        <v>231.72750000000002</v>
      </c>
      <c r="S134" s="4">
        <f>Forward!S134*(1+SUM($B134:$B$228))+(-'Swap - Encargos'!$L51)*(1+SUM($B134:$B$228))</f>
        <v>190.53150000000002</v>
      </c>
      <c r="T134" s="4">
        <f>Forward!T134*(1+SUM($B134:$B$228))+(-'Swap - Encargos'!$L51)*(1+SUM($B134:$B$228))</f>
        <v>178.17270000000002</v>
      </c>
      <c r="U134" s="4">
        <f>Forward!U134*(1+SUM($B134:$B$228))</f>
        <v>0</v>
      </c>
      <c r="V134" s="6"/>
      <c r="W134" s="20">
        <f t="shared" si="0"/>
        <v>289.40190000000007</v>
      </c>
      <c r="X134" s="20">
        <f t="shared" si="1"/>
        <v>190.24786512896824</v>
      </c>
      <c r="Y134" s="23">
        <f t="shared" si="2"/>
        <v>258.09294000000006</v>
      </c>
      <c r="Z134" s="23">
        <f t="shared" si="3"/>
        <v>183.42002157738105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112.25909999999993</v>
      </c>
      <c r="AJ134" s="9">
        <f t="shared" si="8"/>
        <v>0.27948717948717933</v>
      </c>
      <c r="AK134" s="9">
        <f>IF(AJ134&gt;0,AJ134,0)</f>
        <v>0.27948717948717933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Encargos'!$L52)*(1+SUM($B135:$B$228))</f>
        <v>415.62220000000002</v>
      </c>
      <c r="P135" s="4">
        <f>Forward!P135*(1+SUM($B135:$B$228))+(-'Swap - Encargos'!$L52)*(1+SUM($B135:$B$228))</f>
        <v>290.73079999999999</v>
      </c>
      <c r="Q135" s="4">
        <f>Forward!Q135*(1+SUM($B135:$B$228))+(-'Swap - Encargos'!$L52)*(1+SUM($B135:$B$228))</f>
        <v>274.35160000000002</v>
      </c>
      <c r="R135" s="4">
        <f>Forward!R135*(1+SUM($B135:$B$228))+(-'Swap - Encargos'!$L52)*(1+SUM($B135:$B$228))</f>
        <v>245.68799999999999</v>
      </c>
      <c r="S135" s="4">
        <f>Forward!S135*(1+SUM($B135:$B$228))+(-'Swap - Encargos'!$L52)*(1+SUM($B135:$B$228))</f>
        <v>222.1429</v>
      </c>
      <c r="T135" s="4">
        <f>Forward!T135*(1+SUM($B135:$B$228))+(-'Swap - Encargos'!$L52)*(1+SUM($B135:$B$228))</f>
        <v>183.2423</v>
      </c>
      <c r="U135" s="4">
        <f>Forward!U135*(1+SUM($B135:$B$228))</f>
        <v>0</v>
      </c>
      <c r="V135" s="6"/>
      <c r="W135" s="20">
        <f t="shared" si="0"/>
        <v>322.18113888888888</v>
      </c>
      <c r="X135" s="20">
        <f t="shared" si="1"/>
        <v>190.24786512896824</v>
      </c>
      <c r="Y135" s="23">
        <f t="shared" si="2"/>
        <v>285.8341016666667</v>
      </c>
      <c r="Z135" s="23">
        <f t="shared" si="3"/>
        <v>183.42002157738105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79.47986111111112</v>
      </c>
      <c r="AJ135" s="9">
        <f>(AE135-W135)/AE135</f>
        <v>0.1978779645300667</v>
      </c>
      <c r="AK135" s="9">
        <f>IF(AJ135&gt;0,AJ135,0)</f>
        <v>0.1978779645300667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Encargos'!$L53)*(1+SUM($B136:$B$228))</f>
        <v>376.77100000000002</v>
      </c>
      <c r="P136" s="4">
        <f>Forward!P136*(1+SUM($B136:$B$228))+(-'Swap - Encargos'!$L53)*(1+SUM($B136:$B$228))</f>
        <v>272.90440000000001</v>
      </c>
      <c r="Q136" s="4">
        <f>Forward!Q136*(1+SUM($B136:$B$228))+(-'Swap - Encargos'!$L53)*(1+SUM($B136:$B$228))</f>
        <v>256.61160000000001</v>
      </c>
      <c r="R136" s="4">
        <f>Forward!R136*(1+SUM($B136:$B$228))+(-'Swap - Encargos'!$L53)*(1+SUM($B136:$B$228))</f>
        <v>235.22729999999999</v>
      </c>
      <c r="S136" s="4">
        <f>Forward!S136*(1+SUM($B136:$B$228))+(-'Swap - Encargos'!$L53)*(1+SUM($B136:$B$228))</f>
        <v>213.84299999999999</v>
      </c>
      <c r="T136" s="4">
        <f>Forward!T136*(1+SUM($B136:$B$228))+(-'Swap - Encargos'!$L53)*(1+SUM($B136:$B$228))</f>
        <v>191.44039999999998</v>
      </c>
      <c r="U136" s="4">
        <f>Forward!U136*(1+SUM($B136:$B$228))</f>
        <v>0</v>
      </c>
      <c r="V136" s="6"/>
      <c r="W136" s="20">
        <f t="shared" si="0"/>
        <v>294.23212777777775</v>
      </c>
      <c r="X136" s="20">
        <f t="shared" si="1"/>
        <v>190.24786512896824</v>
      </c>
      <c r="Y136" s="23">
        <f t="shared" si="2"/>
        <v>264.89377333333334</v>
      </c>
      <c r="Z136" s="23">
        <f t="shared" si="3"/>
        <v>183.42002157738105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107.42887222222225</v>
      </c>
      <c r="AJ136" s="9">
        <f t="shared" ref="AJ136:AJ139" si="18">(AE136-W136)/AE136</f>
        <v>0.26746154648378173</v>
      </c>
      <c r="AK136" s="9">
        <f t="shared" ref="AK136:AK139" si="19">IF(AJ136&gt;0,AJ136,0)</f>
        <v>0.26746154648378173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Encargos'!$L54)*(1+SUM($B137:$B$228))</f>
        <v>298.42200000000003</v>
      </c>
      <c r="P137" s="4">
        <f>Forward!P137*(1+SUM($B137:$B$228))+(-'Swap - Encargos'!$L54)*(1+SUM($B137:$B$228))</f>
        <v>269.0856</v>
      </c>
      <c r="Q137" s="4">
        <f>Forward!Q137*(1+SUM($B137:$B$228))+(-'Swap - Encargos'!$L54)*(1+SUM($B137:$B$228))</f>
        <v>252.89999999999998</v>
      </c>
      <c r="R137" s="4">
        <f>Forward!R137*(1+SUM($B137:$B$228))+(-'Swap - Encargos'!$L54)*(1+SUM($B137:$B$228))</f>
        <v>228.6216</v>
      </c>
      <c r="S137" s="4">
        <f>Forward!S137*(1+SUM($B137:$B$228))+(-'Swap - Encargos'!$L54)*(1+SUM($B137:$B$228))</f>
        <v>203.33160000000001</v>
      </c>
      <c r="T137" s="4">
        <f>Forward!T137*(1+SUM($B137:$B$228))+(-'Swap - Encargos'!$L54)*(1+SUM($B137:$B$228))</f>
        <v>186.1344</v>
      </c>
      <c r="U137" s="4">
        <f>Forward!U137*(1+SUM($B137:$B$228))</f>
        <v>0</v>
      </c>
      <c r="V137" s="4"/>
      <c r="W137" s="20">
        <f t="shared" si="0"/>
        <v>267.65249999999997</v>
      </c>
      <c r="X137" s="20">
        <f t="shared" si="1"/>
        <v>190.24786512896824</v>
      </c>
      <c r="Y137" s="23">
        <f t="shared" si="2"/>
        <v>244.85777999999999</v>
      </c>
      <c r="Z137" s="23">
        <f t="shared" si="3"/>
        <v>183.42002157738105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134.00850000000003</v>
      </c>
      <c r="AJ137" s="9">
        <f t="shared" si="18"/>
        <v>0.33363582722743812</v>
      </c>
      <c r="AK137" s="9">
        <f t="shared" si="19"/>
        <v>0.33363582722743812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Encargos'!$L55)*(1+SUM($B138:$B$228))</f>
        <v>308.5043</v>
      </c>
      <c r="P138" s="4">
        <f>Forward!P138*(1+SUM($B138:$B$228))+(-'Swap - Encargos'!$L55)*(1+SUM($B138:$B$228))</f>
        <v>288.40629999999999</v>
      </c>
      <c r="Q138" s="4">
        <f>Forward!Q138*(1+SUM($B138:$B$228))+(-'Swap - Encargos'!$L55)*(1+SUM($B138:$B$228))</f>
        <v>264.28870000000001</v>
      </c>
      <c r="R138" s="4">
        <f>Forward!R138*(1+SUM($B138:$B$228))+(-'Swap - Encargos'!$L55)*(1+SUM($B138:$B$228))</f>
        <v>238.16129999999998</v>
      </c>
      <c r="S138" s="4">
        <f>Forward!S138*(1+SUM($B138:$B$228))+(-'Swap - Encargos'!$L55)*(1+SUM($B138:$B$228))</f>
        <v>220.07309999999998</v>
      </c>
      <c r="T138" s="4">
        <f>Forward!T138*(1+SUM($B138:$B$228))+(-'Swap - Encargos'!$L55)*(1+SUM($B138:$B$228))</f>
        <v>190.93099999999998</v>
      </c>
      <c r="U138" s="4">
        <f>Forward!U138*(1+SUM($B138:$B$228))</f>
        <v>0</v>
      </c>
      <c r="V138" s="4"/>
      <c r="W138" s="20">
        <f t="shared" si="0"/>
        <v>279.25054444444442</v>
      </c>
      <c r="X138" s="20">
        <f t="shared" si="1"/>
        <v>190.24786512896824</v>
      </c>
      <c r="Y138" s="23">
        <f t="shared" si="2"/>
        <v>256.04852</v>
      </c>
      <c r="Z138" s="23">
        <f t="shared" si="3"/>
        <v>183.42002157738105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122.41045555555559</v>
      </c>
      <c r="AJ138" s="9">
        <f t="shared" si="18"/>
        <v>0.30476062041262553</v>
      </c>
      <c r="AK138" s="9">
        <f t="shared" si="19"/>
        <v>0.30476062041262553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Encargos'!$L56)*(1+SUM($B139:$B$228))</f>
        <v>283.74439999999998</v>
      </c>
      <c r="P139" s="4">
        <f>Forward!P139*(1+SUM($B139:$B$228))+(-'Swap - Encargos'!$L56)*(1+SUM($B139:$B$228))</f>
        <v>282.74529999999999</v>
      </c>
      <c r="Q139" s="4">
        <f>Forward!Q139*(1+SUM($B139:$B$228))+(-'Swap - Encargos'!$L56)*(1+SUM($B139:$B$228))</f>
        <v>264.76149999999996</v>
      </c>
      <c r="R139" s="4">
        <f>Forward!R139*(1+SUM($B139:$B$228))+(-'Swap - Encargos'!$L56)*(1+SUM($B139:$B$228))</f>
        <v>239.78399999999999</v>
      </c>
      <c r="S139" s="4">
        <f>Forward!S139*(1+SUM($B139:$B$228))+(-'Swap - Encargos'!$L56)*(1+SUM($B139:$B$228))</f>
        <v>220.80110000000002</v>
      </c>
      <c r="T139" s="4">
        <f>Forward!T139*(1+SUM($B139:$B$228))+(-'Swap - Encargos'!$L56)*(1+SUM($B139:$B$228))</f>
        <v>191.8272</v>
      </c>
      <c r="U139" s="4">
        <f>Forward!U139*(1+SUM($B139:$B$228))</f>
        <v>0</v>
      </c>
      <c r="V139" s="4"/>
      <c r="W139" s="20">
        <f t="shared" si="0"/>
        <v>270.97812222222217</v>
      </c>
      <c r="X139" s="20">
        <f t="shared" si="1"/>
        <v>190.24786512896824</v>
      </c>
      <c r="Y139" s="23">
        <f t="shared" si="2"/>
        <v>250.7074933333333</v>
      </c>
      <c r="Z139" s="23">
        <f t="shared" si="3"/>
        <v>183.42002157738105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130.68287777777783</v>
      </c>
      <c r="AJ139" s="9">
        <f t="shared" si="18"/>
        <v>0.32535615301903303</v>
      </c>
      <c r="AK139" s="9">
        <f t="shared" si="19"/>
        <v>0.32535615301903303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Encargos'!$L57)*(1+SUM($B140:$B$228))</f>
        <v>239.39999999999998</v>
      </c>
      <c r="P140" s="4">
        <f>Forward!P140*(1+SUM($B140:$B$228))+(-'Swap - Encargos'!$L57)*(1+SUM($B140:$B$228))</f>
        <v>284.28750000000002</v>
      </c>
      <c r="Q140" s="4">
        <f>Forward!Q140*(1+SUM($B140:$B$228))+(-'Swap - Encargos'!$L57)*(1+SUM($B140:$B$228))</f>
        <v>257.35500000000002</v>
      </c>
      <c r="R140" s="4">
        <f>Forward!R140*(1+SUM($B140:$B$228))+(-'Swap - Encargos'!$L57)*(1+SUM($B140:$B$228))</f>
        <v>229.42500000000001</v>
      </c>
      <c r="S140" s="4">
        <f>Forward!S140*(1+SUM($B140:$B$228))+(-'Swap - Encargos'!$L57)*(1+SUM($B140:$B$228))</f>
        <v>215.46</v>
      </c>
      <c r="T140" s="4">
        <f>Forward!T140*(1+SUM($B140:$B$228))+(-'Swap - Encargos'!$L57)*(1+SUM($B140:$B$228))</f>
        <v>189.52500000000001</v>
      </c>
      <c r="U140" s="4">
        <f>Forward!U140*(1+SUM($B140:$B$228))</f>
        <v>0</v>
      </c>
      <c r="V140" s="4"/>
      <c r="W140" s="20">
        <f t="shared" si="0"/>
        <v>258.685</v>
      </c>
      <c r="X140" s="20">
        <f t="shared" si="1"/>
        <v>190.24786512896824</v>
      </c>
      <c r="Y140" s="23">
        <f t="shared" si="2"/>
        <v>240.19800000000001</v>
      </c>
      <c r="Z140" s="23">
        <f t="shared" si="3"/>
        <v>183.42002157738105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142.976</v>
      </c>
      <c r="AJ140" s="9">
        <f t="shared" ref="AJ140" si="23">(AE140-W140)/AE140</f>
        <v>0.35596186834171106</v>
      </c>
      <c r="AK140" s="9">
        <f t="shared" ref="AK140" si="24">IF(AJ140&gt;0,AJ140,0)</f>
        <v>0.35596186834171106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Encargos'!$L58)*(1+SUM($B141:$B$228))</f>
        <v>250.1968</v>
      </c>
      <c r="P141" s="4">
        <f>Forward!P141*(1+SUM($B141:$B$228))+(-'Swap - Encargos'!$L58)*(1+SUM($B141:$B$228))</f>
        <v>291.06560000000002</v>
      </c>
      <c r="Q141" s="4">
        <f>Forward!Q141*(1+SUM($B141:$B$228))+(-'Swap - Encargos'!$L58)*(1+SUM($B141:$B$228))</f>
        <v>271.12959999999998</v>
      </c>
      <c r="R141" s="4">
        <f>Forward!R141*(1+SUM($B141:$B$228))+(-'Swap - Encargos'!$L58)*(1+SUM($B141:$B$228))</f>
        <v>238.23520000000002</v>
      </c>
      <c r="S141" s="4">
        <f>Forward!S141*(1+SUM($B141:$B$228))+(-'Swap - Encargos'!$L58)*(1+SUM($B141:$B$228))</f>
        <v>222.28640000000001</v>
      </c>
      <c r="T141" s="4">
        <f>Forward!T141*(1+SUM($B141:$B$228))+(-'Swap - Encargos'!$L58)*(1+SUM($B141:$B$228))</f>
        <v>187.39840000000001</v>
      </c>
      <c r="U141" s="4">
        <f>Forward!U141*(1+SUM($B141:$B$228))</f>
        <v>0</v>
      </c>
      <c r="V141" s="4"/>
      <c r="W141" s="20">
        <f t="shared" si="0"/>
        <v>268.47146666666663</v>
      </c>
      <c r="X141" s="20">
        <f t="shared" si="1"/>
        <v>190.24786512896824</v>
      </c>
      <c r="Y141" s="23">
        <f t="shared" si="2"/>
        <v>247.25623999999999</v>
      </c>
      <c r="Z141" s="23">
        <f t="shared" si="3"/>
        <v>183.42002157738105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133.18953333333337</v>
      </c>
      <c r="AJ141" s="9">
        <f t="shared" ref="AJ141" si="28">(AE141-W141)/AE141</f>
        <v>0.33159687730034376</v>
      </c>
      <c r="AK141" s="9">
        <f t="shared" ref="AK141" si="29">IF(AJ141&gt;0,AJ141,0)</f>
        <v>0.33159687730034376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3964-2ADC-4418-9175-FA5BA017E187}">
  <dimension ref="A1:AR145"/>
  <sheetViews>
    <sheetView topLeftCell="A91" zoomScale="85" zoomScaleNormal="85" workbookViewId="0">
      <selection activeCell="A91"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Encargos'!$L3)*(1+SUM($B86:$B$228))</f>
        <v>225.90350000000004</v>
      </c>
      <c r="L86" s="4">
        <f>Forward!L86*(1+SUM($B86:$B$228))+(-'Swap - Encargos'!C3-'Swap - Encargos'!$L3)*(1+SUM($B86:$B$228))</f>
        <v>238.11449999999999</v>
      </c>
      <c r="M86" s="4">
        <f>Forward!M86*(1+SUM($B86:$B$228))+(-'Swap - Encargos'!D3-'Swap - Encargos'!$L3)*(1+SUM($B86:$B$228))</f>
        <v>212.47140000000002</v>
      </c>
      <c r="N86" s="4">
        <f>Forward!N86*(1+SUM($B86:$B$228))+(-'Swap - Encargos'!E3-'Swap - Encargos'!$L3)*(1+SUM($B86:$B$228))</f>
        <v>195.37600000000003</v>
      </c>
      <c r="O86" s="4">
        <f>Forward!O86*(1+SUM($B86:$B$228))+(-'Swap - Encargos'!F3-'Swap - Encargos'!$L3)*(1+SUM($B86:$B$228))</f>
        <v>189.27050000000003</v>
      </c>
      <c r="P86" s="4">
        <f>Forward!P86*(1+SUM($B86:$B$228))+(-'Swap - Encargos'!G3-'Swap - Encargos'!$L3)*(1+SUM($B86:$B$228))</f>
        <v>183.16500000000002</v>
      </c>
      <c r="Q86" s="4">
        <f>Forward!Q86*(1+SUM($B86:$B$228))+(-'Swap - Encargos'!H3-'Swap - Encargos'!$L3)*(1+SUM($B86:$B$228))</f>
        <v>179.50170000000003</v>
      </c>
      <c r="R86" s="4">
        <f>Forward!R86*(1+SUM($B86:$B$228))+(-'Swap - Encargos'!I3-'Swap - Encargos'!$L3)*(1+SUM($B86:$B$228))</f>
        <v>174.6173</v>
      </c>
      <c r="S86" s="4">
        <f>Forward!S86*(1+SUM($B86:$B$228))+(-'Swap - Encargos'!J3-'Swap - Encargos'!$L3)*(1+SUM($B86:$B$228))</f>
        <v>168.51179999999999</v>
      </c>
      <c r="T86" s="4">
        <f>Forward!T86*(1+SUM($B86:$B$228))+(-'Swap - Encargos'!K3-'Swap - Encargos'!$L3)*(1+SUM($B86:$B$228))</f>
        <v>162.40630000000002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225.49646666666669</v>
      </c>
      <c r="X86" s="20">
        <f t="shared" ref="X86:X141" si="1">AVERAGE($W$2:$W$198)</f>
        <v>173.2057996031746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212.22718000000003</v>
      </c>
      <c r="Z86" s="23">
        <f t="shared" ref="Z86:Z141" si="3">AVERAGE($Y$2:$Y$198)</f>
        <v>169.89338380952384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148.16013333333333</v>
      </c>
      <c r="AJ86" s="9">
        <f t="shared" ref="AJ86:AJ134" si="8">(AE86-W86)/AE86</f>
        <v>0.39651416122004357</v>
      </c>
      <c r="AK86" s="9">
        <f t="shared" ref="AK86:AK130" si="9">IF(AJ86&gt;0,AJ86,0)</f>
        <v>0.39651416122004357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Encargos'!$L4)*(1+SUM($B87:$B$228))</f>
        <v>139.80549999999999</v>
      </c>
      <c r="L87" s="4">
        <f>Forward!L87*(1+SUM($B87:$B$228))+(-'Swap - Encargos'!C4-'Swap - Encargos'!$L4)*(1+SUM($B87:$B$228))</f>
        <v>221.25739999999999</v>
      </c>
      <c r="M87" s="4">
        <f>Forward!M87*(1+SUM($B87:$B$228))+(-'Swap - Encargos'!D4-'Swap - Encargos'!$L4)*(1+SUM($B87:$B$228))</f>
        <v>216.39459999999997</v>
      </c>
      <c r="N87" s="4">
        <f>Forward!N87*(1+SUM($B87:$B$228))+(-'Swap - Encargos'!E4-'Swap - Encargos'!$L4)*(1+SUM($B87:$B$228))</f>
        <v>198.15910000000002</v>
      </c>
      <c r="O87" s="4">
        <f>Forward!O87*(1+SUM($B87:$B$228))+(-'Swap - Encargos'!F4-'Swap - Encargos'!$L4)*(1+SUM($B87:$B$228))</f>
        <v>190.86490000000001</v>
      </c>
      <c r="P87" s="4">
        <f>Forward!P87*(1+SUM($B87:$B$228))+(-'Swap - Encargos'!G4-'Swap - Encargos'!$L4)*(1+SUM($B87:$B$228))</f>
        <v>184.78640000000001</v>
      </c>
      <c r="Q87" s="4">
        <f>Forward!Q87*(1+SUM($B87:$B$228))+(-'Swap - Encargos'!H4-'Swap - Encargos'!$L4)*(1+SUM($B87:$B$228))</f>
        <v>181.13929999999999</v>
      </c>
      <c r="R87" s="4">
        <f>Forward!R87*(1+SUM($B87:$B$228))+(-'Swap - Encargos'!I4-'Swap - Encargos'!$L4)*(1+SUM($B87:$B$228))</f>
        <v>176.2765</v>
      </c>
      <c r="S87" s="4">
        <f>Forward!S87*(1+SUM($B87:$B$228))+(-'Swap - Encargos'!J4-'Swap - Encargos'!$L4)*(1+SUM($B87:$B$228))</f>
        <v>170.19800000000001</v>
      </c>
      <c r="T87" s="4">
        <f>Forward!T87*(1+SUM($B87:$B$228))+(-'Swap - Encargos'!K4-'Swap - Encargos'!$L4)*(1+SUM($B87:$B$228))</f>
        <v>164.11949999999999</v>
      </c>
      <c r="U87" s="4">
        <f>Forward!U87*(1+SUM($B87:$B$228))</f>
        <v>0</v>
      </c>
      <c r="V87" s="6"/>
      <c r="W87" s="20">
        <f t="shared" si="0"/>
        <v>194.10676666666666</v>
      </c>
      <c r="X87" s="20">
        <f t="shared" si="1"/>
        <v>173.2057996031746</v>
      </c>
      <c r="Y87" s="23">
        <f t="shared" si="2"/>
        <v>194.04598166666668</v>
      </c>
      <c r="Z87" s="23">
        <f t="shared" si="3"/>
        <v>169.89338380952384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179.54983333333337</v>
      </c>
      <c r="AJ87" s="9">
        <f t="shared" si="8"/>
        <v>0.48052097389242787</v>
      </c>
      <c r="AK87" s="9">
        <f t="shared" si="9"/>
        <v>0.48052097389242787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Encargos'!$L5)*(1+SUM($B88:$B$228))</f>
        <v>189.2792</v>
      </c>
      <c r="L88" s="4">
        <f>Forward!L88*(1+SUM($B88:$B$228))+(-'Swap - Encargos'!C5-'Swap - Encargos'!$L5)*(1+SUM($B88:$B$228))</f>
        <v>256.7928</v>
      </c>
      <c r="M88" s="4">
        <f>Forward!M88*(1+SUM($B88:$B$228))+(-'Swap - Encargos'!D5-'Swap - Encargos'!$L5)*(1+SUM($B88:$B$228))</f>
        <v>221.8304</v>
      </c>
      <c r="N88" s="4">
        <f>Forward!N88*(1+SUM($B88:$B$228))+(-'Swap - Encargos'!E5-'Swap - Encargos'!$L5)*(1+SUM($B88:$B$228))</f>
        <v>190.48480000000001</v>
      </c>
      <c r="O88" s="4">
        <f>Forward!O88*(1+SUM($B88:$B$228))+(-'Swap - Encargos'!F5-'Swap - Encargos'!$L5)*(1+SUM($B88:$B$228))</f>
        <v>188.0736</v>
      </c>
      <c r="P88" s="4">
        <f>Forward!P88*(1+SUM($B88:$B$228))+(-'Swap - Encargos'!G5-'Swap - Encargos'!$L5)*(1+SUM($B88:$B$228))</f>
        <v>182.04560000000001</v>
      </c>
      <c r="Q88" s="4">
        <f>Forward!Q88*(1+SUM($B88:$B$228))+(-'Swap - Encargos'!H5-'Swap - Encargos'!$L5)*(1+SUM($B88:$B$228))</f>
        <v>178.4288</v>
      </c>
      <c r="R88" s="4">
        <f>Forward!R88*(1+SUM($B88:$B$228))+(-'Swap - Encargos'!I5-'Swap - Encargos'!$L5)*(1+SUM($B88:$B$228))</f>
        <v>173.60640000000001</v>
      </c>
      <c r="S88" s="4">
        <f>Forward!S88*(1+SUM($B88:$B$228))+(-'Swap - Encargos'!J5-'Swap - Encargos'!$L5)*(1+SUM($B88:$B$228))</f>
        <v>167.57839999999999</v>
      </c>
      <c r="T88" s="4">
        <f>Forward!T88*(1+SUM($B88:$B$228))+(-'Swap - Encargos'!K5-'Swap - Encargos'!$L5)*(1+SUM($B88:$B$228))</f>
        <v>161.5504</v>
      </c>
      <c r="U88" s="4">
        <f>Forward!U88*(1+SUM($B88:$B$228))</f>
        <v>0</v>
      </c>
      <c r="V88" s="6"/>
      <c r="W88" s="20">
        <f t="shared" si="0"/>
        <v>222.70111111111112</v>
      </c>
      <c r="X88" s="20">
        <f t="shared" si="1"/>
        <v>173.2057996031746</v>
      </c>
      <c r="Y88" s="23">
        <f t="shared" si="2"/>
        <v>209.05104</v>
      </c>
      <c r="Z88" s="23">
        <f t="shared" si="3"/>
        <v>169.89338380952384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150.95548888888891</v>
      </c>
      <c r="AJ88" s="9">
        <f t="shared" si="8"/>
        <v>0.40399524292863792</v>
      </c>
      <c r="AK88" s="9">
        <f t="shared" si="9"/>
        <v>0.40399524292863792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Encargos'!$L6)*(1+SUM($B89:$B$228))</f>
        <v>161.75839999999999</v>
      </c>
      <c r="L89" s="4">
        <f>Forward!L89*(1+SUM($B89:$B$228))+(-'Swap - Encargos'!C6-'Swap - Encargos'!$L6)*(1+SUM($B89:$B$228))</f>
        <v>245.01640000000003</v>
      </c>
      <c r="M89" s="4">
        <f>Forward!M89*(1+SUM($B89:$B$228))+(-'Swap - Encargos'!D6-'Swap - Encargos'!$L6)*(1+SUM($B89:$B$228))</f>
        <v>224.79660000000001</v>
      </c>
      <c r="N89" s="4">
        <f>Forward!N89*(1+SUM($B89:$B$228))+(-'Swap - Encargos'!E6-'Swap - Encargos'!$L6)*(1+SUM($B89:$B$228))</f>
        <v>196.251</v>
      </c>
      <c r="O89" s="4">
        <f>Forward!O89*(1+SUM($B89:$B$228))+(-'Swap - Encargos'!F6-'Swap - Encargos'!$L6)*(1+SUM($B89:$B$228))</f>
        <v>185.54640000000001</v>
      </c>
      <c r="P89" s="4">
        <f>Forward!P89*(1+SUM($B89:$B$228))+(-'Swap - Encargos'!G6-'Swap - Encargos'!$L6)*(1+SUM($B89:$B$228))</f>
        <v>179.5994</v>
      </c>
      <c r="Q89" s="4">
        <f>Forward!Q89*(1+SUM($B89:$B$228))+(-'Swap - Encargos'!H6-'Swap - Encargos'!$L6)*(1+SUM($B89:$B$228))</f>
        <v>176.03119999999998</v>
      </c>
      <c r="R89" s="4">
        <f>Forward!R89*(1+SUM($B89:$B$228))+(-'Swap - Encargos'!I6-'Swap - Encargos'!$L6)*(1+SUM($B89:$B$228))</f>
        <v>173.6524</v>
      </c>
      <c r="S89" s="4">
        <f>Forward!S89*(1+SUM($B89:$B$228))+(-'Swap - Encargos'!J6-'Swap - Encargos'!$L6)*(1+SUM($B89:$B$228))</f>
        <v>167.7054</v>
      </c>
      <c r="T89" s="4">
        <f>Forward!T89*(1+SUM($B89:$B$228))+(-'Swap - Encargos'!K6-'Swap - Encargos'!$L6)*(1+SUM($B89:$B$228))</f>
        <v>161.75839999999999</v>
      </c>
      <c r="U89" s="4">
        <f>Forward!U89*(1+SUM($B89:$B$228))</f>
        <v>0</v>
      </c>
      <c r="V89" s="6"/>
      <c r="W89" s="20">
        <f t="shared" si="0"/>
        <v>213.39818333333335</v>
      </c>
      <c r="X89" s="20">
        <f t="shared" si="1"/>
        <v>173.2057996031746</v>
      </c>
      <c r="Y89" s="23">
        <f t="shared" si="2"/>
        <v>203.56581000000003</v>
      </c>
      <c r="Z89" s="23">
        <f t="shared" si="3"/>
        <v>169.89338380952384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160.25841666666668</v>
      </c>
      <c r="AJ89" s="9">
        <f t="shared" si="8"/>
        <v>0.4288922413431655</v>
      </c>
      <c r="AK89" s="9">
        <f t="shared" si="9"/>
        <v>0.4288922413431655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Encargos'!$L7)*(1+SUM($B90:$B$228))</f>
        <v>157.95920000000001</v>
      </c>
      <c r="L90" s="4">
        <f>Forward!L90*(1+SUM($B90:$B$228))+(-'Swap - Encargos'!C7-'Swap - Encargos'!$L7)*(1+SUM($B90:$B$228))</f>
        <v>216.89920000000004</v>
      </c>
      <c r="M90" s="4">
        <f>Forward!M90*(1+SUM($B90:$B$228))+(-'Swap - Encargos'!D7-'Swap - Encargos'!$L7)*(1+SUM($B90:$B$228))</f>
        <v>221.61440000000005</v>
      </c>
      <c r="N90" s="4">
        <f>Forward!N90*(1+SUM($B90:$B$228))+(-'Swap - Encargos'!E7-'Swap - Encargos'!$L7)*(1+SUM($B90:$B$228))</f>
        <v>206.29000000000002</v>
      </c>
      <c r="O90" s="4">
        <f>Forward!O90*(1+SUM($B90:$B$228))+(-'Swap - Encargos'!F7-'Swap - Encargos'!$L7)*(1+SUM($B90:$B$228))</f>
        <v>187.42920000000001</v>
      </c>
      <c r="P90" s="4">
        <f>Forward!P90*(1+SUM($B90:$B$228))+(-'Swap - Encargos'!G7-'Swap - Encargos'!$L7)*(1+SUM($B90:$B$228))</f>
        <v>185.07160000000002</v>
      </c>
      <c r="Q90" s="4">
        <f>Forward!Q90*(1+SUM($B90:$B$228))+(-'Swap - Encargos'!H7-'Swap - Encargos'!$L7)*(1+SUM($B90:$B$228))</f>
        <v>181.53520000000003</v>
      </c>
      <c r="R90" s="4">
        <f>Forward!R90*(1+SUM($B90:$B$228))+(-'Swap - Encargos'!I7-'Swap - Encargos'!$L7)*(1+SUM($B90:$B$228))</f>
        <v>179.17760000000001</v>
      </c>
      <c r="S90" s="4">
        <f>Forward!S90*(1+SUM($B90:$B$228))+(-'Swap - Encargos'!J7-'Swap - Encargos'!$L7)*(1+SUM($B90:$B$228))</f>
        <v>173.28360000000001</v>
      </c>
      <c r="T90" s="4">
        <f>Forward!T90*(1+SUM($B90:$B$228))+(-'Swap - Encargos'!K7-'Swap - Encargos'!$L7)*(1+SUM($B90:$B$228))</f>
        <v>167.3896</v>
      </c>
      <c r="U90" s="4">
        <f>Forward!U90*(1+SUM($B90:$B$228))</f>
        <v>0</v>
      </c>
      <c r="V90" s="6"/>
      <c r="W90" s="20">
        <f t="shared" si="0"/>
        <v>204.19435555555557</v>
      </c>
      <c r="X90" s="20">
        <f t="shared" si="1"/>
        <v>173.2057996031746</v>
      </c>
      <c r="Y90" s="23">
        <f t="shared" si="2"/>
        <v>199.84589333333335</v>
      </c>
      <c r="Z90" s="23">
        <f t="shared" si="3"/>
        <v>169.89338380952384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169.46224444444445</v>
      </c>
      <c r="AJ90" s="9">
        <f t="shared" si="8"/>
        <v>0.45352402297843647</v>
      </c>
      <c r="AK90" s="9">
        <f t="shared" si="9"/>
        <v>0.45352402297843647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Encargos'!$L8)*(1+SUM($B91:$B$228))</f>
        <v>151.45890000000003</v>
      </c>
      <c r="L91" s="4">
        <f>Forward!L91*(1+SUM($B91:$B$228))+(-'Swap - Encargos'!C8-'Swap - Encargos'!$L8)*(1+SUM($B91:$B$228))</f>
        <v>219.55670000000003</v>
      </c>
      <c r="M91" s="4">
        <f>Forward!M91*(1+SUM($B91:$B$228))+(-'Swap - Encargos'!D8-'Swap - Encargos'!$L8)*(1+SUM($B91:$B$228))</f>
        <v>216.03440000000006</v>
      </c>
      <c r="N91" s="4">
        <f>Forward!N91*(1+SUM($B91:$B$228))+(-'Swap - Encargos'!E8-'Swap - Encargos'!$L8)*(1+SUM($B91:$B$228))</f>
        <v>186.68190000000004</v>
      </c>
      <c r="O91" s="4">
        <f>Forward!O91*(1+SUM($B91:$B$228))+(-'Swap - Encargos'!F8-'Swap - Encargos'!$L8)*(1+SUM($B91:$B$228))</f>
        <v>178.46320000000003</v>
      </c>
      <c r="P91" s="4">
        <f>Forward!P91*(1+SUM($B91:$B$228))+(-'Swap - Encargos'!G8-'Swap - Encargos'!$L8)*(1+SUM($B91:$B$228))</f>
        <v>177.28910000000002</v>
      </c>
      <c r="Q91" s="4">
        <f>Forward!Q91*(1+SUM($B91:$B$228))+(-'Swap - Encargos'!H8-'Swap - Encargos'!$L8)*(1+SUM($B91:$B$228))</f>
        <v>173.76680000000002</v>
      </c>
      <c r="R91" s="4">
        <f>Forward!R91*(1+SUM($B91:$B$228))+(-'Swap - Encargos'!I8-'Swap - Encargos'!$L8)*(1+SUM($B91:$B$228))</f>
        <v>171.41860000000003</v>
      </c>
      <c r="S91" s="4">
        <f>Forward!S91*(1+SUM($B91:$B$228))+(-'Swap - Encargos'!J8-'Swap - Encargos'!$L8)*(1+SUM($B91:$B$228))</f>
        <v>165.54810000000001</v>
      </c>
      <c r="T91" s="4">
        <f>Forward!T91*(1+SUM($B91:$B$228))+(-'Swap - Encargos'!K8-'Swap - Encargos'!$L8)*(1+SUM($B91:$B$228))</f>
        <v>159.67760000000001</v>
      </c>
      <c r="U91" s="4">
        <f>Forward!U91*(1+SUM($B91:$B$228))</f>
        <v>0</v>
      </c>
      <c r="V91" s="6"/>
      <c r="W91" s="20">
        <f t="shared" si="0"/>
        <v>200.57541666666671</v>
      </c>
      <c r="X91" s="20">
        <f t="shared" si="1"/>
        <v>173.2057996031746</v>
      </c>
      <c r="Y91" s="23">
        <f t="shared" si="2"/>
        <v>192.59153666666668</v>
      </c>
      <c r="Z91" s="23">
        <f t="shared" si="3"/>
        <v>169.89338380952384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173.08118333333331</v>
      </c>
      <c r="AJ91" s="9">
        <f t="shared" si="8"/>
        <v>0.46320922294249134</v>
      </c>
      <c r="AK91" s="9">
        <f t="shared" si="9"/>
        <v>0.46320922294249134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Encargos'!$L9)*(1+SUM($B92:$B$228))</f>
        <v>71.211399999999998</v>
      </c>
      <c r="L92" s="4">
        <f>Forward!L92*(1+SUM($B92:$B$228))+(-'Swap - Encargos'!C9-'Swap - Encargos'!$L9)*(1+SUM($B92:$B$228))</f>
        <v>200.7928</v>
      </c>
      <c r="M92" s="4">
        <f>Forward!M92*(1+SUM($B92:$B$228))+(-'Swap - Encargos'!D9-'Swap - Encargos'!$L9)*(1+SUM($B92:$B$228))</f>
        <v>204.29499999999999</v>
      </c>
      <c r="N92" s="4">
        <f>Forward!N92*(1+SUM($B92:$B$228))+(-'Swap - Encargos'!E9-'Swap - Encargos'!$L9)*(1+SUM($B92:$B$228))</f>
        <v>192.62100000000001</v>
      </c>
      <c r="O92" s="4">
        <f>Forward!O92*(1+SUM($B92:$B$228))+(-'Swap - Encargos'!F9-'Swap - Encargos'!$L9)*(1+SUM($B92:$B$228))</f>
        <v>179.77960000000002</v>
      </c>
      <c r="P92" s="4">
        <f>Forward!P92*(1+SUM($B92:$B$228))+(-'Swap - Encargos'!G9-'Swap - Encargos'!$L9)*(1+SUM($B92:$B$228))</f>
        <v>177.44479999999999</v>
      </c>
      <c r="Q92" s="4">
        <f>Forward!Q92*(1+SUM($B92:$B$228))+(-'Swap - Encargos'!H9-'Swap - Encargos'!$L9)*(1+SUM($B92:$B$228))</f>
        <v>173.9426</v>
      </c>
      <c r="R92" s="4">
        <f>Forward!R92*(1+SUM($B92:$B$228))+(-'Swap - Encargos'!I9-'Swap - Encargos'!$L9)*(1+SUM($B92:$B$228))</f>
        <v>171.6078</v>
      </c>
      <c r="S92" s="4">
        <f>Forward!S92*(1+SUM($B92:$B$228))+(-'Swap - Encargos'!J9-'Swap - Encargos'!$L9)*(1+SUM($B92:$B$228))</f>
        <v>165.77080000000001</v>
      </c>
      <c r="T92" s="4">
        <f>Forward!T92*(1+SUM($B92:$B$228))+(-'Swap - Encargos'!K9-'Swap - Encargos'!$L9)*(1+SUM($B92:$B$228))</f>
        <v>159.93380000000002</v>
      </c>
      <c r="U92" s="4">
        <f>Forward!U92*(1+SUM($B92:$B$228))</f>
        <v>0</v>
      </c>
      <c r="V92" s="6"/>
      <c r="W92" s="20">
        <f t="shared" si="0"/>
        <v>179.00133333333335</v>
      </c>
      <c r="X92" s="20">
        <f t="shared" si="1"/>
        <v>173.2057996031746</v>
      </c>
      <c r="Y92" s="23">
        <f t="shared" si="2"/>
        <v>180.36329999999998</v>
      </c>
      <c r="Z92" s="23">
        <f t="shared" si="3"/>
        <v>169.89338380952384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194.65526666666668</v>
      </c>
      <c r="AJ92" s="9">
        <f t="shared" si="8"/>
        <v>0.52094695147005743</v>
      </c>
      <c r="AK92" s="9">
        <f t="shared" si="9"/>
        <v>0.52094695147005743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Encargos'!$L10)*(1+SUM($B93:$B$228))</f>
        <v>84.542399999999986</v>
      </c>
      <c r="L93" s="4">
        <f>Forward!L93*(1+SUM($B93:$B$228))+(-'Swap - Encargos'!C10-'Swap - Encargos'!$L10)*(1+SUM($B93:$B$228))</f>
        <v>191.3946</v>
      </c>
      <c r="M93" s="4">
        <f>Forward!M93*(1+SUM($B93:$B$228))+(-'Swap - Encargos'!D10-'Swap - Encargos'!$L10)*(1+SUM($B93:$B$228))</f>
        <v>194.91719999999998</v>
      </c>
      <c r="N93" s="4">
        <f>Forward!N93*(1+SUM($B93:$B$228))+(-'Swap - Encargos'!E10-'Swap - Encargos'!$L10)*(1+SUM($B93:$B$228))</f>
        <v>183.17519999999999</v>
      </c>
      <c r="O93" s="4">
        <f>Forward!O93*(1+SUM($B93:$B$228))+(-'Swap - Encargos'!F10-'Swap - Encargos'!$L10)*(1+SUM($B93:$B$228))</f>
        <v>177.30419999999998</v>
      </c>
      <c r="P93" s="4">
        <f>Forward!P93*(1+SUM($B93:$B$228))+(-'Swap - Encargos'!G10-'Swap - Encargos'!$L10)*(1+SUM($B93:$B$228))</f>
        <v>174.95580000000001</v>
      </c>
      <c r="Q93" s="4">
        <f>Forward!Q93*(1+SUM($B93:$B$228))+(-'Swap - Encargos'!H10-'Swap - Encargos'!$L10)*(1+SUM($B93:$B$228))</f>
        <v>174.95579999999998</v>
      </c>
      <c r="R93" s="4">
        <f>Forward!R93*(1+SUM($B93:$B$228))+(-'Swap - Encargos'!I10-'Swap - Encargos'!$L10)*(1+SUM($B93:$B$228))</f>
        <v>166.73639999999997</v>
      </c>
      <c r="S93" s="4">
        <f>Forward!S93*(1+SUM($B93:$B$228))+(-'Swap - Encargos'!J10-'Swap - Encargos'!$L10)*(1+SUM($B93:$B$228))</f>
        <v>160.86539999999999</v>
      </c>
      <c r="T93" s="4">
        <f>Forward!T93*(1+SUM($B93:$B$228))+(-'Swap - Encargos'!K10-'Swap - Encargos'!$L10)*(1+SUM($B93:$B$228))</f>
        <v>154.99439999999998</v>
      </c>
      <c r="U93" s="4">
        <f>Forward!U93*(1+SUM($B93:$B$228))</f>
        <v>0</v>
      </c>
      <c r="V93" s="6"/>
      <c r="W93" s="20">
        <f t="shared" si="0"/>
        <v>176.13</v>
      </c>
      <c r="X93" s="20">
        <f t="shared" si="1"/>
        <v>173.2057996031746</v>
      </c>
      <c r="Y93" s="23">
        <f t="shared" si="2"/>
        <v>176.81494999999998</v>
      </c>
      <c r="Z93" s="23">
        <f t="shared" si="3"/>
        <v>169.89338380952384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197.52660000000003</v>
      </c>
      <c r="AJ93" s="9">
        <f t="shared" si="8"/>
        <v>0.52863136901636432</v>
      </c>
      <c r="AK93" s="9">
        <f t="shared" si="9"/>
        <v>0.52863136901636432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Encargos'!$L11)*(1+SUM($B94:$B$228))</f>
        <v>107.1798</v>
      </c>
      <c r="L94" s="4">
        <f>Forward!L94*(1+SUM($B94:$B$228))+(-'Swap - Encargos'!C11-'Swap - Encargos'!$L11)*(1+SUM($B94:$B$228))</f>
        <v>175.4922</v>
      </c>
      <c r="M94" s="4">
        <f>Forward!M94*(1+SUM($B94:$B$228))+(-'Swap - Encargos'!D11-'Swap - Encargos'!$L11)*(1+SUM($B94:$B$228))</f>
        <v>194.33699999999999</v>
      </c>
      <c r="N94" s="4">
        <f>Forward!N94*(1+SUM($B94:$B$228))+(-'Swap - Encargos'!E11-'Swap - Encargos'!$L11)*(1+SUM($B94:$B$228))</f>
        <v>193.1592</v>
      </c>
      <c r="O94" s="4">
        <f>Forward!O94*(1+SUM($B94:$B$228))+(-'Swap - Encargos'!F11-'Swap - Encargos'!$L11)*(1+SUM($B94:$B$228))</f>
        <v>180.20339999999999</v>
      </c>
      <c r="P94" s="4">
        <f>Forward!P94*(1+SUM($B94:$B$228))+(-'Swap - Encargos'!G11-'Swap - Encargos'!$L11)*(1+SUM($B94:$B$228))</f>
        <v>177.84779999999998</v>
      </c>
      <c r="Q94" s="4">
        <f>Forward!Q94*(1+SUM($B94:$B$228))+(-'Swap - Encargos'!H11-'Swap - Encargos'!$L11)*(1+SUM($B94:$B$228))</f>
        <v>170.78100000000001</v>
      </c>
      <c r="R94" s="4">
        <f>Forward!R94*(1+SUM($B94:$B$228))+(-'Swap - Encargos'!I11-'Swap - Encargos'!$L11)*(1+SUM($B94:$B$228))</f>
        <v>163.71420000000001</v>
      </c>
      <c r="S94" s="4">
        <f>Forward!S94*(1+SUM($B94:$B$228))+(-'Swap - Encargos'!J11-'Swap - Encargos'!$L11)*(1+SUM($B94:$B$228))</f>
        <v>160.18079999999998</v>
      </c>
      <c r="T94" s="4">
        <f>Forward!T94*(1+SUM($B94:$B$228))+(-'Swap - Encargos'!K11-'Swap - Encargos'!$L11)*(1+SUM($B94:$B$228))</f>
        <v>156.6474</v>
      </c>
      <c r="U94" s="4">
        <f>Forward!U94*(1+SUM($B94:$B$228))</f>
        <v>0</v>
      </c>
      <c r="V94" s="6"/>
      <c r="W94" s="20">
        <f t="shared" si="0"/>
        <v>178.10953333333333</v>
      </c>
      <c r="X94" s="20">
        <f t="shared" si="1"/>
        <v>173.2057996031746</v>
      </c>
      <c r="Y94" s="23">
        <f t="shared" si="2"/>
        <v>179.49671999999998</v>
      </c>
      <c r="Z94" s="23">
        <f t="shared" si="3"/>
        <v>169.89338380952384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195.54706666666669</v>
      </c>
      <c r="AJ94" s="9">
        <f t="shared" si="8"/>
        <v>0.52333363485795958</v>
      </c>
      <c r="AK94" s="9">
        <f t="shared" si="9"/>
        <v>0.52333363485795958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Encargos'!$L12)*(1+SUM($B95:$B$228))</f>
        <v>82.649000000000015</v>
      </c>
      <c r="L95" s="4">
        <f>Forward!L95*(1+SUM($B95:$B$228))+(-'Swap - Encargos'!C12-'Swap - Encargos'!$L12)*(1+SUM($B95:$B$228))</f>
        <v>145.2261</v>
      </c>
      <c r="M95" s="4">
        <f>Forward!M95*(1+SUM($B95:$B$228))+(-'Swap - Encargos'!D12-'Swap - Encargos'!$L12)*(1+SUM($B95:$B$228))</f>
        <v>170.02080000000001</v>
      </c>
      <c r="N95" s="4">
        <f>Forward!N95*(1+SUM($B95:$B$228))+(-'Swap - Encargos'!E12-'Swap - Encargos'!$L12)*(1+SUM($B95:$B$228))</f>
        <v>174.74360000000001</v>
      </c>
      <c r="O95" s="4">
        <f>Forward!O95*(1+SUM($B95:$B$228))+(-'Swap - Encargos'!F12-'Swap - Encargos'!$L12)*(1+SUM($B95:$B$228))</f>
        <v>166.4787</v>
      </c>
      <c r="P95" s="4">
        <f>Forward!P95*(1+SUM($B95:$B$228))+(-'Swap - Encargos'!G12-'Swap - Encargos'!$L12)*(1+SUM($B95:$B$228))</f>
        <v>164.1173</v>
      </c>
      <c r="Q95" s="4">
        <f>Forward!Q95*(1+SUM($B95:$B$228))+(-'Swap - Encargos'!H12-'Swap - Encargos'!$L12)*(1+SUM($B95:$B$228))</f>
        <v>157.03310000000002</v>
      </c>
      <c r="R95" s="4">
        <f>Forward!R95*(1+SUM($B95:$B$228))+(-'Swap - Encargos'!I12-'Swap - Encargos'!$L12)*(1+SUM($B95:$B$228))</f>
        <v>153.49100000000001</v>
      </c>
      <c r="S95" s="4">
        <f>Forward!S95*(1+SUM($B95:$B$228))+(-'Swap - Encargos'!J12-'Swap - Encargos'!$L12)*(1+SUM($B95:$B$228))</f>
        <v>149.94890000000001</v>
      </c>
      <c r="T95" s="4">
        <f>Forward!T95*(1+SUM($B95:$B$228))+(-'Swap - Encargos'!K12-'Swap - Encargos'!$L12)*(1+SUM($B95:$B$228))</f>
        <v>146.40680000000003</v>
      </c>
      <c r="U95" s="4">
        <f>Forward!U95*(1+SUM($B95:$B$228))</f>
        <v>0</v>
      </c>
      <c r="V95" s="6"/>
      <c r="W95" s="20">
        <f t="shared" si="0"/>
        <v>155.65561666666667</v>
      </c>
      <c r="X95" s="20">
        <f t="shared" si="1"/>
        <v>173.2057996031746</v>
      </c>
      <c r="Y95" s="23">
        <f t="shared" si="2"/>
        <v>160.04388499999999</v>
      </c>
      <c r="Z95" s="23">
        <f t="shared" si="3"/>
        <v>169.89338380952384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218.00098333333335</v>
      </c>
      <c r="AJ95" s="9">
        <f t="shared" si="8"/>
        <v>0.58342602093294571</v>
      </c>
      <c r="AK95" s="9">
        <f t="shared" si="9"/>
        <v>0.58342602093294571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Encargos'!$L13)*(1+SUM($B96:$B$228))</f>
        <v>76.361999999999995</v>
      </c>
      <c r="L96" s="4">
        <f>Forward!L96*(1+SUM($B96:$B$228))+(-'Swap - Encargos'!C13-'Swap - Encargos'!$L13)*(1+SUM($B96:$B$228))</f>
        <v>95.158799999999999</v>
      </c>
      <c r="M96" s="4">
        <f>Forward!M96*(1+SUM($B96:$B$228))+(-'Swap - Encargos'!D13-'Swap - Encargos'!$L13)*(1+SUM($B96:$B$228))</f>
        <v>140.976</v>
      </c>
      <c r="N96" s="4">
        <f>Forward!N96*(1+SUM($B96:$B$228))+(-'Swap - Encargos'!E13-'Swap - Encargos'!$L13)*(1+SUM($B96:$B$228))</f>
        <v>156.2484</v>
      </c>
      <c r="O96" s="4">
        <f>Forward!O96*(1+SUM($B96:$B$228))+(-'Swap - Encargos'!F13-'Swap - Encargos'!$L13)*(1+SUM($B96:$B$228))</f>
        <v>148.02480000000003</v>
      </c>
      <c r="P96" s="4">
        <f>Forward!P96*(1+SUM($B96:$B$228))+(-'Swap - Encargos'!G13-'Swap - Encargos'!$L13)*(1+SUM($B96:$B$228))</f>
        <v>160.94759999999999</v>
      </c>
      <c r="Q96" s="4">
        <f>Forward!Q96*(1+SUM($B96:$B$228))+(-'Swap - Encargos'!H13-'Swap - Encargos'!$L13)*(1+SUM($B96:$B$228))</f>
        <v>153.89879999999999</v>
      </c>
      <c r="R96" s="4">
        <f>Forward!R96*(1+SUM($B96:$B$228))+(-'Swap - Encargos'!I13-'Swap - Encargos'!$L13)*(1+SUM($B96:$B$228))</f>
        <v>153.89879999999999</v>
      </c>
      <c r="S96" s="4">
        <f>Forward!S96*(1+SUM($B96:$B$228))+(-'Swap - Encargos'!J13-'Swap - Encargos'!$L13)*(1+SUM($B96:$B$228))</f>
        <v>149.19960000000003</v>
      </c>
      <c r="T96" s="4">
        <f>Forward!T96*(1+SUM($B96:$B$228))+(-'Swap - Encargos'!K13-'Swap - Encargos'!$L13)*(1+SUM($B96:$B$228))</f>
        <v>142.1508</v>
      </c>
      <c r="U96" s="4">
        <f>Forward!U96*(1+SUM($B96:$B$228))</f>
        <v>0</v>
      </c>
      <c r="V96" s="6"/>
      <c r="W96" s="20">
        <f t="shared" si="0"/>
        <v>126.35626666666667</v>
      </c>
      <c r="X96" s="20">
        <f t="shared" si="1"/>
        <v>173.2057996031746</v>
      </c>
      <c r="Y96" s="23">
        <f t="shared" si="2"/>
        <v>137.45160000000001</v>
      </c>
      <c r="Z96" s="23">
        <f t="shared" si="3"/>
        <v>169.89338380952384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247.30033333333336</v>
      </c>
      <c r="AJ96" s="9">
        <f t="shared" si="8"/>
        <v>0.66183852589070646</v>
      </c>
      <c r="AK96" s="9">
        <f t="shared" si="9"/>
        <v>0.66183852589070646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Encargos'!$L14)*(1+SUM($B97:$B$228))</f>
        <v>79.607600000000005</v>
      </c>
      <c r="L97" s="4">
        <f>Forward!L97*(1+SUM($B97:$B$228))+(-'Swap - Encargos'!C14-'Swap - Encargos'!$L14)*(1+SUM($B97:$B$228))</f>
        <v>94.826700000000017</v>
      </c>
      <c r="M97" s="4">
        <f>Forward!M97*(1+SUM($B97:$B$228))+(-'Swap - Encargos'!D14-'Swap - Encargos'!$L14)*(1+SUM($B97:$B$228))</f>
        <v>138.14260000000002</v>
      </c>
      <c r="N97" s="4">
        <f>Forward!N97*(1+SUM($B97:$B$228))+(-'Swap - Encargos'!E14-'Swap - Encargos'!$L14)*(1+SUM($B97:$B$228))</f>
        <v>149.84960000000001</v>
      </c>
      <c r="O97" s="4">
        <f>Forward!O97*(1+SUM($B97:$B$228))+(-'Swap - Encargos'!F14-'Swap - Encargos'!$L14)*(1+SUM($B97:$B$228))</f>
        <v>143.99610000000001</v>
      </c>
      <c r="P97" s="4">
        <f>Forward!P97*(1+SUM($B97:$B$228))+(-'Swap - Encargos'!G14-'Swap - Encargos'!$L14)*(1+SUM($B97:$B$228))</f>
        <v>165.06870000000001</v>
      </c>
      <c r="Q97" s="4">
        <f>Forward!Q97*(1+SUM($B97:$B$228))+(-'Swap - Encargos'!H14-'Swap - Encargos'!$L14)*(1+SUM($B97:$B$228))</f>
        <v>163.898</v>
      </c>
      <c r="R97" s="4">
        <f>Forward!R97*(1+SUM($B97:$B$228))+(-'Swap - Encargos'!I14-'Swap - Encargos'!$L14)*(1+SUM($B97:$B$228))</f>
        <v>153.36170000000001</v>
      </c>
      <c r="S97" s="4">
        <f>Forward!S97*(1+SUM($B97:$B$228))+(-'Swap - Encargos'!J14-'Swap - Encargos'!$L14)*(1+SUM($B97:$B$228))</f>
        <v>148.6789</v>
      </c>
      <c r="T97" s="4">
        <f>Forward!T97*(1+SUM($B97:$B$228))+(-'Swap - Encargos'!K14-'Swap - Encargos'!$L14)*(1+SUM($B97:$B$228))</f>
        <v>141.65470000000002</v>
      </c>
      <c r="U97" s="4">
        <f>Forward!U97*(1+SUM($B97:$B$228))</f>
        <v>0</v>
      </c>
      <c r="V97" s="6"/>
      <c r="W97" s="20">
        <f t="shared" si="0"/>
        <v>125.65513333333335</v>
      </c>
      <c r="X97" s="20">
        <f t="shared" si="1"/>
        <v>173.2057996031746</v>
      </c>
      <c r="Y97" s="23">
        <f t="shared" si="2"/>
        <v>136.95238833333332</v>
      </c>
      <c r="Z97" s="23">
        <f t="shared" si="3"/>
        <v>169.89338380952384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248.00146666666666</v>
      </c>
      <c r="AJ97" s="9">
        <f t="shared" si="8"/>
        <v>0.66371493683415905</v>
      </c>
      <c r="AK97" s="9">
        <f t="shared" si="9"/>
        <v>0.66371493683415905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Encargos'!$L15)*(1+SUM($B98:$B$228))</f>
        <v>85.008499999999998</v>
      </c>
      <c r="M98" s="4">
        <f>Forward!M98*(1+SUM($B98:$B$228))+(-'Swap - Encargos'!D15-'Swap - Encargos'!$L15)*(1+SUM($B98:$B$228))</f>
        <v>107.13400000000001</v>
      </c>
      <c r="N98" s="4">
        <f>Forward!N98*(1+SUM($B98:$B$228))+(-'Swap - Encargos'!E15-'Swap - Encargos'!$L15)*(1+SUM($B98:$B$228))</f>
        <v>124.60150000000002</v>
      </c>
      <c r="O98" s="4">
        <f>Forward!O98*(1+SUM($B98:$B$228))+(-'Swap - Encargos'!F15-'Swap - Encargos'!$L15)*(1+SUM($B98:$B$228))</f>
        <v>137.411</v>
      </c>
      <c r="P98" s="4">
        <f>Forward!P98*(1+SUM($B98:$B$228))+(-'Swap - Encargos'!G15-'Swap - Encargos'!$L15)*(1+SUM($B98:$B$228))</f>
        <v>168.85250000000002</v>
      </c>
      <c r="Q98" s="4">
        <f>Forward!Q98*(1+SUM($B98:$B$228))+(-'Swap - Encargos'!H15-'Swap - Encargos'!$L15)*(1+SUM($B98:$B$228))</f>
        <v>164.19450000000001</v>
      </c>
      <c r="R98" s="4">
        <f>Forward!R98*(1+SUM($B98:$B$228))+(-'Swap - Encargos'!I15-'Swap - Encargos'!$L15)*(1+SUM($B98:$B$228))</f>
        <v>157.20750000000004</v>
      </c>
      <c r="S98" s="4">
        <f>Forward!S98*(1+SUM($B98:$B$228))+(-'Swap - Encargos'!J15-'Swap - Encargos'!$L15)*(1+SUM($B98:$B$228))</f>
        <v>152.54950000000002</v>
      </c>
      <c r="T98" s="4">
        <f>Forward!T98*(1+SUM($B98:$B$228))+(-'Swap - Encargos'!K15-'Swap - Encargos'!$L15)*(1+SUM($B98:$B$228))</f>
        <v>145.5625</v>
      </c>
      <c r="U98" s="4">
        <f>Forward!U98*(1+SUM($B98:$B$228))</f>
        <v>0</v>
      </c>
      <c r="V98" s="6"/>
      <c r="W98" s="20">
        <f t="shared" si="0"/>
        <v>105.58133333333335</v>
      </c>
      <c r="X98" s="20">
        <f t="shared" si="1"/>
        <v>173.2057996031746</v>
      </c>
      <c r="Y98" s="23">
        <f t="shared" si="2"/>
        <v>124.60150000000002</v>
      </c>
      <c r="Z98" s="23">
        <f t="shared" si="3"/>
        <v>169.89338380952384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263.33226666666667</v>
      </c>
      <c r="AJ98" s="9">
        <f t="shared" si="8"/>
        <v>0.71380471380471378</v>
      </c>
      <c r="AK98" s="9">
        <f t="shared" si="9"/>
        <v>0.71380471380471378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Encargos'!$L16)*(1+SUM($B99:$B$228))</f>
        <v>86.94</v>
      </c>
      <c r="M99" s="4">
        <f>Forward!M99*(1+SUM($B99:$B$228))+(-'Swap - Encargos'!D16-'Swap - Encargos'!$L16)*(1+SUM($B99:$B$228))</f>
        <v>97.372800000000012</v>
      </c>
      <c r="N99" s="4">
        <f>Forward!N99*(1+SUM($B99:$B$228))+(-'Swap - Encargos'!E16-'Swap - Encargos'!$L16)*(1+SUM($B99:$B$228))</f>
        <v>108.9648</v>
      </c>
      <c r="O99" s="4">
        <f>Forward!O99*(1+SUM($B99:$B$228))+(-'Swap - Encargos'!F16-'Swap - Encargos'!$L16)*(1+SUM($B99:$B$228))</f>
        <v>128.6712</v>
      </c>
      <c r="P99" s="4">
        <f>Forward!P99*(1+SUM($B99:$B$228))+(-'Swap - Encargos'!G16-'Swap - Encargos'!$L16)*(1+SUM($B99:$B$228))</f>
        <v>171.5616</v>
      </c>
      <c r="Q99" s="4">
        <f>Forward!Q99*(1+SUM($B99:$B$228))+(-'Swap - Encargos'!H16-'Swap - Encargos'!$L16)*(1+SUM($B99:$B$228))</f>
        <v>166.9248</v>
      </c>
      <c r="R99" s="4">
        <f>Forward!R99*(1+SUM($B99:$B$228))+(-'Swap - Encargos'!I16-'Swap - Encargos'!$L16)*(1+SUM($B99:$B$228))</f>
        <v>161.12879999999998</v>
      </c>
      <c r="S99" s="4">
        <f>Forward!S99*(1+SUM($B99:$B$228))+(-'Swap - Encargos'!J16-'Swap - Encargos'!$L16)*(1+SUM($B99:$B$228))</f>
        <v>156.49199999999999</v>
      </c>
      <c r="T99" s="4">
        <f>Forward!T99*(1+SUM($B99:$B$228))+(-'Swap - Encargos'!K16-'Swap - Encargos'!$L16)*(1+SUM($B99:$B$228))</f>
        <v>149.5368</v>
      </c>
      <c r="U99" s="4">
        <f>Forward!U99*(1+SUM($B99:$B$228))</f>
        <v>0</v>
      </c>
      <c r="V99" s="6"/>
      <c r="W99" s="20">
        <f t="shared" si="0"/>
        <v>98.91840000000002</v>
      </c>
      <c r="X99" s="20">
        <f t="shared" si="1"/>
        <v>173.2057996031746</v>
      </c>
      <c r="Y99" s="23">
        <f t="shared" si="2"/>
        <v>120.03516</v>
      </c>
      <c r="Z99" s="23">
        <f t="shared" si="3"/>
        <v>169.89338380952384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269.99520000000001</v>
      </c>
      <c r="AJ99" s="9">
        <f t="shared" si="8"/>
        <v>0.73186567261277435</v>
      </c>
      <c r="AK99" s="9">
        <f t="shared" si="9"/>
        <v>0.73186567261277435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Encargos'!$L17)*(1+SUM($B100:$B$228))</f>
        <v>86.31</v>
      </c>
      <c r="M100" s="4">
        <f>Forward!M100*(1+SUM($B100:$B$228))+(-'Swap - Encargos'!D17-'Swap - Encargos'!$L17)*(1+SUM($B100:$B$228))</f>
        <v>101.27040000000002</v>
      </c>
      <c r="N100" s="4">
        <f>Forward!N100*(1+SUM($B100:$B$228))+(-'Swap - Encargos'!E17-'Swap - Encargos'!$L17)*(1+SUM($B100:$B$228))</f>
        <v>103.572</v>
      </c>
      <c r="O100" s="4">
        <f>Forward!O100*(1+SUM($B100:$B$228))+(-'Swap - Encargos'!F17-'Swap - Encargos'!$L17)*(1+SUM($B100:$B$228))</f>
        <v>115.08000000000001</v>
      </c>
      <c r="P100" s="4">
        <f>Forward!P100*(1+SUM($B100:$B$228))+(-'Swap - Encargos'!G17-'Swap - Encargos'!$L17)*(1+SUM($B100:$B$228))</f>
        <v>142.69920000000002</v>
      </c>
      <c r="Q100" s="4">
        <f>Forward!Q100*(1+SUM($B100:$B$228))+(-'Swap - Encargos'!H17-'Swap - Encargos'!$L17)*(1+SUM($B100:$B$228))</f>
        <v>158.81040000000002</v>
      </c>
      <c r="R100" s="4">
        <f>Forward!R100*(1+SUM($B100:$B$228))+(-'Swap - Encargos'!I17-'Swap - Encargos'!$L17)*(1+SUM($B100:$B$228))</f>
        <v>151.90559999999999</v>
      </c>
      <c r="S100" s="4">
        <f>Forward!S100*(1+SUM($B100:$B$228))+(-'Swap - Encargos'!J17-'Swap - Encargos'!$L17)*(1+SUM($B100:$B$228))</f>
        <v>147.30240000000003</v>
      </c>
      <c r="T100" s="4">
        <f>Forward!T100*(1+SUM($B100:$B$228))+(-'Swap - Encargos'!K17-'Swap - Encargos'!$L17)*(1+SUM($B100:$B$228))</f>
        <v>140.39760000000001</v>
      </c>
      <c r="U100" s="4">
        <f>Forward!U100*(1+SUM($B100:$B$228))</f>
        <v>0</v>
      </c>
      <c r="V100" s="6"/>
      <c r="W100" s="20">
        <f t="shared" si="0"/>
        <v>98.649133333333339</v>
      </c>
      <c r="X100" s="20">
        <f t="shared" si="1"/>
        <v>173.2057996031746</v>
      </c>
      <c r="Y100" s="23">
        <f t="shared" si="2"/>
        <v>112.203</v>
      </c>
      <c r="Z100" s="23">
        <f t="shared" si="3"/>
        <v>169.89338380952384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270.26446666666669</v>
      </c>
      <c r="AJ100" s="9">
        <f t="shared" si="8"/>
        <v>0.73259556347791643</v>
      </c>
      <c r="AK100" s="9">
        <f t="shared" si="9"/>
        <v>0.73259556347791643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Encargos'!$L18)*(1+SUM($B101:$B$228))</f>
        <v>77.771600000000007</v>
      </c>
      <c r="M101" s="4">
        <f>Forward!M101*(1+SUM($B101:$B$228))+(-'Swap - Encargos'!D18-'Swap - Encargos'!$L18)*(1+SUM($B101:$B$228))</f>
        <v>82.346399999999988</v>
      </c>
      <c r="N101" s="4">
        <f>Forward!N101*(1+SUM($B101:$B$228))+(-'Swap - Encargos'!E18-'Swap - Encargos'!$L18)*(1+SUM($B101:$B$228))</f>
        <v>90.3523</v>
      </c>
      <c r="O101" s="4">
        <f>Forward!O101*(1+SUM($B101:$B$228))+(-'Swap - Encargos'!F18-'Swap - Encargos'!$L18)*(1+SUM($B101:$B$228))</f>
        <v>105.2204</v>
      </c>
      <c r="P101" s="4">
        <f>Forward!P101*(1+SUM($B101:$B$228))+(-'Swap - Encargos'!G18-'Swap - Encargos'!$L18)*(1+SUM($B101:$B$228))</f>
        <v>133.81289999999998</v>
      </c>
      <c r="Q101" s="4">
        <f>Forward!Q101*(1+SUM($B101:$B$228))+(-'Swap - Encargos'!H18-'Swap - Encargos'!$L18)*(1+SUM($B101:$B$228))</f>
        <v>149.82470000000001</v>
      </c>
      <c r="R101" s="4">
        <f>Forward!R101*(1+SUM($B101:$B$228))+(-'Swap - Encargos'!I18-'Swap - Encargos'!$L18)*(1+SUM($B101:$B$228))</f>
        <v>147.53729999999999</v>
      </c>
      <c r="S101" s="4">
        <f>Forward!S101*(1+SUM($B101:$B$228))+(-'Swap - Encargos'!J18-'Swap - Encargos'!$L18)*(1+SUM($B101:$B$228))</f>
        <v>146.39359999999999</v>
      </c>
      <c r="T101" s="4">
        <f>Forward!T101*(1+SUM($B101:$B$228))+(-'Swap - Encargos'!K18-'Swap - Encargos'!$L18)*(1+SUM($B101:$B$228))</f>
        <v>142.96250000000001</v>
      </c>
      <c r="U101" s="4">
        <f>Forward!U101*(1+SUM($B101:$B$228))</f>
        <v>0</v>
      </c>
      <c r="V101" s="6"/>
      <c r="W101" s="20">
        <f t="shared" si="0"/>
        <v>85.777500000000003</v>
      </c>
      <c r="X101" s="20">
        <f t="shared" si="1"/>
        <v>173.2057996031746</v>
      </c>
      <c r="Y101" s="23">
        <f t="shared" si="2"/>
        <v>101.50337500000001</v>
      </c>
      <c r="Z101" s="23">
        <f t="shared" si="3"/>
        <v>169.89338380952384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283.13610000000006</v>
      </c>
      <c r="AJ101" s="9">
        <f t="shared" si="8"/>
        <v>0.76748620815280333</v>
      </c>
      <c r="AK101" s="9">
        <f t="shared" si="9"/>
        <v>0.76748620815280333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Encargos'!$L19)*(1+SUM($B102:$B$228))</f>
        <v>87.626000000000005</v>
      </c>
      <c r="M102" s="4">
        <f>Forward!M102*(1+SUM($B102:$B$228))+(-'Swap - Encargos'!D19-'Swap - Encargos'!$L19)*(1+SUM($B102:$B$228))</f>
        <v>86.487999999999985</v>
      </c>
      <c r="N102" s="4">
        <f>Forward!N102*(1+SUM($B102:$B$228))+(-'Swap - Encargos'!E19-'Swap - Encargos'!$L19)*(1+SUM($B102:$B$228))</f>
        <v>101.282</v>
      </c>
      <c r="O102" s="4">
        <f>Forward!O102*(1+SUM($B102:$B$228))+(-'Swap - Encargos'!F19-'Swap - Encargos'!$L19)*(1+SUM($B102:$B$228))</f>
        <v>113.8</v>
      </c>
      <c r="P102" s="4">
        <f>Forward!P102*(1+SUM($B102:$B$228))+(-'Swap - Encargos'!G19-'Swap - Encargos'!$L19)*(1+SUM($B102:$B$228))</f>
        <v>130.87</v>
      </c>
      <c r="Q102" s="4">
        <f>Forward!Q102*(1+SUM($B102:$B$228))+(-'Swap - Encargos'!H19-'Swap - Encargos'!$L19)*(1+SUM($B102:$B$228))</f>
        <v>149.07799999999997</v>
      </c>
      <c r="R102" s="4">
        <f>Forward!R102*(1+SUM($B102:$B$228))+(-'Swap - Encargos'!I19-'Swap - Encargos'!$L19)*(1+SUM($B102:$B$228))</f>
        <v>145.66399999999999</v>
      </c>
      <c r="S102" s="4">
        <f>Forward!S102*(1+SUM($B102:$B$228))+(-'Swap - Encargos'!J19-'Swap - Encargos'!$L19)*(1+SUM($B102:$B$228))</f>
        <v>143.38799999999998</v>
      </c>
      <c r="T102" s="4">
        <f>Forward!T102*(1+SUM($B102:$B$228))+(-'Swap - Encargos'!K19-'Swap - Encargos'!$L19)*(1+SUM($B102:$B$228))</f>
        <v>141.11199999999997</v>
      </c>
      <c r="U102" s="4">
        <f>Forward!U102*(1+SUM($B102:$B$228))</f>
        <v>0</v>
      </c>
      <c r="V102" s="6"/>
      <c r="W102" s="20">
        <f t="shared" si="0"/>
        <v>94.706888888888869</v>
      </c>
      <c r="X102" s="20">
        <f t="shared" si="1"/>
        <v>173.2057996031746</v>
      </c>
      <c r="Y102" s="23">
        <f t="shared" si="2"/>
        <v>108.11</v>
      </c>
      <c r="Z102" s="23">
        <f t="shared" si="3"/>
        <v>169.89338380952384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274.20671111111119</v>
      </c>
      <c r="AJ102" s="9">
        <f t="shared" si="8"/>
        <v>0.74328165486745723</v>
      </c>
      <c r="AK102" s="9">
        <f t="shared" si="9"/>
        <v>0.74328165486745723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Encargos'!$L20)*(1+SUM($B103:$B$228))</f>
        <v>84.041799999999995</v>
      </c>
      <c r="M103" s="4">
        <f>Forward!M103*(1+SUM($B103:$B$228))+(-'Swap - Encargos'!D20-'Swap - Encargos'!$L20)*(1+SUM($B103:$B$228))</f>
        <v>89.720299999999995</v>
      </c>
      <c r="N103" s="4">
        <f>Forward!N103*(1+SUM($B103:$B$228))+(-'Swap - Encargos'!E20-'Swap - Encargos'!$L20)*(1+SUM($B103:$B$228))</f>
        <v>99.94159999999998</v>
      </c>
      <c r="O103" s="4">
        <f>Forward!O103*(1+SUM($B103:$B$228))+(-'Swap - Encargos'!F20-'Swap - Encargos'!$L20)*(1+SUM($B103:$B$228))</f>
        <v>109.02720000000001</v>
      </c>
      <c r="P103" s="4">
        <f>Forward!P103*(1+SUM($B103:$B$228))+(-'Swap - Encargos'!G20-'Swap - Encargos'!$L20)*(1+SUM($B103:$B$228))</f>
        <v>123.79130000000001</v>
      </c>
      <c r="Q103" s="4">
        <f>Forward!Q103*(1+SUM($B103:$B$228))+(-'Swap - Encargos'!H20-'Swap - Encargos'!$L20)*(1+SUM($B103:$B$228))</f>
        <v>143.09819999999999</v>
      </c>
      <c r="R103" s="4">
        <f>Forward!R103*(1+SUM($B103:$B$228))+(-'Swap - Encargos'!I20-'Swap - Encargos'!$L20)*(1+SUM($B103:$B$228))</f>
        <v>140.82679999999999</v>
      </c>
      <c r="S103" s="4">
        <f>Forward!S103*(1+SUM($B103:$B$228))+(-'Swap - Encargos'!J20-'Swap - Encargos'!$L20)*(1+SUM($B103:$B$228))</f>
        <v>138.55539999999999</v>
      </c>
      <c r="T103" s="4">
        <f>Forward!T103*(1+SUM($B103:$B$228))+(-'Swap - Encargos'!K20-'Swap - Encargos'!$L20)*(1+SUM($B103:$B$228))</f>
        <v>136.28399999999999</v>
      </c>
      <c r="U103" s="4">
        <f>Forward!U103*(1+SUM($B103:$B$228))</f>
        <v>0</v>
      </c>
      <c r="V103" s="6"/>
      <c r="W103" s="20">
        <f t="shared" si="0"/>
        <v>94.704761111111097</v>
      </c>
      <c r="X103" s="20">
        <f t="shared" si="1"/>
        <v>173.2057996031746</v>
      </c>
      <c r="Y103" s="23">
        <f t="shared" si="2"/>
        <v>106.22580666666666</v>
      </c>
      <c r="Z103" s="23">
        <f t="shared" si="3"/>
        <v>169.89338380952384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274.20883888888892</v>
      </c>
      <c r="AJ103" s="9">
        <f t="shared" si="8"/>
        <v>0.74328742255338076</v>
      </c>
      <c r="AK103" s="9">
        <f t="shared" si="9"/>
        <v>0.74328742255338076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Encargos'!$L21)*(1+SUM($B104:$B$228))</f>
        <v>87.510500000000008</v>
      </c>
      <c r="M104" s="4">
        <f>Forward!M104*(1+SUM($B104:$B$228))+(-'Swap - Encargos'!D21-'Swap - Encargos'!$L21)*(1+SUM($B104:$B$228))</f>
        <v>89.783500000000004</v>
      </c>
      <c r="N104" s="4">
        <f>Forward!N104*(1+SUM($B104:$B$228))+(-'Swap - Encargos'!E21-'Swap - Encargos'!$L21)*(1+SUM($B104:$B$228))</f>
        <v>103.42150000000001</v>
      </c>
      <c r="O104" s="4">
        <f>Forward!O104*(1+SUM($B104:$B$228))+(-'Swap - Encargos'!F21-'Swap - Encargos'!$L21)*(1+SUM($B104:$B$228))</f>
        <v>109.104</v>
      </c>
      <c r="P104" s="4">
        <f>Forward!P104*(1+SUM($B104:$B$228))+(-'Swap - Encargos'!G21-'Swap - Encargos'!$L21)*(1+SUM($B104:$B$228))</f>
        <v>119.3325</v>
      </c>
      <c r="Q104" s="4">
        <f>Forward!Q104*(1+SUM($B104:$B$228))+(-'Swap - Encargos'!H21-'Swap - Encargos'!$L21)*(1+SUM($B104:$B$228))</f>
        <v>139.78950000000003</v>
      </c>
      <c r="R104" s="4">
        <f>Forward!R104*(1+SUM($B104:$B$228))+(-'Swap - Encargos'!I21-'Swap - Encargos'!$L21)*(1+SUM($B104:$B$228))</f>
        <v>136.38000000000002</v>
      </c>
      <c r="S104" s="4">
        <f>Forward!S104*(1+SUM($B104:$B$228))+(-'Swap - Encargos'!J21-'Swap - Encargos'!$L21)*(1+SUM($B104:$B$228))</f>
        <v>134.107</v>
      </c>
      <c r="T104" s="4">
        <f>Forward!T104*(1+SUM($B104:$B$228))+(-'Swap - Encargos'!K21-'Swap - Encargos'!$L21)*(1+SUM($B104:$B$228))</f>
        <v>131.834</v>
      </c>
      <c r="U104" s="4">
        <f>Forward!U104*(1+SUM($B104:$B$228))</f>
        <v>0</v>
      </c>
      <c r="V104" s="6"/>
      <c r="W104" s="20">
        <f t="shared" si="0"/>
        <v>97.170749999999998</v>
      </c>
      <c r="X104" s="20">
        <f t="shared" si="1"/>
        <v>173.2057996031746</v>
      </c>
      <c r="Y104" s="23">
        <f t="shared" si="2"/>
        <v>107.0583</v>
      </c>
      <c r="Z104" s="23">
        <f t="shared" si="3"/>
        <v>169.89338380952384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271.74285000000003</v>
      </c>
      <c r="AJ104" s="9">
        <f t="shared" si="8"/>
        <v>0.7366029606932355</v>
      </c>
      <c r="AK104" s="9">
        <f t="shared" si="9"/>
        <v>0.7366029606932355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Encargos'!$L22)*(1+SUM($B105:$B$228))</f>
        <v>94.229900000000001</v>
      </c>
      <c r="M105" s="4">
        <f>Forward!M105*(1+SUM($B105:$B$228))+(-'Swap - Encargos'!D22-'Swap - Encargos'!$L22)*(1+SUM($B105:$B$228))</f>
        <v>84.012199999999993</v>
      </c>
      <c r="N105" s="4">
        <f>Forward!N105*(1+SUM($B105:$B$228))+(-'Swap - Encargos'!E22-'Swap - Encargos'!$L22)*(1+SUM($B105:$B$228))</f>
        <v>101.04169999999999</v>
      </c>
      <c r="O105" s="4">
        <f>Forward!O105*(1+SUM($B105:$B$228))+(-'Swap - Encargos'!F22-'Swap - Encargos'!$L22)*(1+SUM($B105:$B$228))</f>
        <v>110.1241</v>
      </c>
      <c r="P105" s="4">
        <f>Forward!P105*(1+SUM($B105:$B$228))+(-'Swap - Encargos'!G22-'Swap - Encargos'!$L22)*(1+SUM($B105:$B$228))</f>
        <v>124.88300000000001</v>
      </c>
      <c r="Q105" s="4">
        <f>Forward!Q105*(1+SUM($B105:$B$228))+(-'Swap - Encargos'!H22-'Swap - Encargos'!$L22)*(1+SUM($B105:$B$228))</f>
        <v>132.83009999999999</v>
      </c>
      <c r="R105" s="4">
        <f>Forward!R105*(1+SUM($B105:$B$228))+(-'Swap - Encargos'!I22-'Swap - Encargos'!$L22)*(1+SUM($B105:$B$228))</f>
        <v>133.96539999999999</v>
      </c>
      <c r="S105" s="4">
        <f>Forward!S105*(1+SUM($B105:$B$228))+(-'Swap - Encargos'!J22-'Swap - Encargos'!$L22)*(1+SUM($B105:$B$228))</f>
        <v>131.69479999999999</v>
      </c>
      <c r="T105" s="4">
        <f>Forward!T105*(1+SUM($B105:$B$228))+(-'Swap - Encargos'!K22-'Swap - Encargos'!$L22)*(1+SUM($B105:$B$228))</f>
        <v>129.42419999999998</v>
      </c>
      <c r="U105" s="4">
        <f>Forward!U105*(1+SUM($B105:$B$228))</f>
        <v>0</v>
      </c>
      <c r="V105" s="6"/>
      <c r="W105" s="20">
        <f t="shared" si="0"/>
        <v>96.185138888888886</v>
      </c>
      <c r="X105" s="20">
        <f t="shared" si="1"/>
        <v>173.2057996031746</v>
      </c>
      <c r="Y105" s="23">
        <f t="shared" si="2"/>
        <v>107.36153666666665</v>
      </c>
      <c r="Z105" s="23">
        <f t="shared" si="3"/>
        <v>169.89338380952384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272.72846111111113</v>
      </c>
      <c r="AJ105" s="9">
        <f t="shared" si="8"/>
        <v>0.73927461907371028</v>
      </c>
      <c r="AK105" s="9">
        <f t="shared" si="9"/>
        <v>0.73927461907371028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Encargos'!$L23)*(1+SUM($B106:$B$228))</f>
        <v>88.327200000000005</v>
      </c>
      <c r="M106" s="4">
        <f>Forward!M106*(1+SUM($B106:$B$228))+(-'Swap - Encargos'!D23-'Swap - Encargos'!$L23)*(1+SUM($B106:$B$228))</f>
        <v>83.797600000000003</v>
      </c>
      <c r="N106" s="4">
        <f>Forward!N106*(1+SUM($B106:$B$228))+(-'Swap - Encargos'!E23-'Swap - Encargos'!$L23)*(1+SUM($B106:$B$228))</f>
        <v>93.989200000000011</v>
      </c>
      <c r="O106" s="4">
        <f>Forward!O106*(1+SUM($B106:$B$228))+(-'Swap - Encargos'!F23-'Swap - Encargos'!$L23)*(1+SUM($B106:$B$228))</f>
        <v>104.1808</v>
      </c>
      <c r="P106" s="4">
        <f>Forward!P106*(1+SUM($B106:$B$228))+(-'Swap - Encargos'!G23-'Swap - Encargos'!$L23)*(1+SUM($B106:$B$228))</f>
        <v>124.56400000000001</v>
      </c>
      <c r="Q106" s="4">
        <f>Forward!Q106*(1+SUM($B106:$B$228))+(-'Swap - Encargos'!H23-'Swap - Encargos'!$L23)*(1+SUM($B106:$B$228))</f>
        <v>133.62320000000003</v>
      </c>
      <c r="R106" s="4">
        <f>Forward!R106*(1+SUM($B106:$B$228))+(-'Swap - Encargos'!I23-'Swap - Encargos'!$L23)*(1+SUM($B106:$B$228))</f>
        <v>133.6232</v>
      </c>
      <c r="S106" s="4">
        <f>Forward!S106*(1+SUM($B106:$B$228))+(-'Swap - Encargos'!J23-'Swap - Encargos'!$L23)*(1+SUM($B106:$B$228))</f>
        <v>131.35840000000002</v>
      </c>
      <c r="T106" s="4">
        <f>Forward!T106*(1+SUM($B106:$B$228))+(-'Swap - Encargos'!K23-'Swap - Encargos'!$L23)*(1+SUM($B106:$B$228))</f>
        <v>129.09359999999998</v>
      </c>
      <c r="U106" s="4">
        <f>Forward!U106*(1+SUM($B106:$B$228))</f>
        <v>0</v>
      </c>
      <c r="V106" s="6"/>
      <c r="W106" s="20">
        <f t="shared" si="0"/>
        <v>92.227688888888906</v>
      </c>
      <c r="X106" s="20">
        <f t="shared" si="1"/>
        <v>173.2057996031746</v>
      </c>
      <c r="Y106" s="23">
        <f t="shared" si="2"/>
        <v>105.01122666666667</v>
      </c>
      <c r="Z106" s="23">
        <f t="shared" si="3"/>
        <v>169.89338380952384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276.68591111111112</v>
      </c>
      <c r="AJ106" s="9">
        <f t="shared" si="8"/>
        <v>0.75000192758171857</v>
      </c>
      <c r="AK106" s="9">
        <f t="shared" si="9"/>
        <v>0.75000192758171857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Encargos'!$L24)*(1+SUM($B107:$B$228))</f>
        <v>92.643599999999992</v>
      </c>
      <c r="M107" s="4">
        <f>Forward!M107*(1+SUM($B107:$B$228))+(-'Swap - Encargos'!D24-'Swap - Encargos'!$L24)*(1+SUM($B107:$B$228))</f>
        <v>82.475399999999993</v>
      </c>
      <c r="N107" s="4">
        <f>Forward!N107*(1+SUM($B107:$B$228))+(-'Swap - Encargos'!E24-'Swap - Encargos'!$L24)*(1+SUM($B107:$B$228))</f>
        <v>102.81180000000001</v>
      </c>
      <c r="O107" s="4">
        <f>Forward!O107*(1+SUM($B107:$B$228))+(-'Swap - Encargos'!F24-'Swap - Encargos'!$L24)*(1+SUM($B107:$B$228))</f>
        <v>111.8502</v>
      </c>
      <c r="P107" s="4">
        <f>Forward!P107*(1+SUM($B107:$B$228))+(-'Swap - Encargos'!G24-'Swap - Encargos'!$L24)*(1+SUM($B107:$B$228))</f>
        <v>117.4992</v>
      </c>
      <c r="Q107" s="4">
        <f>Forward!Q107*(1+SUM($B107:$B$228))+(-'Swap - Encargos'!H24-'Swap - Encargos'!$L24)*(1+SUM($B107:$B$228))</f>
        <v>132.1866</v>
      </c>
      <c r="R107" s="4">
        <f>Forward!R107*(1+SUM($B107:$B$228))+(-'Swap - Encargos'!I24-'Swap - Encargos'!$L24)*(1+SUM($B107:$B$228))</f>
        <v>131.05680000000001</v>
      </c>
      <c r="S107" s="4">
        <f>Forward!S107*(1+SUM($B107:$B$228))+(-'Swap - Encargos'!J24-'Swap - Encargos'!$L24)*(1+SUM($B107:$B$228))</f>
        <v>128.79719999999998</v>
      </c>
      <c r="T107" s="4">
        <f>Forward!T107*(1+SUM($B107:$B$228))+(-'Swap - Encargos'!K24-'Swap - Encargos'!$L24)*(1+SUM($B107:$B$228))</f>
        <v>126.53759999999998</v>
      </c>
      <c r="U107" s="4">
        <f>Forward!U107*(1+SUM($B107:$B$228))</f>
        <v>0</v>
      </c>
      <c r="V107" s="6"/>
      <c r="W107" s="20">
        <f t="shared" si="0"/>
        <v>97.445250000000001</v>
      </c>
      <c r="X107" s="20">
        <f t="shared" si="1"/>
        <v>173.2057996031746</v>
      </c>
      <c r="Y107" s="23">
        <f t="shared" si="2"/>
        <v>107.38749</v>
      </c>
      <c r="Z107" s="23">
        <f t="shared" si="3"/>
        <v>169.89338380952384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271.46835000000004</v>
      </c>
      <c r="AJ107" s="9">
        <f t="shared" si="8"/>
        <v>0.735858884031383</v>
      </c>
      <c r="AK107" s="9">
        <f t="shared" si="9"/>
        <v>0.735858884031383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Encargos'!$L25)*(1+SUM($B108:$B$228))</f>
        <v>93.57419999999999</v>
      </c>
      <c r="M108" s="4">
        <f>Forward!M108*(1+SUM($B108:$B$228))+(-'Swap - Encargos'!D25-'Swap - Encargos'!$L25)*(1+SUM($B108:$B$228))</f>
        <v>96.956400000000002</v>
      </c>
      <c r="N108" s="4">
        <f>Forward!N108*(1+SUM($B108:$B$228))+(-'Swap - Encargos'!E25-'Swap - Encargos'!$L25)*(1+SUM($B108:$B$228))</f>
        <v>112.73999999999998</v>
      </c>
      <c r="O108" s="4">
        <f>Forward!O108*(1+SUM($B108:$B$228))+(-'Swap - Encargos'!F25-'Swap - Encargos'!$L25)*(1+SUM($B108:$B$228))</f>
        <v>120.6318</v>
      </c>
      <c r="P108" s="4">
        <f>Forward!P108*(1+SUM($B108:$B$228))+(-'Swap - Encargos'!G25-'Swap - Encargos'!$L25)*(1+SUM($B108:$B$228))</f>
        <v>119.5044</v>
      </c>
      <c r="Q108" s="4">
        <f>Forward!Q108*(1+SUM($B108:$B$228))+(-'Swap - Encargos'!H25-'Swap - Encargos'!$L25)*(1+SUM($B108:$B$228))</f>
        <v>135.28799999999998</v>
      </c>
      <c r="R108" s="4">
        <f>Forward!R108*(1+SUM($B108:$B$228))+(-'Swap - Encargos'!I25-'Swap - Encargos'!$L25)*(1+SUM($B108:$B$228))</f>
        <v>133.03319999999999</v>
      </c>
      <c r="S108" s="4">
        <f>Forward!S108*(1+SUM($B108:$B$228))+(-'Swap - Encargos'!J25-'Swap - Encargos'!$L25)*(1+SUM($B108:$B$228))</f>
        <v>130.7784</v>
      </c>
      <c r="T108" s="4">
        <f>Forward!T108*(1+SUM($B108:$B$228))+(-'Swap - Encargos'!K25-'Swap - Encargos'!$L25)*(1+SUM($B108:$B$228))</f>
        <v>128.52359999999999</v>
      </c>
      <c r="U108" s="4">
        <f>Forward!U108*(1+SUM($B108:$B$228))</f>
        <v>0</v>
      </c>
      <c r="V108" s="6"/>
      <c r="W108" s="20">
        <f t="shared" si="0"/>
        <v>108.6062</v>
      </c>
      <c r="X108" s="20">
        <f t="shared" si="1"/>
        <v>173.2057996031746</v>
      </c>
      <c r="Y108" s="23">
        <f t="shared" si="2"/>
        <v>115.63365999999998</v>
      </c>
      <c r="Z108" s="23">
        <f t="shared" si="3"/>
        <v>169.89338380952384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260.30740000000003</v>
      </c>
      <c r="AJ108" s="9">
        <f t="shared" si="8"/>
        <v>0.7056053233060533</v>
      </c>
      <c r="AK108" s="9">
        <f t="shared" si="9"/>
        <v>0.7056053233060533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Encargos'!$L26)*(1+SUM($B109:$B$228))</f>
        <v>95.591000000000008</v>
      </c>
      <c r="M109" s="4">
        <f>Forward!M109*(1+SUM($B109:$B$228))+(-'Swap - Encargos'!D26-'Swap - Encargos'!$L26)*(1+SUM($B109:$B$228))</f>
        <v>97.840199999999996</v>
      </c>
      <c r="N109" s="4">
        <f>Forward!N109*(1+SUM($B109:$B$228))+(-'Swap - Encargos'!E26-'Swap - Encargos'!$L26)*(1+SUM($B109:$B$228))</f>
        <v>127.07980000000002</v>
      </c>
      <c r="O109" s="4">
        <f>Forward!O109*(1+SUM($B109:$B$228))+(-'Swap - Encargos'!F26-'Swap - Encargos'!$L26)*(1+SUM($B109:$B$228))</f>
        <v>137.2012</v>
      </c>
      <c r="P109" s="4">
        <f>Forward!P109*(1+SUM($B109:$B$228))+(-'Swap - Encargos'!G26-'Swap - Encargos'!$L26)*(1+SUM($B109:$B$228))</f>
        <v>138.32580000000002</v>
      </c>
      <c r="Q109" s="4">
        <f>Forward!Q109*(1+SUM($B109:$B$228))+(-'Swap - Encargos'!H26-'Swap - Encargos'!$L26)*(1+SUM($B109:$B$228))</f>
        <v>142.82419999999999</v>
      </c>
      <c r="R109" s="4">
        <f>Forward!R109*(1+SUM($B109:$B$228))+(-'Swap - Encargos'!I26-'Swap - Encargos'!$L26)*(1+SUM($B109:$B$228))</f>
        <v>145.07340000000002</v>
      </c>
      <c r="S109" s="4">
        <f>Forward!S109*(1+SUM($B109:$B$228))+(-'Swap - Encargos'!J26-'Swap - Encargos'!$L26)*(1+SUM($B109:$B$228))</f>
        <v>142.82420000000002</v>
      </c>
      <c r="T109" s="4">
        <f>Forward!T109*(1+SUM($B109:$B$228))+(-'Swap - Encargos'!K26-'Swap - Encargos'!$L26)*(1+SUM($B109:$B$228))</f>
        <v>140.57500000000002</v>
      </c>
      <c r="U109" s="4">
        <f>Forward!U109*(1+SUM($B109:$B$228))</f>
        <v>0</v>
      </c>
      <c r="V109" s="6"/>
      <c r="W109" s="20">
        <f t="shared" si="0"/>
        <v>119.5512277777778</v>
      </c>
      <c r="X109" s="20">
        <f t="shared" si="1"/>
        <v>173.2057996031746</v>
      </c>
      <c r="Y109" s="23">
        <f t="shared" si="2"/>
        <v>127.86702000000001</v>
      </c>
      <c r="Z109" s="23">
        <f t="shared" si="3"/>
        <v>169.89338380952384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249.36237222222223</v>
      </c>
      <c r="AJ109" s="9">
        <f t="shared" si="8"/>
        <v>0.67593705469850451</v>
      </c>
      <c r="AK109" s="9">
        <f t="shared" si="9"/>
        <v>0.67593705469850451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Encargos'!$L27)*(1+SUM($B110:$B$228))</f>
        <v>97.596599999999995</v>
      </c>
      <c r="N110" s="4">
        <f>Forward!N110*(1+SUM($B110:$B$228))+(-'Swap - Encargos'!E27-'Swap - Encargos'!$L27)*(1+SUM($B110:$B$228))</f>
        <v>111.05819999999999</v>
      </c>
      <c r="O110" s="4">
        <f>Forward!O110*(1+SUM($B110:$B$228))+(-'Swap - Encargos'!F27-'Swap - Encargos'!$L27)*(1+SUM($B110:$B$228))</f>
        <v>125.64159999999998</v>
      </c>
      <c r="P110" s="4">
        <f>Forward!P110*(1+SUM($B110:$B$228))+(-'Swap - Encargos'!G27-'Swap - Encargos'!$L27)*(1+SUM($B110:$B$228))</f>
        <v>152.56479999999999</v>
      </c>
      <c r="Q110" s="4">
        <f>Forward!Q110*(1+SUM($B110:$B$228))+(-'Swap - Encargos'!H27-'Swap - Encargos'!$L27)*(1+SUM($B110:$B$228))</f>
        <v>151.44299999999998</v>
      </c>
      <c r="R110" s="4">
        <f>Forward!R110*(1+SUM($B110:$B$228))+(-'Swap - Encargos'!I27-'Swap - Encargos'!$L27)*(1+SUM($B110:$B$228))</f>
        <v>151.44299999999998</v>
      </c>
      <c r="S110" s="4">
        <f>Forward!S110*(1+SUM($B110:$B$228))+(-'Swap - Encargos'!J27-'Swap - Encargos'!$L27)*(1+SUM($B110:$B$228))</f>
        <v>149.1994</v>
      </c>
      <c r="T110" s="4">
        <f>Forward!T110*(1+SUM($B110:$B$228))+(-'Swap - Encargos'!K27-'Swap - Encargos'!$L27)*(1+SUM($B110:$B$228))</f>
        <v>146.95579999999998</v>
      </c>
      <c r="U110" s="4">
        <f>Forward!U110*(1+SUM($B110:$B$228))</f>
        <v>0</v>
      </c>
      <c r="V110" s="6"/>
      <c r="W110" s="20">
        <f t="shared" si="0"/>
        <v>111.43213333333331</v>
      </c>
      <c r="X110" s="20">
        <f t="shared" si="1"/>
        <v>173.2057996031746</v>
      </c>
      <c r="Y110" s="23">
        <f t="shared" si="2"/>
        <v>127.66083999999999</v>
      </c>
      <c r="Z110" s="23">
        <f t="shared" si="3"/>
        <v>169.89338380952384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277.27156666666667</v>
      </c>
      <c r="AJ110" s="9">
        <f t="shared" si="8"/>
        <v>0.71332371332371336</v>
      </c>
      <c r="AK110" s="9">
        <f t="shared" si="9"/>
        <v>0.71332371332371336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Encargos'!$L28)*(1+SUM($B111:$B$228))</f>
        <v>139.69999999999999</v>
      </c>
      <c r="N111" s="4">
        <f>Forward!N111*(1+SUM($B111:$B$228))+(-'Swap - Encargos'!E28-'Swap - Encargos'!$L28)*(1+SUM($B111:$B$228))</f>
        <v>203.40319999999997</v>
      </c>
      <c r="O111" s="4">
        <f>Forward!O111*(1+SUM($B111:$B$228))+(-'Swap - Encargos'!F28-'Swap - Encargos'!$L28)*(1+SUM($B111:$B$228))</f>
        <v>198.93279999999999</v>
      </c>
      <c r="P111" s="4">
        <f>Forward!P111*(1+SUM($B111:$B$228))+(-'Swap - Encargos'!G28-'Swap - Encargos'!$L28)*(1+SUM($B111:$B$228))</f>
        <v>188.87439999999998</v>
      </c>
      <c r="Q111" s="4">
        <f>Forward!Q111*(1+SUM($B111:$B$228))+(-'Swap - Encargos'!H28-'Swap - Encargos'!$L28)*(1+SUM($B111:$B$228))</f>
        <v>179.93359999999998</v>
      </c>
      <c r="R111" s="4">
        <f>Forward!R111*(1+SUM($B111:$B$228))+(-'Swap - Encargos'!I28-'Swap - Encargos'!$L28)*(1+SUM($B111:$B$228))</f>
        <v>173.22800000000001</v>
      </c>
      <c r="S111" s="4">
        <f>Forward!S111*(1+SUM($B111:$B$228))+(-'Swap - Encargos'!J28-'Swap - Encargos'!$L28)*(1+SUM($B111:$B$228))</f>
        <v>167.64</v>
      </c>
      <c r="T111" s="4">
        <f>Forward!T111*(1+SUM($B111:$B$228))+(-'Swap - Encargos'!K28-'Swap - Encargos'!$L28)*(1+SUM($B111:$B$228))</f>
        <v>162.05199999999999</v>
      </c>
      <c r="U111" s="4">
        <f>Forward!U111*(1+SUM($B111:$B$228))</f>
        <v>0</v>
      </c>
      <c r="V111" s="6"/>
      <c r="W111" s="20">
        <f t="shared" si="0"/>
        <v>182.04462222222219</v>
      </c>
      <c r="X111" s="20">
        <f t="shared" si="1"/>
        <v>173.2057996031746</v>
      </c>
      <c r="Y111" s="23">
        <f t="shared" si="2"/>
        <v>182.7276</v>
      </c>
      <c r="Z111" s="23">
        <f t="shared" si="3"/>
        <v>169.89338380952384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206.65907777777778</v>
      </c>
      <c r="AJ111" s="9">
        <f t="shared" si="8"/>
        <v>0.53166223469902085</v>
      </c>
      <c r="AK111" s="9">
        <f t="shared" si="9"/>
        <v>0.53166223469902085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Encargos'!$L29)*(1+SUM($B112:$B$228))</f>
        <v>144.20899999999997</v>
      </c>
      <c r="N112" s="4">
        <f>Forward!N112*(1+SUM($B112:$B$228))+(-'Swap - Encargos'!E29-'Swap - Encargos'!$L29)*(1+SUM($B112:$B$228))</f>
        <v>180.8159</v>
      </c>
      <c r="O112" s="4">
        <f>Forward!O112*(1+SUM($B112:$B$228))+(-'Swap - Encargos'!F29-'Swap - Encargos'!$L29)*(1+SUM($B112:$B$228))</f>
        <v>177.488</v>
      </c>
      <c r="P112" s="4">
        <f>Forward!P112*(1+SUM($B112:$B$228))+(-'Swap - Encargos'!G29-'Swap - Encargos'!$L29)*(1+SUM($B112:$B$228))</f>
        <v>168.61359999999996</v>
      </c>
      <c r="Q112" s="4">
        <f>Forward!Q112*(1+SUM($B112:$B$228))+(-'Swap - Encargos'!H29-'Swap - Encargos'!$L29)*(1+SUM($B112:$B$228))</f>
        <v>175.26939999999999</v>
      </c>
      <c r="R112" s="4">
        <f>Forward!R112*(1+SUM($B112:$B$228))+(-'Swap - Encargos'!I29-'Swap - Encargos'!$L29)*(1+SUM($B112:$B$228))</f>
        <v>173.05079999999998</v>
      </c>
      <c r="S112" s="4">
        <f>Forward!S112*(1+SUM($B112:$B$228))+(-'Swap - Encargos'!J29-'Swap - Encargos'!$L29)*(1+SUM($B112:$B$228))</f>
        <v>167.5043</v>
      </c>
      <c r="T112" s="4">
        <f>Forward!T112*(1+SUM($B112:$B$228))+(-'Swap - Encargos'!K29-'Swap - Encargos'!$L29)*(1+SUM($B112:$B$228))</f>
        <v>161.95779999999999</v>
      </c>
      <c r="U112" s="4">
        <f>Forward!U112*(1+SUM($B112:$B$228))</f>
        <v>0</v>
      </c>
      <c r="V112" s="6"/>
      <c r="W112" s="20">
        <f t="shared" si="0"/>
        <v>168.86011111111108</v>
      </c>
      <c r="X112" s="20">
        <f t="shared" si="1"/>
        <v>173.2057996031746</v>
      </c>
      <c r="Y112" s="23">
        <f t="shared" si="2"/>
        <v>170.24057333333332</v>
      </c>
      <c r="Z112" s="23">
        <f t="shared" si="3"/>
        <v>169.89338380952384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219.84358888888889</v>
      </c>
      <c r="AJ112" s="9">
        <f t="shared" si="8"/>
        <v>0.56558141558438702</v>
      </c>
      <c r="AK112" s="9">
        <f t="shared" si="9"/>
        <v>0.56558141558438702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Encargos'!$L30)*(1+SUM($B113:$B$228))</f>
        <v>125.17009999999998</v>
      </c>
      <c r="N113" s="4">
        <f>Forward!N113*(1+SUM($B113:$B$228))+(-'Swap - Encargos'!E30-'Swap - Encargos'!$L30)*(1+SUM($B113:$B$228))</f>
        <v>158.40109999999999</v>
      </c>
      <c r="O113" s="4">
        <f>Forward!O113*(1+SUM($B113:$B$228))+(-'Swap - Encargos'!F30-'Swap - Encargos'!$L30)*(1+SUM($B113:$B$228))</f>
        <v>166.155</v>
      </c>
      <c r="P113" s="4">
        <f>Forward!P113*(1+SUM($B113:$B$228))+(-'Swap - Encargos'!G30-'Swap - Encargos'!$L30)*(1+SUM($B113:$B$228))</f>
        <v>166.15499999999997</v>
      </c>
      <c r="Q113" s="4">
        <f>Forward!Q113*(1+SUM($B113:$B$228))+(-'Swap - Encargos'!H30-'Swap - Encargos'!$L30)*(1+SUM($B113:$B$228))</f>
        <v>158.40109999999999</v>
      </c>
      <c r="R113" s="4">
        <f>Forward!R113*(1+SUM($B113:$B$228))+(-'Swap - Encargos'!I30-'Swap - Encargos'!$L30)*(1+SUM($B113:$B$228))</f>
        <v>157.29339999999999</v>
      </c>
      <c r="S113" s="4">
        <f>Forward!S113*(1+SUM($B113:$B$228))+(-'Swap - Encargos'!J30-'Swap - Encargos'!$L30)*(1+SUM($B113:$B$228))</f>
        <v>151.75489999999999</v>
      </c>
      <c r="T113" s="4">
        <f>Forward!T113*(1+SUM($B113:$B$228))+(-'Swap - Encargos'!K30-'Swap - Encargos'!$L30)*(1+SUM($B113:$B$228))</f>
        <v>146.21639999999999</v>
      </c>
      <c r="U113" s="4">
        <f>Forward!U113*(1+SUM($B113:$B$228))</f>
        <v>0</v>
      </c>
      <c r="V113" s="6"/>
      <c r="W113" s="20">
        <f t="shared" si="0"/>
        <v>153.32414166666663</v>
      </c>
      <c r="X113" s="20">
        <f t="shared" si="1"/>
        <v>173.2057996031746</v>
      </c>
      <c r="Y113" s="23">
        <f t="shared" si="2"/>
        <v>156.46262499999997</v>
      </c>
      <c r="Z113" s="23">
        <f t="shared" si="3"/>
        <v>169.89338380952384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235.37955833333334</v>
      </c>
      <c r="AJ113" s="9">
        <f t="shared" si="8"/>
        <v>0.60555008437875268</v>
      </c>
      <c r="AK113" s="9">
        <f t="shared" si="9"/>
        <v>0.60555008437875268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Encargos'!$L31)*(1+SUM($B114:$B$228))</f>
        <v>93.831499999999991</v>
      </c>
      <c r="N114" s="4">
        <f>Forward!N114*(1+SUM($B114:$B$228))+(-'Swap - Encargos'!E31-'Swap - Encargos'!$L31)*(1+SUM($B114:$B$228))</f>
        <v>136.88359999999997</v>
      </c>
      <c r="O114" s="4">
        <f>Forward!O114*(1+SUM($B114:$B$228))+(-'Swap - Encargos'!F31-'Swap - Encargos'!$L31)*(1+SUM($B114:$B$228))</f>
        <v>153.44209999999998</v>
      </c>
      <c r="P114" s="4">
        <f>Forward!P114*(1+SUM($B114:$B$228))+(-'Swap - Encargos'!G31-'Swap - Encargos'!$L31)*(1+SUM($B114:$B$228))</f>
        <v>153.44209999999998</v>
      </c>
      <c r="Q114" s="4">
        <f>Forward!Q114*(1+SUM($B114:$B$228))+(-'Swap - Encargos'!H31-'Swap - Encargos'!$L31)*(1+SUM($B114:$B$228))</f>
        <v>150.13039999999998</v>
      </c>
      <c r="R114" s="4">
        <f>Forward!R114*(1+SUM($B114:$B$228))+(-'Swap - Encargos'!I31-'Swap - Encargos'!$L31)*(1+SUM($B114:$B$228))</f>
        <v>145.7148</v>
      </c>
      <c r="S114" s="4">
        <f>Forward!S114*(1+SUM($B114:$B$228))+(-'Swap - Encargos'!J31-'Swap - Encargos'!$L31)*(1+SUM($B114:$B$228))</f>
        <v>140.1953</v>
      </c>
      <c r="T114" s="4">
        <f>Forward!T114*(1+SUM($B114:$B$228))+(-'Swap - Encargos'!K31-'Swap - Encargos'!$L31)*(1+SUM($B114:$B$228))</f>
        <v>134.67579999999998</v>
      </c>
      <c r="U114" s="4">
        <f>Forward!U114*(1+SUM($B114:$B$228))</f>
        <v>0</v>
      </c>
      <c r="V114" s="6"/>
      <c r="W114" s="20">
        <f t="shared" si="0"/>
        <v>134.67579999999998</v>
      </c>
      <c r="X114" s="20">
        <f t="shared" si="1"/>
        <v>173.2057996031746</v>
      </c>
      <c r="Y114" s="23">
        <f t="shared" si="2"/>
        <v>141.00482666666667</v>
      </c>
      <c r="Z114" s="23">
        <f t="shared" si="3"/>
        <v>169.89338380952384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254.02789999999999</v>
      </c>
      <c r="AJ114" s="9">
        <f t="shared" si="8"/>
        <v>0.65352580899024115</v>
      </c>
      <c r="AK114" s="9">
        <f t="shared" si="9"/>
        <v>0.65352580899024115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Encargos'!$L32)*(1+SUM($B115:$B$228))</f>
        <v>156.10059999999999</v>
      </c>
      <c r="N115" s="4">
        <f>Forward!N115*(1+SUM($B115:$B$228))+(-'Swap - Encargos'!E32-'Swap - Encargos'!$L32)*(1+SUM($B115:$B$228))</f>
        <v>172.59010000000001</v>
      </c>
      <c r="O115" s="4">
        <f>Forward!O115*(1+SUM($B115:$B$228))+(-'Swap - Encargos'!F32-'Swap - Encargos'!$L32)*(1+SUM($B115:$B$228))</f>
        <v>171.49079999999998</v>
      </c>
      <c r="P115" s="4">
        <f>Forward!P115*(1+SUM($B115:$B$228))+(-'Swap - Encargos'!G32-'Swap - Encargos'!$L32)*(1+SUM($B115:$B$228))</f>
        <v>162.69639999999998</v>
      </c>
      <c r="Q115" s="4">
        <f>Forward!Q115*(1+SUM($B115:$B$228))+(-'Swap - Encargos'!H32-'Swap - Encargos'!$L32)*(1+SUM($B115:$B$228))</f>
        <v>158.29919999999998</v>
      </c>
      <c r="R115" s="4">
        <f>Forward!R115*(1+SUM($B115:$B$228))+(-'Swap - Encargos'!I32-'Swap - Encargos'!$L32)*(1+SUM($B115:$B$228))</f>
        <v>153.90199999999999</v>
      </c>
      <c r="S115" s="4">
        <f>Forward!S115*(1+SUM($B115:$B$228))+(-'Swap - Encargos'!J32-'Swap - Encargos'!$L32)*(1+SUM($B115:$B$228))</f>
        <v>148.40550000000002</v>
      </c>
      <c r="T115" s="4">
        <f>Forward!T115*(1+SUM($B115:$B$228))+(-'Swap - Encargos'!K32-'Swap - Encargos'!$L32)*(1+SUM($B115:$B$228))</f>
        <v>142.90899999999999</v>
      </c>
      <c r="U115" s="4">
        <f>Forward!U115*(1+SUM($B115:$B$228))</f>
        <v>0</v>
      </c>
      <c r="V115" s="6"/>
      <c r="W115" s="20">
        <f t="shared" si="0"/>
        <v>167.64324999999997</v>
      </c>
      <c r="X115" s="20">
        <f t="shared" si="1"/>
        <v>173.2057996031746</v>
      </c>
      <c r="Y115" s="23">
        <f t="shared" si="2"/>
        <v>164.0522033333333</v>
      </c>
      <c r="Z115" s="23">
        <f t="shared" si="3"/>
        <v>169.89338380952384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221.06045</v>
      </c>
      <c r="AJ115" s="9">
        <f t="shared" si="8"/>
        <v>0.56871197778667926</v>
      </c>
      <c r="AK115" s="9">
        <f t="shared" si="9"/>
        <v>0.56871197778667926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Encargos'!$L33)*(1+SUM($B116:$B$228))</f>
        <v>219.44</v>
      </c>
      <c r="N116" s="4">
        <f>Forward!N116*(1+SUM($B116:$B$228))+(-'Swap - Encargos'!E33-'Swap - Encargos'!$L33)*(1+SUM($B116:$B$228))</f>
        <v>197.49599999999998</v>
      </c>
      <c r="O116" s="4">
        <f>Forward!O116*(1+SUM($B116:$B$228))+(-'Swap - Encargos'!F33-'Swap - Encargos'!$L33)*(1+SUM($B116:$B$228))</f>
        <v>181.03799999999998</v>
      </c>
      <c r="P116" s="4">
        <f>Forward!P116*(1+SUM($B116:$B$228))+(-'Swap - Encargos'!G33-'Swap - Encargos'!$L33)*(1+SUM($B116:$B$228))</f>
        <v>163.4828</v>
      </c>
      <c r="Q116" s="4">
        <f>Forward!Q116*(1+SUM($B116:$B$228))+(-'Swap - Encargos'!H33-'Swap - Encargos'!$L33)*(1+SUM($B116:$B$228))</f>
        <v>161.28839999999997</v>
      </c>
      <c r="R116" s="4">
        <f>Forward!R116*(1+SUM($B116:$B$228))+(-'Swap - Encargos'!I33-'Swap - Encargos'!$L33)*(1+SUM($B116:$B$228))</f>
        <v>154.70519999999999</v>
      </c>
      <c r="S116" s="4">
        <f>Forward!S116*(1+SUM($B116:$B$228))+(-'Swap - Encargos'!J33-'Swap - Encargos'!$L33)*(1+SUM($B116:$B$228))</f>
        <v>149.2192</v>
      </c>
      <c r="T116" s="4">
        <f>Forward!T116*(1+SUM($B116:$B$228))+(-'Swap - Encargos'!K33-'Swap - Encargos'!$L33)*(1+SUM($B116:$B$228))</f>
        <v>143.73319999999998</v>
      </c>
      <c r="U116" s="4">
        <f>Forward!U116*(1+SUM($B116:$B$228))</f>
        <v>0</v>
      </c>
      <c r="V116" s="6"/>
      <c r="W116" s="20">
        <f t="shared" si="0"/>
        <v>189.99846666666664</v>
      </c>
      <c r="X116" s="20">
        <f t="shared" si="1"/>
        <v>173.2057996031746</v>
      </c>
      <c r="Y116" s="23">
        <f t="shared" si="2"/>
        <v>178.07555999999997</v>
      </c>
      <c r="Z116" s="23">
        <f t="shared" si="3"/>
        <v>169.89338380952384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198.70523333333333</v>
      </c>
      <c r="AJ116" s="9">
        <f t="shared" si="8"/>
        <v>0.511199747605524</v>
      </c>
      <c r="AK116" s="9">
        <f t="shared" si="9"/>
        <v>0.511199747605524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Encargos'!$L34)*(1+SUM($B117:$B$228))</f>
        <v>166.1968</v>
      </c>
      <c r="N117" s="4">
        <f>Forward!N117*(1+SUM($B117:$B$228))+(-'Swap - Encargos'!E34-'Swap - Encargos'!$L34)*(1+SUM($B117:$B$228))</f>
        <v>182.59779999999998</v>
      </c>
      <c r="O117" s="4">
        <f>Forward!O117*(1+SUM($B117:$B$228))+(-'Swap - Encargos'!F34-'Swap - Encargos'!$L34)*(1+SUM($B117:$B$228))</f>
        <v>174.94399999999999</v>
      </c>
      <c r="P117" s="4">
        <f>Forward!P117*(1+SUM($B117:$B$228))+(-'Swap - Encargos'!G34-'Swap - Encargos'!$L34)*(1+SUM($B117:$B$228))</f>
        <v>161.82319999999999</v>
      </c>
      <c r="Q117" s="4">
        <f>Forward!Q117*(1+SUM($B117:$B$228))+(-'Swap - Encargos'!H34-'Swap - Encargos'!$L34)*(1+SUM($B117:$B$228))</f>
        <v>153.07599999999999</v>
      </c>
      <c r="R117" s="4">
        <f>Forward!R117*(1+SUM($B117:$B$228))+(-'Swap - Encargos'!I34-'Swap - Encargos'!$L34)*(1+SUM($B117:$B$228))</f>
        <v>149.79579999999999</v>
      </c>
      <c r="S117" s="4">
        <f>Forward!S117*(1+SUM($B117:$B$228))+(-'Swap - Encargos'!J34-'Swap - Encargos'!$L34)*(1+SUM($B117:$B$228))</f>
        <v>146.51560000000001</v>
      </c>
      <c r="T117" s="4">
        <f>Forward!T117*(1+SUM($B117:$B$228))+(-'Swap - Encargos'!K34-'Swap - Encargos'!$L34)*(1+SUM($B117:$B$228))</f>
        <v>142.142</v>
      </c>
      <c r="U117" s="4">
        <f>Forward!U117*(1+SUM($B117:$B$228))</f>
        <v>0</v>
      </c>
      <c r="V117" s="6"/>
      <c r="W117" s="20">
        <f t="shared" si="0"/>
        <v>173.72911111111111</v>
      </c>
      <c r="X117" s="20">
        <f t="shared" si="1"/>
        <v>173.2057996031746</v>
      </c>
      <c r="Y117" s="23">
        <f t="shared" si="2"/>
        <v>165.81411</v>
      </c>
      <c r="Z117" s="23">
        <f t="shared" si="3"/>
        <v>169.89338380952384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214.97458888888886</v>
      </c>
      <c r="AJ117" s="9">
        <f t="shared" si="8"/>
        <v>0.55305516486951078</v>
      </c>
      <c r="AK117" s="9">
        <f t="shared" si="9"/>
        <v>0.55305516486951078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Encargos'!$L35)*(1+SUM($B118:$B$228))</f>
        <v>213.93399999999997</v>
      </c>
      <c r="N118" s="4">
        <f>Forward!N118*(1+SUM($B118:$B$228))+(-'Swap - Encargos'!E35-'Swap - Encargos'!$L35)*(1+SUM($B118:$B$228))</f>
        <v>188.8295</v>
      </c>
      <c r="O118" s="4">
        <f>Forward!O118*(1+SUM($B118:$B$228))+(-'Swap - Encargos'!F35-'Swap - Encargos'!$L35)*(1+SUM($B118:$B$228))</f>
        <v>183.37199999999999</v>
      </c>
      <c r="P118" s="4">
        <f>Forward!P118*(1+SUM($B118:$B$228))+(-'Swap - Encargos'!G35-'Swap - Encargos'!$L35)*(1+SUM($B118:$B$228))</f>
        <v>168.09099999999998</v>
      </c>
      <c r="Q118" s="4">
        <f>Forward!Q118*(1+SUM($B118:$B$228))+(-'Swap - Encargos'!H35-'Swap - Encargos'!$L35)*(1+SUM($B118:$B$228))</f>
        <v>156.08449999999999</v>
      </c>
      <c r="R118" s="4">
        <f>Forward!R118*(1+SUM($B118:$B$228))+(-'Swap - Encargos'!I35-'Swap - Encargos'!$L35)*(1+SUM($B118:$B$228))</f>
        <v>152.81</v>
      </c>
      <c r="S118" s="4">
        <f>Forward!S118*(1+SUM($B118:$B$228))+(-'Swap - Encargos'!J35-'Swap - Encargos'!$L35)*(1+SUM($B118:$B$228))</f>
        <v>149.53549999999998</v>
      </c>
      <c r="T118" s="4">
        <f>Forward!T118*(1+SUM($B118:$B$228))+(-'Swap - Encargos'!K35-'Swap - Encargos'!$L35)*(1+SUM($B118:$B$228))</f>
        <v>145.16949999999997</v>
      </c>
      <c r="U118" s="4">
        <f>Forward!U118*(1+SUM($B118:$B$228))</f>
        <v>0</v>
      </c>
      <c r="V118" s="6"/>
      <c r="W118" s="20">
        <f t="shared" si="0"/>
        <v>185.19116666666665</v>
      </c>
      <c r="X118" s="20">
        <f t="shared" si="1"/>
        <v>173.2057996031746</v>
      </c>
      <c r="Y118" s="23">
        <f t="shared" si="2"/>
        <v>173.91233333333329</v>
      </c>
      <c r="Z118" s="23">
        <f t="shared" si="3"/>
        <v>169.89338380952384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203.51253333333332</v>
      </c>
      <c r="AJ118" s="9">
        <f t="shared" si="8"/>
        <v>0.52356726558901634</v>
      </c>
      <c r="AK118" s="9">
        <f t="shared" si="9"/>
        <v>0.52356726558901634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Encargos'!$L36)*(1+SUM($B119:$B$228))</f>
        <v>272.86209999999994</v>
      </c>
      <c r="N119" s="4">
        <f>Forward!N119*(1+SUM($B119:$B$228))+(-'Swap - Encargos'!E36-'Swap - Encargos'!$L36)*(1+SUM($B119:$B$228))</f>
        <v>200.02640000000002</v>
      </c>
      <c r="O119" s="4">
        <f>Forward!O119*(1+SUM($B119:$B$228))+(-'Swap - Encargos'!F36-'Swap - Encargos'!$L36)*(1+SUM($B119:$B$228))</f>
        <v>176.11019999999999</v>
      </c>
      <c r="P119" s="4">
        <f>Forward!P119*(1+SUM($B119:$B$228))+(-'Swap - Encargos'!G36-'Swap - Encargos'!$L36)*(1+SUM($B119:$B$228))</f>
        <v>158.7166</v>
      </c>
      <c r="Q119" s="4">
        <f>Forward!Q119*(1+SUM($B119:$B$228))+(-'Swap - Encargos'!H36-'Swap - Encargos'!$L36)*(1+SUM($B119:$B$228))</f>
        <v>157.62950000000001</v>
      </c>
      <c r="R119" s="4">
        <f>Forward!R119*(1+SUM($B119:$B$228))+(-'Swap - Encargos'!I36-'Swap - Encargos'!$L36)*(1+SUM($B119:$B$228))</f>
        <v>150.01979999999998</v>
      </c>
      <c r="S119" s="4">
        <f>Forward!S119*(1+SUM($B119:$B$228))+(-'Swap - Encargos'!J36-'Swap - Encargos'!$L36)*(1+SUM($B119:$B$228))</f>
        <v>146.7585</v>
      </c>
      <c r="T119" s="4">
        <f>Forward!T119*(1+SUM($B119:$B$228))+(-'Swap - Encargos'!K36-'Swap - Encargos'!$L36)*(1+SUM($B119:$B$228))</f>
        <v>142.4101</v>
      </c>
      <c r="U119" s="4">
        <f>Forward!U119*(1+SUM($B119:$B$228))</f>
        <v>0</v>
      </c>
      <c r="V119" s="6"/>
      <c r="W119" s="20">
        <f t="shared" si="0"/>
        <v>187.796525</v>
      </c>
      <c r="X119" s="20">
        <f t="shared" si="1"/>
        <v>173.2057996031746</v>
      </c>
      <c r="Y119" s="23">
        <f t="shared" si="2"/>
        <v>174.64261500000003</v>
      </c>
      <c r="Z119" s="23">
        <f t="shared" si="3"/>
        <v>169.89338380952384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200.90717499999997</v>
      </c>
      <c r="AJ119" s="9">
        <f t="shared" si="8"/>
        <v>0.5168645809134309</v>
      </c>
      <c r="AK119" s="9">
        <f t="shared" si="9"/>
        <v>0.5168645809134309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Encargos'!$L37)*(1+SUM($B120:$B$228))</f>
        <v>232.56550000000004</v>
      </c>
      <c r="N120" s="4">
        <f>Forward!N120*(1+SUM($B120:$B$228))+(-'Swap - Encargos'!E37-'Swap - Encargos'!$L37)*(1+SUM($B120:$B$228))</f>
        <v>126.55890000000002</v>
      </c>
      <c r="O120" s="4">
        <f>Forward!O120*(1+SUM($B120:$B$228))+(-'Swap - Encargos'!F37-'Swap - Encargos'!$L37)*(1+SUM($B120:$B$228))</f>
        <v>161.17330000000001</v>
      </c>
      <c r="P120" s="4">
        <f>Forward!P120*(1+SUM($B120:$B$228))+(-'Swap - Encargos'!G37-'Swap - Encargos'!$L37)*(1+SUM($B120:$B$228))</f>
        <v>157.9282</v>
      </c>
      <c r="Q120" s="4">
        <f>Forward!Q120*(1+SUM($B120:$B$228))+(-'Swap - Encargos'!H37-'Swap - Encargos'!$L37)*(1+SUM($B120:$B$228))</f>
        <v>151.43800000000002</v>
      </c>
      <c r="R120" s="4">
        <f>Forward!R120*(1+SUM($B120:$B$228))+(-'Swap - Encargos'!I37-'Swap - Encargos'!$L37)*(1+SUM($B120:$B$228))</f>
        <v>146.02950000000001</v>
      </c>
      <c r="S120" s="4">
        <f>Forward!S120*(1+SUM($B120:$B$228))+(-'Swap - Encargos'!J37-'Swap - Encargos'!$L37)*(1+SUM($B120:$B$228))</f>
        <v>142.78440000000001</v>
      </c>
      <c r="T120" s="4">
        <f>Forward!T120*(1+SUM($B120:$B$228))+(-'Swap - Encargos'!K37-'Swap - Encargos'!$L37)*(1+SUM($B120:$B$228))</f>
        <v>138.45760000000001</v>
      </c>
      <c r="U120" s="4">
        <f>Forward!U120*(1+SUM($B120:$B$228))</f>
        <v>0</v>
      </c>
      <c r="V120" s="6"/>
      <c r="W120" s="20">
        <f t="shared" si="0"/>
        <v>152.69998333333334</v>
      </c>
      <c r="X120" s="20">
        <f t="shared" si="1"/>
        <v>173.2057996031746</v>
      </c>
      <c r="Y120" s="23">
        <f t="shared" si="2"/>
        <v>151.51011333333335</v>
      </c>
      <c r="Z120" s="23">
        <f t="shared" si="3"/>
        <v>169.89338380952384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236.00371666666663</v>
      </c>
      <c r="AJ120" s="9">
        <f t="shared" si="8"/>
        <v>0.60715582760510556</v>
      </c>
      <c r="AK120" s="9">
        <f t="shared" si="9"/>
        <v>0.60715582760510556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Encargos'!$L38)*(1+SUM($B121:$B$228))</f>
        <v>93.768600000000006</v>
      </c>
      <c r="N121" s="4">
        <f>Forward!N121*(1+SUM($B121:$B$228))+(-'Swap - Encargos'!E38-'Swap - Encargos'!$L38)*(1+SUM($B121:$B$228))</f>
        <v>140.114</v>
      </c>
      <c r="O121" s="4">
        <f>Forward!O121*(1+SUM($B121:$B$228))+(-'Swap - Encargos'!F38-'Swap - Encargos'!$L38)*(1+SUM($B121:$B$228))</f>
        <v>162.74780000000001</v>
      </c>
      <c r="P121" s="4">
        <f>Forward!P121*(1+SUM($B121:$B$228))+(-'Swap - Encargos'!G38-'Swap - Encargos'!$L38)*(1+SUM($B121:$B$228))</f>
        <v>167.05900000000003</v>
      </c>
      <c r="Q121" s="4">
        <f>Forward!Q121*(1+SUM($B121:$B$228))+(-'Swap - Encargos'!H38-'Swap - Encargos'!$L38)*(1+SUM($B121:$B$228))</f>
        <v>157.3588</v>
      </c>
      <c r="R121" s="4">
        <f>Forward!R121*(1+SUM($B121:$B$228))+(-'Swap - Encargos'!I38-'Swap - Encargos'!$L38)*(1+SUM($B121:$B$228))</f>
        <v>154.12540000000001</v>
      </c>
      <c r="S121" s="4">
        <f>Forward!S121*(1+SUM($B121:$B$228))+(-'Swap - Encargos'!J38-'Swap - Encargos'!$L38)*(1+SUM($B121:$B$228))</f>
        <v>150.89200000000002</v>
      </c>
      <c r="T121" s="4">
        <f>Forward!T121*(1+SUM($B121:$B$228))+(-'Swap - Encargos'!K38-'Swap - Encargos'!$L38)*(1+SUM($B121:$B$228))</f>
        <v>146.58080000000001</v>
      </c>
      <c r="U121" s="4">
        <f>Forward!U121*(1+SUM($B121:$B$228))</f>
        <v>0</v>
      </c>
      <c r="V121" s="6"/>
      <c r="W121" s="20">
        <f t="shared" si="0"/>
        <v>154.60442222222224</v>
      </c>
      <c r="X121" s="20">
        <f t="shared" si="1"/>
        <v>173.2057996031746</v>
      </c>
      <c r="Y121" s="23">
        <f t="shared" si="2"/>
        <v>155.27505333333335</v>
      </c>
      <c r="Z121" s="23">
        <f t="shared" si="3"/>
        <v>169.89338380952384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234.09927777777773</v>
      </c>
      <c r="AJ121" s="9">
        <f t="shared" si="8"/>
        <v>0.60225636591001774</v>
      </c>
      <c r="AK121" s="9">
        <f t="shared" si="9"/>
        <v>0.60225636591001774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Encargos'!$L39)*(1+SUM($B122:$B$228))</f>
        <v>137.2928</v>
      </c>
      <c r="O122" s="4">
        <f>Forward!O122*(1+SUM($B122:$B$228))+(-'Swap - Encargos'!F39-'Swap - Encargos'!$L39)*(1+SUM($B122:$B$228))</f>
        <v>173.76119999999997</v>
      </c>
      <c r="P122" s="4">
        <f>Forward!P122*(1+SUM($B122:$B$228))+(-'Swap - Encargos'!G39-'Swap - Encargos'!$L39)*(1+SUM($B122:$B$228))</f>
        <v>158.7448</v>
      </c>
      <c r="Q122" s="4">
        <f>Forward!Q122*(1+SUM($B122:$B$228))+(-'Swap - Encargos'!H39-'Swap - Encargos'!$L39)*(1+SUM($B122:$B$228))</f>
        <v>150.16400000000002</v>
      </c>
      <c r="R122" s="4">
        <f>Forward!R122*(1+SUM($B122:$B$228))+(-'Swap - Encargos'!I39-'Swap - Encargos'!$L39)*(1+SUM($B122:$B$228))</f>
        <v>146.9462</v>
      </c>
      <c r="S122" s="4">
        <f>Forward!S122*(1+SUM($B122:$B$228))+(-'Swap - Encargos'!J39-'Swap - Encargos'!$L39)*(1+SUM($B122:$B$228))</f>
        <v>143.72840000000002</v>
      </c>
      <c r="T122" s="4">
        <f>Forward!T122*(1+SUM($B122:$B$228))+(-'Swap - Encargos'!K39-'Swap - Encargos'!$L39)*(1+SUM($B122:$B$228))</f>
        <v>139.43799999999999</v>
      </c>
      <c r="U122" s="4">
        <f>Forward!U122*(1+SUM($B122:$B$228))</f>
        <v>0</v>
      </c>
      <c r="V122" s="6"/>
      <c r="W122" s="20">
        <f t="shared" si="0"/>
        <v>156.59960000000001</v>
      </c>
      <c r="X122" s="20">
        <f t="shared" si="1"/>
        <v>173.2057996031746</v>
      </c>
      <c r="Y122" s="23">
        <f t="shared" si="2"/>
        <v>153.38180000000003</v>
      </c>
      <c r="Z122" s="23">
        <f t="shared" si="3"/>
        <v>169.89338380952384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249.16498000000001</v>
      </c>
      <c r="AJ122" s="9">
        <f t="shared" si="8"/>
        <v>0.61406291303198524</v>
      </c>
      <c r="AK122" s="9">
        <f t="shared" si="9"/>
        <v>0.61406291303198524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Encargos'!$L40)*(1+SUM($B123:$B$228))</f>
        <v>197.06399999999999</v>
      </c>
      <c r="O123" s="4">
        <f>Forward!O123*(1+SUM($B123:$B$228))+(-'Swap - Encargos'!F40-'Swap - Encargos'!$L40)*(1+SUM($B123:$B$228))</f>
        <v>187.42499999999998</v>
      </c>
      <c r="P123" s="4">
        <f>Forward!P123*(1+SUM($B123:$B$228))+(-'Swap - Encargos'!G40-'Swap - Encargos'!$L40)*(1+SUM($B123:$B$228))</f>
        <v>174.57299999999998</v>
      </c>
      <c r="Q123" s="4">
        <f>Forward!Q123*(1+SUM($B123:$B$228))+(-'Swap - Encargos'!H40-'Swap - Encargos'!$L40)*(1+SUM($B123:$B$228))</f>
        <v>159.57900000000001</v>
      </c>
      <c r="R123" s="4">
        <f>Forward!R123*(1+SUM($B123:$B$228))+(-'Swap - Encargos'!I40-'Swap - Encargos'!$L40)*(1+SUM($B123:$B$228))</f>
        <v>155.29500000000002</v>
      </c>
      <c r="S123" s="4">
        <f>Forward!S123*(1+SUM($B123:$B$228))+(-'Swap - Encargos'!J40-'Swap - Encargos'!$L40)*(1+SUM($B123:$B$228))</f>
        <v>152.08199999999999</v>
      </c>
      <c r="T123" s="4">
        <f>Forward!T123*(1+SUM($B123:$B$228))+(-'Swap - Encargos'!K40-'Swap - Encargos'!$L40)*(1+SUM($B123:$B$228))</f>
        <v>142.44299999999998</v>
      </c>
      <c r="U123" s="4">
        <f>Forward!U123*(1+SUM($B123:$B$228))</f>
        <v>0</v>
      </c>
      <c r="V123" s="6"/>
      <c r="W123" s="20">
        <f t="shared" si="0"/>
        <v>185.31274999999999</v>
      </c>
      <c r="X123" s="20">
        <f t="shared" si="1"/>
        <v>173.2057996031746</v>
      </c>
      <c r="Y123" s="23">
        <f t="shared" si="2"/>
        <v>174.03750000000002</v>
      </c>
      <c r="Z123" s="23">
        <f t="shared" si="3"/>
        <v>169.89338380952384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220.45183000000003</v>
      </c>
      <c r="AJ123" s="9">
        <f t="shared" si="8"/>
        <v>0.5432998365702596</v>
      </c>
      <c r="AK123" s="9">
        <f t="shared" si="9"/>
        <v>0.5432998365702596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Encargos'!$L41)*(1+SUM($B124:$B$228))</f>
        <v>267.64869999999996</v>
      </c>
      <c r="O124" s="4">
        <f>Forward!O124*(1+SUM($B124:$B$228))+(-'Swap - Encargos'!F41-'Swap - Encargos'!$L41)*(1+SUM($B124:$B$228))</f>
        <v>213.69579999999999</v>
      </c>
      <c r="P124" s="4">
        <f>Forward!P124*(1+SUM($B124:$B$228))+(-'Swap - Encargos'!G41-'Swap - Encargos'!$L41)*(1+SUM($B124:$B$228))</f>
        <v>171.37979999999999</v>
      </c>
      <c r="Q124" s="4">
        <f>Forward!Q124*(1+SUM($B124:$B$228))+(-'Swap - Encargos'!H41-'Swap - Encargos'!$L41)*(1+SUM($B124:$B$228))</f>
        <v>163.97450000000003</v>
      </c>
      <c r="R124" s="4">
        <f>Forward!R124*(1+SUM($B124:$B$228))+(-'Swap - Encargos'!I41-'Swap - Encargos'!$L41)*(1+SUM($B124:$B$228))</f>
        <v>163.97450000000003</v>
      </c>
      <c r="S124" s="4">
        <f>Forward!S124*(1+SUM($B124:$B$228))+(-'Swap - Encargos'!J41-'Swap - Encargos'!$L41)*(1+SUM($B124:$B$228))</f>
        <v>159.74290000000002</v>
      </c>
      <c r="T124" s="4">
        <f>Forward!T124*(1+SUM($B124:$B$228))+(-'Swap - Encargos'!K41-'Swap - Encargos'!$L41)*(1+SUM($B124:$B$228))</f>
        <v>149.16390000000001</v>
      </c>
      <c r="U124" s="4">
        <f>Forward!U124*(1+SUM($B124:$B$228))</f>
        <v>0</v>
      </c>
      <c r="V124" s="6"/>
      <c r="W124" s="20">
        <f t="shared" si="0"/>
        <v>211.81508888888888</v>
      </c>
      <c r="X124" s="20">
        <f t="shared" si="1"/>
        <v>173.2057996031746</v>
      </c>
      <c r="Y124" s="23">
        <f t="shared" si="2"/>
        <v>192.53780000000003</v>
      </c>
      <c r="Z124" s="23">
        <f t="shared" si="3"/>
        <v>169.89338380952384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193.94949111111114</v>
      </c>
      <c r="AJ124" s="9">
        <f t="shared" si="8"/>
        <v>0.47798526700164695</v>
      </c>
      <c r="AK124" s="9">
        <f t="shared" si="9"/>
        <v>0.47798526700164695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Encargos'!$L42)*(1+SUM($B125:$B$228))</f>
        <v>271.28699999999998</v>
      </c>
      <c r="O125" s="4">
        <f>Forward!O125*(1+SUM($B125:$B$228))+(-'Swap - Encargos'!F42-'Swap - Encargos'!$L42)*(1+SUM($B125:$B$228))</f>
        <v>215.55749999999995</v>
      </c>
      <c r="P125" s="4">
        <f>Forward!P125*(1+SUM($B125:$B$228))+(-'Swap - Encargos'!G42-'Swap - Encargos'!$L42)*(1+SUM($B125:$B$228))</f>
        <v>165.08549999999997</v>
      </c>
      <c r="Q125" s="4">
        <f>Forward!Q125*(1+SUM($B125:$B$228))+(-'Swap - Encargos'!H42-'Swap - Encargos'!$L42)*(1+SUM($B125:$B$228))</f>
        <v>151.416</v>
      </c>
      <c r="R125" s="4">
        <f>Forward!R125*(1+SUM($B125:$B$228))+(-'Swap - Encargos'!I42-'Swap - Encargos'!$L42)*(1+SUM($B125:$B$228))</f>
        <v>161.93099999999998</v>
      </c>
      <c r="S125" s="4">
        <f>Forward!S125*(1+SUM($B125:$B$228))+(-'Swap - Encargos'!J42-'Swap - Encargos'!$L42)*(1+SUM($B125:$B$228))</f>
        <v>161.93099999999998</v>
      </c>
      <c r="T125" s="4">
        <f>Forward!T125*(1+SUM($B125:$B$228))+(-'Swap - Encargos'!K42-'Swap - Encargos'!$L42)*(1+SUM($B125:$B$228))</f>
        <v>154.57049999999998</v>
      </c>
      <c r="U125" s="4">
        <f>Forward!U125*(1+SUM($B125:$B$228))</f>
        <v>0</v>
      </c>
      <c r="V125" s="6"/>
      <c r="W125" s="20">
        <f t="shared" si="0"/>
        <v>207.32074999999998</v>
      </c>
      <c r="X125" s="20">
        <f t="shared" si="1"/>
        <v>173.2057996031746</v>
      </c>
      <c r="Y125" s="23">
        <f t="shared" si="2"/>
        <v>187.58759999999998</v>
      </c>
      <c r="Z125" s="23">
        <f t="shared" si="3"/>
        <v>169.89338380952384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198.44383000000005</v>
      </c>
      <c r="AJ125" s="9">
        <f t="shared" si="8"/>
        <v>0.48906148979292385</v>
      </c>
      <c r="AK125" s="9">
        <f t="shared" si="9"/>
        <v>0.48906148979292385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Encargos'!$L43)*(1+SUM($B126:$B$228))</f>
        <v>285.88559999999995</v>
      </c>
      <c r="O126" s="4">
        <f>Forward!O126*(1+SUM($B126:$B$228))+(-'Swap - Encargos'!F43-'Swap - Encargos'!$L43)*(1+SUM($B126:$B$228))</f>
        <v>218.8648</v>
      </c>
      <c r="P126" s="4">
        <f>Forward!P126*(1+SUM($B126:$B$228))+(-'Swap - Encargos'!G43-'Swap - Encargos'!$L43)*(1+SUM($B126:$B$228))</f>
        <v>166.50479999999999</v>
      </c>
      <c r="Q126" s="4">
        <f>Forward!Q126*(1+SUM($B126:$B$228))+(-'Swap - Encargos'!H43-'Swap - Encargos'!$L43)*(1+SUM($B126:$B$228))</f>
        <v>153.93839999999997</v>
      </c>
      <c r="R126" s="4">
        <f>Forward!R126*(1+SUM($B126:$B$228))+(-'Swap - Encargos'!I43-'Swap - Encargos'!$L43)*(1+SUM($B126:$B$228))</f>
        <v>160.2216</v>
      </c>
      <c r="S126" s="4">
        <f>Forward!S126*(1+SUM($B126:$B$228))+(-'Swap - Encargos'!J43-'Swap - Encargos'!$L43)*(1+SUM($B126:$B$228))</f>
        <v>165.45760000000001</v>
      </c>
      <c r="T126" s="4">
        <f>Forward!T126*(1+SUM($B126:$B$228))+(-'Swap - Encargos'!K43-'Swap - Encargos'!$L43)*(1+SUM($B126:$B$228))</f>
        <v>153.9384</v>
      </c>
      <c r="U126" s="4">
        <f>Forward!U126*(1+SUM($B126:$B$228))</f>
        <v>0</v>
      </c>
      <c r="V126" s="6"/>
      <c r="W126" s="20">
        <f t="shared" si="0"/>
        <v>209.09093333333331</v>
      </c>
      <c r="X126" s="20">
        <f t="shared" si="1"/>
        <v>173.2057996031746</v>
      </c>
      <c r="Y126" s="23">
        <f t="shared" si="2"/>
        <v>189.05450666666667</v>
      </c>
      <c r="Z126" s="23">
        <f t="shared" si="3"/>
        <v>169.89338380952384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196.67364666666671</v>
      </c>
      <c r="AJ126" s="9">
        <f t="shared" si="8"/>
        <v>0.48469890266584309</v>
      </c>
      <c r="AK126" s="9">
        <f t="shared" si="9"/>
        <v>0.48469890266584309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Encargos'!$L44)*(1+SUM($B127:$B$228))</f>
        <v>302.93399999999997</v>
      </c>
      <c r="O127" s="4">
        <f>Forward!O127*(1+SUM($B127:$B$228))+(-'Swap - Encargos'!F44-'Swap - Encargos'!$L44)*(1+SUM($B127:$B$228))</f>
        <v>231.90120000000002</v>
      </c>
      <c r="P127" s="4">
        <f>Forward!P127*(1+SUM($B127:$B$228))+(-'Swap - Encargos'!G44-'Swap - Encargos'!$L44)*(1+SUM($B127:$B$228))</f>
        <v>171.31439999999998</v>
      </c>
      <c r="Q127" s="4">
        <f>Forward!Q127*(1+SUM($B127:$B$228))+(-'Swap - Encargos'!H44-'Swap - Encargos'!$L44)*(1+SUM($B127:$B$228))</f>
        <v>159.82380000000001</v>
      </c>
      <c r="R127" s="4">
        <f>Forward!R127*(1+SUM($B127:$B$228))+(-'Swap - Encargos'!I44-'Swap - Encargos'!$L44)*(1+SUM($B127:$B$228))</f>
        <v>167.13600000000002</v>
      </c>
      <c r="S127" s="4">
        <f>Forward!S127*(1+SUM($B127:$B$228))+(-'Swap - Encargos'!J44-'Swap - Encargos'!$L44)*(1+SUM($B127:$B$228))</f>
        <v>166.09139999999999</v>
      </c>
      <c r="T127" s="4">
        <f>Forward!T127*(1+SUM($B127:$B$228))+(-'Swap - Encargos'!K44-'Swap - Encargos'!$L44)*(1+SUM($B127:$B$228))</f>
        <v>153.55619999999999</v>
      </c>
      <c r="U127" s="4">
        <f>Forward!U127*(1+SUM($B127:$B$228))</f>
        <v>0</v>
      </c>
      <c r="V127" s="6"/>
      <c r="W127" s="20">
        <f t="shared" si="0"/>
        <v>215.50678333333332</v>
      </c>
      <c r="X127" s="20">
        <f t="shared" si="1"/>
        <v>173.2057996031746</v>
      </c>
      <c r="Y127" s="23">
        <f t="shared" si="2"/>
        <v>195.21833000000001</v>
      </c>
      <c r="Z127" s="23">
        <f t="shared" si="3"/>
        <v>169.89338380952384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190.25779666666671</v>
      </c>
      <c r="AJ127" s="9">
        <f t="shared" si="8"/>
        <v>0.46888714797794007</v>
      </c>
      <c r="AK127" s="9">
        <f t="shared" si="9"/>
        <v>0.46888714797794007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Encargos'!$L45)*(1+SUM($B128:$B$228))</f>
        <v>266.8032</v>
      </c>
      <c r="O128" s="4">
        <f>Forward!O128*(1+SUM($B128:$B$228))+(-'Swap - Encargos'!F45-'Swap - Encargos'!$L45)*(1+SUM($B128:$B$228))</f>
        <v>223.0308</v>
      </c>
      <c r="P128" s="4">
        <f>Forward!P128*(1+SUM($B128:$B$228))+(-'Swap - Encargos'!G45-'Swap - Encargos'!$L45)*(1+SUM($B128:$B$228))</f>
        <v>182.38499999999999</v>
      </c>
      <c r="Q128" s="4">
        <f>Forward!Q128*(1+SUM($B128:$B$228))+(-'Swap - Encargos'!H45-'Swap - Encargos'!$L45)*(1+SUM($B128:$B$228))</f>
        <v>162.58320000000001</v>
      </c>
      <c r="R128" s="4">
        <f>Forward!R128*(1+SUM($B128:$B$228))+(-'Swap - Encargos'!I45-'Swap - Encargos'!$L45)*(1+SUM($B128:$B$228))</f>
        <v>168.8364</v>
      </c>
      <c r="S128" s="4">
        <f>Forward!S128*(1+SUM($B128:$B$228))+(-'Swap - Encargos'!J45-'Swap - Encargos'!$L45)*(1+SUM($B128:$B$228))</f>
        <v>164.66759999999999</v>
      </c>
      <c r="T128" s="4">
        <f>Forward!T128*(1+SUM($B128:$B$228))+(-'Swap - Encargos'!K45-'Swap - Encargos'!$L45)*(1+SUM($B128:$B$228))</f>
        <v>152.16120000000001</v>
      </c>
      <c r="U128" s="4">
        <f>Forward!U128*(1+SUM($B128:$B$228))</f>
        <v>0</v>
      </c>
      <c r="V128" s="6"/>
      <c r="W128" s="20">
        <f t="shared" si="0"/>
        <v>206.703</v>
      </c>
      <c r="X128" s="20">
        <f t="shared" si="1"/>
        <v>173.2057996031746</v>
      </c>
      <c r="Y128" s="23">
        <f t="shared" si="2"/>
        <v>190.51416</v>
      </c>
      <c r="Z128" s="23">
        <f t="shared" si="3"/>
        <v>169.89338380952384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199.06158000000002</v>
      </c>
      <c r="AJ128" s="9">
        <f t="shared" si="8"/>
        <v>0.49058392430408787</v>
      </c>
      <c r="AK128" s="9">
        <f t="shared" si="9"/>
        <v>0.49058392430408787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Encargos'!$L46)*(1+SUM($B129:$B$228))</f>
        <v>240.14760000000001</v>
      </c>
      <c r="O129" s="4">
        <f>Forward!O129*(1+SUM($B129:$B$228))+(-'Swap - Encargos'!F46-'Swap - Encargos'!$L46)*(1+SUM($B129:$B$228))</f>
        <v>203.76159999999999</v>
      </c>
      <c r="P129" s="4">
        <f>Forward!P129*(1+SUM($B129:$B$228))+(-'Swap - Encargos'!G46-'Swap - Encargos'!$L46)*(1+SUM($B129:$B$228))</f>
        <v>178.81120000000004</v>
      </c>
      <c r="Q129" s="4">
        <f>Forward!Q129*(1+SUM($B129:$B$228))+(-'Swap - Encargos'!H46-'Swap - Encargos'!$L46)*(1+SUM($B129:$B$228))</f>
        <v>160.09840000000003</v>
      </c>
      <c r="R129" s="4">
        <f>Forward!R129*(1+SUM($B129:$B$228))+(-'Swap - Encargos'!I46-'Swap - Encargos'!$L46)*(1+SUM($B129:$B$228))</f>
        <v>171.53400000000002</v>
      </c>
      <c r="S129" s="4">
        <f>Forward!S129*(1+SUM($B129:$B$228))+(-'Swap - Encargos'!J46-'Swap - Encargos'!$L46)*(1+SUM($B129:$B$228))</f>
        <v>164.2568</v>
      </c>
      <c r="T129" s="4">
        <f>Forward!T129*(1+SUM($B129:$B$228))+(-'Swap - Encargos'!K46-'Swap - Encargos'!$L46)*(1+SUM($B129:$B$228))</f>
        <v>155.94000000000003</v>
      </c>
      <c r="U129" s="4">
        <f>Forward!U129*(1+SUM($B129:$B$228))</f>
        <v>0</v>
      </c>
      <c r="V129" s="6"/>
      <c r="W129" s="20">
        <f t="shared" si="0"/>
        <v>192.00834444444445</v>
      </c>
      <c r="X129" s="20">
        <f t="shared" si="1"/>
        <v>173.2057996031746</v>
      </c>
      <c r="Y129" s="23">
        <f t="shared" si="2"/>
        <v>182.01663333333335</v>
      </c>
      <c r="Z129" s="23">
        <f t="shared" si="3"/>
        <v>169.89338380952384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213.75623555555558</v>
      </c>
      <c r="AJ129" s="9">
        <f t="shared" si="8"/>
        <v>0.52679865639222523</v>
      </c>
      <c r="AK129" s="9">
        <f t="shared" si="9"/>
        <v>0.52679865639222523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Encargos'!$L47)*(1+SUM($B130:$B$228))</f>
        <v>295.55879999999996</v>
      </c>
      <c r="O130" s="4">
        <f>Forward!O130*(1+SUM($B130:$B$228))+(-'Swap - Encargos'!F47-'Swap - Encargos'!$L47)*(1+SUM($B130:$B$228))</f>
        <v>221.66909999999999</v>
      </c>
      <c r="P130" s="4">
        <f>Forward!P130*(1+SUM($B130:$B$228))+(-'Swap - Encargos'!G47-'Swap - Encargos'!$L47)*(1+SUM($B130:$B$228))</f>
        <v>180.04109999999997</v>
      </c>
      <c r="Q130" s="4">
        <f>Forward!Q130*(1+SUM($B130:$B$228))+(-'Swap - Encargos'!H47-'Swap - Encargos'!$L47)*(1+SUM($B130:$B$228))</f>
        <v>168.59339999999997</v>
      </c>
      <c r="R130" s="4">
        <f>Forward!R130*(1+SUM($B130:$B$228))+(-'Swap - Encargos'!I47-'Swap - Encargos'!$L47)*(1+SUM($B130:$B$228))</f>
        <v>179.00039999999998</v>
      </c>
      <c r="S130" s="4">
        <f>Forward!S130*(1+SUM($B130:$B$228))+(-'Swap - Encargos'!J47-'Swap - Encargos'!$L47)*(1+SUM($B130:$B$228))</f>
        <v>180.0411</v>
      </c>
      <c r="T130" s="4">
        <f>Forward!T130*(1+SUM($B130:$B$228))+(-'Swap - Encargos'!K47-'Swap - Encargos'!$L47)*(1+SUM($B130:$B$228))</f>
        <v>171.71549999999999</v>
      </c>
      <c r="U130" s="4">
        <f>Forward!U130*(1+SUM($B130:$B$228))</f>
        <v>0</v>
      </c>
      <c r="V130" s="6"/>
      <c r="W130" s="20">
        <f t="shared" si="0"/>
        <v>204.20846666666665</v>
      </c>
      <c r="X130" s="20">
        <f t="shared" si="1"/>
        <v>173.2057996031746</v>
      </c>
      <c r="Y130" s="23">
        <f t="shared" si="2"/>
        <v>193.5702</v>
      </c>
      <c r="Z130" s="23">
        <f t="shared" si="3"/>
        <v>169.89338380952384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201.55611333333337</v>
      </c>
      <c r="AJ130" s="9">
        <f t="shared" si="8"/>
        <v>0.49673165985393147</v>
      </c>
      <c r="AK130" s="9">
        <f t="shared" si="9"/>
        <v>0.49673165985393147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Encargos'!$L48)*(1+SUM($B131:$B$228))</f>
        <v>287.98019999999997</v>
      </c>
      <c r="O131" s="4">
        <f>Forward!O131*(1+SUM($B131:$B$228))+(-'Swap - Encargos'!F48-'Swap - Encargos'!$L48)*(1+SUM($B131:$B$228))</f>
        <v>202.00049999999999</v>
      </c>
      <c r="P131" s="4">
        <f>Forward!P131*(1+SUM($B131:$B$228))+(-'Swap - Encargos'!G48-'Swap - Encargos'!$L48)*(1+SUM($B131:$B$228))</f>
        <v>179.2107</v>
      </c>
      <c r="Q131" s="4">
        <f>Forward!Q131*(1+SUM($B131:$B$228))+(-'Swap - Encargos'!H48-'Swap - Encargos'!$L48)*(1+SUM($B131:$B$228))</f>
        <v>182.3184</v>
      </c>
      <c r="R131" s="4">
        <f>Forward!R131*(1+SUM($B131:$B$228))+(-'Swap - Encargos'!I48-'Swap - Encargos'!$L48)*(1+SUM($B131:$B$228))</f>
        <v>189.56970000000001</v>
      </c>
      <c r="S131" s="4">
        <f>Forward!S131*(1+SUM($B131:$B$228))+(-'Swap - Encargos'!J48-'Swap - Encargos'!$L48)*(1+SUM($B131:$B$228))</f>
        <v>191.64150000000001</v>
      </c>
      <c r="T131" s="4">
        <f>Forward!T131*(1+SUM($B131:$B$228))+(-'Swap - Encargos'!K48-'Swap - Encargos'!$L48)*(1+SUM($B131:$B$228))</f>
        <v>178.1748</v>
      </c>
      <c r="U131" s="4">
        <f>Forward!U131*(1+SUM($B131:$B$228))</f>
        <v>0</v>
      </c>
      <c r="V131" s="6"/>
      <c r="W131" s="20">
        <f t="shared" si="0"/>
        <v>196.64835000000002</v>
      </c>
      <c r="X131" s="20">
        <f t="shared" si="1"/>
        <v>173.2057996031746</v>
      </c>
      <c r="Y131" s="23">
        <f t="shared" si="2"/>
        <v>193.765095</v>
      </c>
      <c r="Z131" s="23">
        <f t="shared" si="3"/>
        <v>169.89338380952384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209.11623</v>
      </c>
      <c r="AJ131" s="9">
        <f t="shared" si="8"/>
        <v>0.51536344054476113</v>
      </c>
      <c r="AK131" s="9">
        <f>IF(AJ131&gt;0,AJ131,0)</f>
        <v>0.51536344054476113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Encargos'!$L49)*(1+SUM($B132:$B$228))</f>
        <v>256.68</v>
      </c>
      <c r="O132" s="4">
        <f>Forward!O132*(1+SUM($B132:$B$228))+(-'Swap - Encargos'!F49-'Swap - Encargos'!$L49)*(1+SUM($B132:$B$228))</f>
        <v>196.64999999999998</v>
      </c>
      <c r="P132" s="4">
        <f>Forward!P132*(1+SUM($B132:$B$228))+(-'Swap - Encargos'!G49-'Swap - Encargos'!$L49)*(1+SUM($B132:$B$228))</f>
        <v>174.91499999999996</v>
      </c>
      <c r="Q132" s="4">
        <f>Forward!Q132*(1+SUM($B132:$B$228))+(-'Swap - Encargos'!H49-'Swap - Encargos'!$L49)*(1+SUM($B132:$B$228))</f>
        <v>180.08999999999997</v>
      </c>
      <c r="R132" s="4">
        <f>Forward!R132*(1+SUM($B132:$B$228))+(-'Swap - Encargos'!I49-'Swap - Encargos'!$L49)*(1+SUM($B132:$B$228))</f>
        <v>178.01999999999998</v>
      </c>
      <c r="S132" s="4">
        <f>Forward!S132*(1+SUM($B132:$B$228))+(-'Swap - Encargos'!J49-'Swap - Encargos'!$L49)*(1+SUM($B132:$B$228))</f>
        <v>185.26499999999999</v>
      </c>
      <c r="T132" s="4">
        <f>Forward!T132*(1+SUM($B132:$B$228))+(-'Swap - Encargos'!K49-'Swap - Encargos'!$L49)*(1+SUM($B132:$B$228))</f>
        <v>176.98499999999999</v>
      </c>
      <c r="U132" s="4">
        <f>Forward!U132*(1+SUM($B132:$B$228))</f>
        <v>0</v>
      </c>
      <c r="V132" s="6"/>
      <c r="W132" s="20">
        <f t="shared" si="0"/>
        <v>188.14</v>
      </c>
      <c r="X132" s="20">
        <f t="shared" si="1"/>
        <v>173.2057996031746</v>
      </c>
      <c r="Y132" s="23">
        <f t="shared" si="2"/>
        <v>185.36849999999998</v>
      </c>
      <c r="Z132" s="23">
        <f t="shared" si="3"/>
        <v>169.89338380952384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217.62458000000004</v>
      </c>
      <c r="AJ132" s="9">
        <f t="shared" si="8"/>
        <v>0.53633212637731964</v>
      </c>
      <c r="AK132" s="9">
        <f>IF(AJ132&gt;0,AJ132,0)</f>
        <v>0.53633212637731964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Encargos'!$L50)*(1+SUM($B133:$B$228))</f>
        <v>282.06359999999995</v>
      </c>
      <c r="O133" s="4">
        <f>Forward!O133*(1+SUM($B133:$B$228))+(-'Swap - Encargos'!F50-'Swap - Encargos'!$L50)*(1+SUM($B133:$B$228))</f>
        <v>237.636</v>
      </c>
      <c r="P133" s="4">
        <f>Forward!P133*(1+SUM($B133:$B$228))+(-'Swap - Encargos'!G50-'Swap - Encargos'!$L50)*(1+SUM($B133:$B$228))</f>
        <v>210.77279999999996</v>
      </c>
      <c r="Q133" s="4">
        <f>Forward!Q133*(1+SUM($B133:$B$228))+(-'Swap - Encargos'!H50-'Swap - Encargos'!$L50)*(1+SUM($B133:$B$228))</f>
        <v>212.83919999999995</v>
      </c>
      <c r="R133" s="4">
        <f>Forward!R133*(1+SUM($B133:$B$228))+(-'Swap - Encargos'!I50-'Swap - Encargos'!$L50)*(1+SUM($B133:$B$228))</f>
        <v>190.1088</v>
      </c>
      <c r="S133" s="4">
        <f>Forward!S133*(1+SUM($B133:$B$228))+(-'Swap - Encargos'!J50-'Swap - Encargos'!$L50)*(1+SUM($B133:$B$228))</f>
        <v>173.57759999999999</v>
      </c>
      <c r="T133" s="4">
        <f>Forward!T133*(1+SUM($B133:$B$228))+(-'Swap - Encargos'!K50-'Swap - Encargos'!$L50)*(1+SUM($B133:$B$228))</f>
        <v>161.17919999999998</v>
      </c>
      <c r="U133" s="4">
        <f>Forward!U133*(1+SUM($B133:$B$228))</f>
        <v>0</v>
      </c>
      <c r="V133" s="6"/>
      <c r="W133" s="20">
        <f t="shared" si="0"/>
        <v>222.33889999999997</v>
      </c>
      <c r="X133" s="20">
        <f t="shared" si="1"/>
        <v>173.2057996031746</v>
      </c>
      <c r="Y133" s="23">
        <f t="shared" si="2"/>
        <v>206.79498000000001</v>
      </c>
      <c r="Z133" s="23">
        <f t="shared" si="3"/>
        <v>169.89338380952384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183.42568000000006</v>
      </c>
      <c r="AJ133" s="9">
        <f t="shared" si="8"/>
        <v>0.45204951107363794</v>
      </c>
      <c r="AK133" s="9">
        <f>IF(AJ133&gt;0,AJ133,0)</f>
        <v>0.45204951107363794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Encargos'!$L51)*(1+SUM($B134:$B$228))</f>
        <v>304.85039999999998</v>
      </c>
      <c r="P134" s="4">
        <f>Forward!P134*(1+SUM($B134:$B$228))+(-'Swap - Encargos'!G51-'Swap - Encargos'!$L51)*(1+SUM($B134:$B$228))</f>
        <v>235.84709999999998</v>
      </c>
      <c r="Q134" s="4">
        <f>Forward!Q134*(1+SUM($B134:$B$228))+(-'Swap - Encargos'!H51-'Swap - Encargos'!$L51)*(1+SUM($B134:$B$228))</f>
        <v>229.66770000000002</v>
      </c>
      <c r="R134" s="4">
        <f>Forward!R134*(1+SUM($B134:$B$228))+(-'Swap - Encargos'!I51-'Swap - Encargos'!$L51)*(1+SUM($B134:$B$228))</f>
        <v>212.15940000000001</v>
      </c>
      <c r="S134" s="4">
        <f>Forward!S134*(1+SUM($B134:$B$228))+(-'Swap - Encargos'!J51-'Swap - Encargos'!$L51)*(1+SUM($B134:$B$228))</f>
        <v>182.29230000000001</v>
      </c>
      <c r="T134" s="4">
        <f>Forward!T134*(1+SUM($B134:$B$228))+(-'Swap - Encargos'!K51-'Swap - Encargos'!$L51)*(1+SUM($B134:$B$228))</f>
        <v>171.9933</v>
      </c>
      <c r="U134" s="4">
        <f>Forward!U134*(1+SUM($B134:$B$228))</f>
        <v>0</v>
      </c>
      <c r="V134" s="6"/>
      <c r="W134" s="20">
        <f t="shared" si="0"/>
        <v>256.78839999999997</v>
      </c>
      <c r="X134" s="20">
        <f t="shared" si="1"/>
        <v>173.2057996031746</v>
      </c>
      <c r="Y134" s="23">
        <f t="shared" si="2"/>
        <v>232.96337999999997</v>
      </c>
      <c r="Z134" s="23">
        <f t="shared" si="3"/>
        <v>169.89338380952384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144.87260000000003</v>
      </c>
      <c r="AJ134" s="9">
        <f t="shared" si="8"/>
        <v>0.36068376068376079</v>
      </c>
      <c r="AK134" s="9">
        <f>IF(AJ134&gt;0,AJ134,0)</f>
        <v>0.36068376068376079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Encargos'!$L52)*(1+SUM($B135:$B$228))</f>
        <v>353.17650000000003</v>
      </c>
      <c r="P135" s="4">
        <f>Forward!P135*(1+SUM($B135:$B$228))+(-'Swap - Encargos'!G52-'Swap - Encargos'!$L52)*(1+SUM($B135:$B$228))</f>
        <v>238.52209999999999</v>
      </c>
      <c r="Q135" s="4">
        <f>Forward!Q135*(1+SUM($B135:$B$228))+(-'Swap - Encargos'!H52-'Swap - Encargos'!$L52)*(1+SUM($B135:$B$228))</f>
        <v>245.68800000000005</v>
      </c>
      <c r="R135" s="4">
        <f>Forward!R135*(1+SUM($B135:$B$228))+(-'Swap - Encargos'!I52-'Swap - Encargos'!$L52)*(1+SUM($B135:$B$228))</f>
        <v>218.04810000000001</v>
      </c>
      <c r="S135" s="4">
        <f>Forward!S135*(1+SUM($B135:$B$228))+(-'Swap - Encargos'!J52-'Swap - Encargos'!$L52)*(1+SUM($B135:$B$228))</f>
        <v>200.64520000000002</v>
      </c>
      <c r="T135" s="4">
        <f>Forward!T135*(1+SUM($B135:$B$228))+(-'Swap - Encargos'!K52-'Swap - Encargos'!$L52)*(1+SUM($B135:$B$228))</f>
        <v>174.029</v>
      </c>
      <c r="U135" s="4">
        <f>Forward!U135*(1+SUM($B135:$B$228))</f>
        <v>0</v>
      </c>
      <c r="V135" s="6"/>
      <c r="W135" s="20">
        <f t="shared" si="0"/>
        <v>275.37529999999998</v>
      </c>
      <c r="X135" s="20">
        <f t="shared" si="1"/>
        <v>173.2057996031746</v>
      </c>
      <c r="Y135" s="23">
        <f t="shared" si="2"/>
        <v>248.23018833333333</v>
      </c>
      <c r="Z135" s="23">
        <f t="shared" si="3"/>
        <v>169.89338380952384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126.28570000000002</v>
      </c>
      <c r="AJ135" s="9">
        <f>(AE135-W135)/AE135</f>
        <v>0.31440866800610467</v>
      </c>
      <c r="AK135" s="9">
        <f>IF(AJ135&gt;0,AJ135,0)</f>
        <v>0.31440866800610467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Encargos'!$L53)*(1+SUM($B136:$B$228))</f>
        <v>309.56319999999999</v>
      </c>
      <c r="P136" s="4">
        <f>Forward!P136*(1+SUM($B136:$B$228))+(-'Swap - Encargos'!G53-'Swap - Encargos'!$L53)*(1+SUM($B136:$B$228))</f>
        <v>225.04429999999999</v>
      </c>
      <c r="Q136" s="4">
        <f>Forward!Q136*(1+SUM($B136:$B$228))+(-'Swap - Encargos'!H53-'Swap - Encargos'!$L53)*(1+SUM($B136:$B$228))</f>
        <v>225.04429999999999</v>
      </c>
      <c r="R136" s="4">
        <f>Forward!R136*(1+SUM($B136:$B$228))+(-'Swap - Encargos'!I53-'Swap - Encargos'!$L53)*(1+SUM($B136:$B$228))</f>
        <v>209.76979999999998</v>
      </c>
      <c r="S136" s="4">
        <f>Forward!S136*(1+SUM($B136:$B$228))+(-'Swap - Encargos'!J53-'Swap - Encargos'!$L53)*(1+SUM($B136:$B$228))</f>
        <v>198.5685</v>
      </c>
      <c r="T136" s="4">
        <f>Forward!T136*(1+SUM($B136:$B$228))+(-'Swap - Encargos'!K53-'Swap - Encargos'!$L53)*(1+SUM($B136:$B$228))</f>
        <v>185.3306</v>
      </c>
      <c r="U136" s="4">
        <f>Forward!U136*(1+SUM($B136:$B$228))</f>
        <v>0</v>
      </c>
      <c r="V136" s="6"/>
      <c r="W136" s="20">
        <f t="shared" si="0"/>
        <v>247.67318888888889</v>
      </c>
      <c r="X136" s="20">
        <f t="shared" si="1"/>
        <v>173.2057996031746</v>
      </c>
      <c r="Y136" s="23">
        <f t="shared" si="2"/>
        <v>229.45693333333332</v>
      </c>
      <c r="Z136" s="23">
        <f t="shared" si="3"/>
        <v>169.89338380952384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153.98781111111111</v>
      </c>
      <c r="AJ136" s="9">
        <f t="shared" ref="AJ136:AJ139" si="18">(AE136-W136)/AE136</f>
        <v>0.38337755249105865</v>
      </c>
      <c r="AK136" s="9">
        <f t="shared" ref="AK136:AK139" si="19">IF(AJ136&gt;0,AJ136,0)</f>
        <v>0.38337755249105865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Encargos'!$L54)*(1+SUM($B137:$B$228))</f>
        <v>238.73760000000004</v>
      </c>
      <c r="P137" s="4">
        <f>Forward!P137*(1+SUM($B137:$B$228))+(-'Swap - Encargos'!G54-'Swap - Encargos'!$L54)*(1+SUM($B137:$B$228))</f>
        <v>220.52879999999999</v>
      </c>
      <c r="Q137" s="4">
        <f>Forward!Q137*(1+SUM($B137:$B$228))+(-'Swap - Encargos'!H54-'Swap - Encargos'!$L54)*(1+SUM($B137:$B$228))</f>
        <v>223.56359999999998</v>
      </c>
      <c r="R137" s="4">
        <f>Forward!R137*(1+SUM($B137:$B$228))+(-'Swap - Encargos'!I54-'Swap - Encargos'!$L54)*(1+SUM($B137:$B$228))</f>
        <v>204.34320000000002</v>
      </c>
      <c r="S137" s="4">
        <f>Forward!S137*(1+SUM($B137:$B$228))+(-'Swap - Encargos'!J54-'Swap - Encargos'!$L54)*(1+SUM($B137:$B$228))</f>
        <v>184.11120000000003</v>
      </c>
      <c r="T137" s="4">
        <f>Forward!T137*(1+SUM($B137:$B$228))+(-'Swap - Encargos'!K54-'Swap - Encargos'!$L54)*(1+SUM($B137:$B$228))</f>
        <v>178.04160000000002</v>
      </c>
      <c r="U137" s="4">
        <f>Forward!U137*(1+SUM($B137:$B$228))</f>
        <v>0</v>
      </c>
      <c r="V137" s="4"/>
      <c r="W137" s="20">
        <f t="shared" si="0"/>
        <v>224.74379999999999</v>
      </c>
      <c r="X137" s="20">
        <f t="shared" si="1"/>
        <v>173.2057996031746</v>
      </c>
      <c r="Y137" s="23">
        <f t="shared" si="2"/>
        <v>211.22208000000001</v>
      </c>
      <c r="Z137" s="23">
        <f t="shared" si="3"/>
        <v>169.89338380952384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176.91720000000001</v>
      </c>
      <c r="AJ137" s="9">
        <f t="shared" si="18"/>
        <v>0.4404639733506614</v>
      </c>
      <c r="AK137" s="9">
        <f t="shared" si="19"/>
        <v>0.4404639733506614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Encargos'!$L55)*(1+SUM($B138:$B$228))</f>
        <v>279.36219999999997</v>
      </c>
      <c r="P138" s="4">
        <f>Forward!P138*(1+SUM($B138:$B$228))+(-'Swap - Encargos'!G55-'Swap - Encargos'!$L55)*(1+SUM($B138:$B$228))</f>
        <v>234.14169999999999</v>
      </c>
      <c r="Q138" s="4">
        <f>Forward!Q138*(1+SUM($B138:$B$228))+(-'Swap - Encargos'!H55-'Swap - Encargos'!$L55)*(1+SUM($B138:$B$228))</f>
        <v>225.0976</v>
      </c>
      <c r="R138" s="4">
        <f>Forward!R138*(1+SUM($B138:$B$228))+(-'Swap - Encargos'!I55-'Swap - Encargos'!$L55)*(1+SUM($B138:$B$228))</f>
        <v>207.00939999999997</v>
      </c>
      <c r="S138" s="4">
        <f>Forward!S138*(1+SUM($B138:$B$228))+(-'Swap - Encargos'!J55-'Swap - Encargos'!$L55)*(1+SUM($B138:$B$228))</f>
        <v>201.98489999999998</v>
      </c>
      <c r="T138" s="4">
        <f>Forward!T138*(1+SUM($B138:$B$228))+(-'Swap - Encargos'!K55-'Swap - Encargos'!$L55)*(1+SUM($B138:$B$228))</f>
        <v>179.87709999999998</v>
      </c>
      <c r="U138" s="4">
        <f>Forward!U138*(1+SUM($B138:$B$228))</f>
        <v>0</v>
      </c>
      <c r="V138" s="4"/>
      <c r="W138" s="20">
        <f t="shared" si="0"/>
        <v>238.16130000000001</v>
      </c>
      <c r="X138" s="20">
        <f t="shared" si="1"/>
        <v>173.2057996031746</v>
      </c>
      <c r="Y138" s="23">
        <f t="shared" si="2"/>
        <v>222.88682</v>
      </c>
      <c r="Z138" s="23">
        <f t="shared" si="3"/>
        <v>169.89338380952384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163.49969999999999</v>
      </c>
      <c r="AJ138" s="9">
        <f t="shared" si="18"/>
        <v>0.40705893776094765</v>
      </c>
      <c r="AK138" s="9">
        <f t="shared" si="19"/>
        <v>0.40705893776094765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Encargos'!$L56)*(1+SUM($B139:$B$228))</f>
        <v>264.76150000000001</v>
      </c>
      <c r="P139" s="4">
        <f>Forward!P139*(1+SUM($B139:$B$228))+(-'Swap - Encargos'!G56-'Swap - Encargos'!$L56)*(1+SUM($B139:$B$228))</f>
        <v>241.78219999999999</v>
      </c>
      <c r="Q139" s="4">
        <f>Forward!Q139*(1+SUM($B139:$B$228))+(-'Swap - Encargos'!H56-'Swap - Encargos'!$L56)*(1+SUM($B139:$B$228))</f>
        <v>226.79569999999995</v>
      </c>
      <c r="R139" s="4">
        <f>Forward!R139*(1+SUM($B139:$B$228))+(-'Swap - Encargos'!I56-'Swap - Encargos'!$L56)*(1+SUM($B139:$B$228))</f>
        <v>210.81010000000001</v>
      </c>
      <c r="S139" s="4">
        <f>Forward!S139*(1+SUM($B139:$B$228))+(-'Swap - Encargos'!J56-'Swap - Encargos'!$L56)*(1+SUM($B139:$B$228))</f>
        <v>192.8263</v>
      </c>
      <c r="T139" s="4">
        <f>Forward!T139*(1+SUM($B139:$B$228))+(-'Swap - Encargos'!K56-'Swap - Encargos'!$L56)*(1+SUM($B139:$B$228))</f>
        <v>182.83529999999999</v>
      </c>
      <c r="U139" s="4">
        <f>Forward!U139*(1+SUM($B139:$B$228))</f>
        <v>0</v>
      </c>
      <c r="V139" s="4"/>
      <c r="W139" s="20">
        <f t="shared" si="0"/>
        <v>236.95321666666663</v>
      </c>
      <c r="X139" s="20">
        <f t="shared" si="1"/>
        <v>173.2057996031746</v>
      </c>
      <c r="Y139" s="23">
        <f t="shared" si="2"/>
        <v>220.56797666666665</v>
      </c>
      <c r="Z139" s="23">
        <f t="shared" si="3"/>
        <v>169.89338380952384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164.70778333333337</v>
      </c>
      <c r="AJ139" s="9">
        <f t="shared" si="18"/>
        <v>0.41006665654204261</v>
      </c>
      <c r="AK139" s="9">
        <f t="shared" si="19"/>
        <v>0.41006665654204261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Encargos'!$L57)*(1+SUM($B140:$B$228))</f>
        <v>227.42999999999998</v>
      </c>
      <c r="P140" s="4">
        <f>Forward!P140*(1+SUM($B140:$B$228))+(-'Swap - Encargos'!G57-'Swap - Encargos'!$L57)*(1+SUM($B140:$B$228))</f>
        <v>242.39250000000004</v>
      </c>
      <c r="Q140" s="4">
        <f>Forward!Q140*(1+SUM($B140:$B$228))+(-'Swap - Encargos'!H57-'Swap - Encargos'!$L57)*(1+SUM($B140:$B$228))</f>
        <v>228.42750000000001</v>
      </c>
      <c r="R140" s="4">
        <f>Forward!R140*(1+SUM($B140:$B$228))+(-'Swap - Encargos'!I57-'Swap - Encargos'!$L57)*(1+SUM($B140:$B$228))</f>
        <v>210.47250000000003</v>
      </c>
      <c r="S140" s="4">
        <f>Forward!S140*(1+SUM($B140:$B$228))+(-'Swap - Encargos'!J57-'Swap - Encargos'!$L57)*(1+SUM($B140:$B$228))</f>
        <v>187.53000000000003</v>
      </c>
      <c r="T140" s="4">
        <f>Forward!T140*(1+SUM($B140:$B$228))+(-'Swap - Encargos'!K57-'Swap - Encargos'!$L57)*(1+SUM($B140:$B$228))</f>
        <v>180.54750000000001</v>
      </c>
      <c r="U140" s="4">
        <f>Forward!U140*(1+SUM($B140:$B$228))</f>
        <v>0</v>
      </c>
      <c r="V140" s="4"/>
      <c r="W140" s="20">
        <f t="shared" si="0"/>
        <v>229.92375000000004</v>
      </c>
      <c r="X140" s="20">
        <f t="shared" si="1"/>
        <v>173.2057996031746</v>
      </c>
      <c r="Y140" s="23">
        <f t="shared" si="2"/>
        <v>214.56225000000001</v>
      </c>
      <c r="Z140" s="23">
        <f t="shared" si="3"/>
        <v>169.89338380952384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171.73724999999996</v>
      </c>
      <c r="AJ140" s="9">
        <f t="shared" ref="AJ140" si="23">(AE140-W140)/AE140</f>
        <v>0.42756765033199629</v>
      </c>
      <c r="AK140" s="9">
        <f t="shared" ref="AK140" si="24">IF(AJ140&gt;0,AJ140,0)</f>
        <v>0.42756765033199629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Encargos'!$L58)*(1+SUM($B141:$B$228))</f>
        <v>232.25439999999998</v>
      </c>
      <c r="P141" s="4">
        <f>Forward!P141*(1+SUM($B141:$B$228))+(-'Swap - Encargos'!G58-'Swap - Encargos'!$L58)*(1+SUM($B141:$B$228))</f>
        <v>257.17439999999999</v>
      </c>
      <c r="Q141" s="4">
        <f>Forward!Q141*(1+SUM($B141:$B$228))+(-'Swap - Encargos'!H58-'Swap - Encargos'!$L58)*(1+SUM($B141:$B$228))</f>
        <v>243.21919999999997</v>
      </c>
      <c r="R141" s="4">
        <f>Forward!R141*(1+SUM($B141:$B$228))+(-'Swap - Encargos'!I58-'Swap - Encargos'!$L58)*(1+SUM($B141:$B$228))</f>
        <v>217.30240000000001</v>
      </c>
      <c r="S141" s="4">
        <f>Forward!S141*(1+SUM($B141:$B$228))+(-'Swap - Encargos'!J58-'Swap - Encargos'!$L58)*(1+SUM($B141:$B$228))</f>
        <v>199.36</v>
      </c>
      <c r="T141" s="4">
        <f>Forward!T141*(1+SUM($B141:$B$228))+(-'Swap - Encargos'!K58-'Swap - Encargos'!$L58)*(1+SUM($B141:$B$228))</f>
        <v>177.43040000000002</v>
      </c>
      <c r="U141" s="4">
        <f>Forward!U141*(1+SUM($B141:$B$228))</f>
        <v>0</v>
      </c>
      <c r="V141" s="4"/>
      <c r="W141" s="20">
        <f t="shared" si="0"/>
        <v>241.30866666666665</v>
      </c>
      <c r="X141" s="20">
        <f t="shared" si="1"/>
        <v>173.2057996031746</v>
      </c>
      <c r="Y141" s="23">
        <f t="shared" si="2"/>
        <v>223.46594666666667</v>
      </c>
      <c r="Z141" s="23">
        <f t="shared" si="3"/>
        <v>169.89338380952384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160.35233333333335</v>
      </c>
      <c r="AJ141" s="9">
        <f t="shared" ref="AJ141" si="28">(AE141-W141)/AE141</f>
        <v>0.3992230595784339</v>
      </c>
      <c r="AK141" s="9">
        <f t="shared" ref="AK141" si="29">IF(AJ141&gt;0,AJ141,0)</f>
        <v>0.3992230595784339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6F63-6900-4246-A1B9-64EF5B80B091}">
  <dimension ref="A1:AR145"/>
  <sheetViews>
    <sheetView topLeftCell="A85" workbookViewId="0">
      <selection activeCell="A85"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Encargos'!$M3-'Swap - Encargos'!$L3)*(1+SUM($B86:$B$228))</f>
        <v>219.79800000000003</v>
      </c>
      <c r="L86" s="4">
        <f>Forward!L86*(1+SUM($B86:$B$228))+(-'Swap - Encargos'!C3-'Swap - Encargos'!$M3-'Swap - Encargos'!$L3)*(1+SUM($B86:$B$228))</f>
        <v>232.00899999999999</v>
      </c>
      <c r="M86" s="4">
        <f>Forward!M86*(1+SUM($B86:$B$228))+(-'Swap - Encargos'!D3-'Swap - Encargos'!$M3-'Swap - Encargos'!$L3)*(1+SUM($B86:$B$228))</f>
        <v>206.36590000000001</v>
      </c>
      <c r="N86" s="4">
        <f>Forward!N86*(1+SUM($B86:$B$228))+(-'Swap - Encargos'!E3-'Swap - Encargos'!$M3-'Swap - Encargos'!$L3)*(1+SUM($B86:$B$228))</f>
        <v>189.27050000000003</v>
      </c>
      <c r="O86" s="4">
        <f>Forward!O86*(1+SUM($B86:$B$228))+(-'Swap - Encargos'!F3-'Swap - Encargos'!$M3-'Swap - Encargos'!$L3)*(1+SUM($B86:$B$228))</f>
        <v>183.16500000000002</v>
      </c>
      <c r="P86" s="4">
        <f>Forward!P86*(1+SUM($B86:$B$228))+(-'Swap - Encargos'!G3-'Swap - Encargos'!$M3-'Swap - Encargos'!$L3)*(1+SUM($B86:$B$228))</f>
        <v>177.05950000000001</v>
      </c>
      <c r="Q86" s="4">
        <f>Forward!Q86*(1+SUM($B86:$B$228))+(-'Swap - Encargos'!H3-'Swap - Encargos'!$M3-'Swap - Encargos'!$L3)*(1+SUM($B86:$B$228))</f>
        <v>173.39620000000002</v>
      </c>
      <c r="R86" s="4">
        <f>Forward!R86*(1+SUM($B86:$B$228))+(-'Swap - Encargos'!I3-'Swap - Encargos'!$M3-'Swap - Encargos'!$L3)*(1+SUM($B86:$B$228))</f>
        <v>168.51179999999999</v>
      </c>
      <c r="S86" s="4">
        <f>Forward!S86*(1+SUM($B86:$B$228))+(-'Swap - Encargos'!J3-'Swap - Encargos'!$M3-'Swap - Encargos'!$L3)*(1+SUM($B86:$B$228))</f>
        <v>162.40629999999999</v>
      </c>
      <c r="T86" s="4">
        <f>Forward!T86*(1+SUM($B86:$B$228))+(-'Swap - Encargos'!K3-'Swap - Encargos'!$M3-'Swap - Encargos'!$L3)*(1+SUM($B86:$B$228))</f>
        <v>156.30080000000004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219.39096666666669</v>
      </c>
      <c r="X86" s="20">
        <f t="shared" ref="X86:X141" si="1">AVERAGE($W$2:$W$198)</f>
        <v>167.69243353174605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206.12168000000003</v>
      </c>
      <c r="Z86" s="23">
        <f t="shared" ref="Z86:Z141" si="3">AVERAGE($Y$2:$Y$198)</f>
        <v>164.38001773809523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154.26563333333334</v>
      </c>
      <c r="AJ86" s="9">
        <f t="shared" ref="AJ86:AJ134" si="8">(AE86-W86)/AE86</f>
        <v>0.41285403050108932</v>
      </c>
      <c r="AK86" s="9">
        <f t="shared" ref="AK86:AK130" si="9">IF(AJ86&gt;0,AJ86,0)</f>
        <v>0.41285403050108932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Encargos'!$M4-'Swap - Encargos'!$L4)*(1+SUM($B87:$B$228))</f>
        <v>133.727</v>
      </c>
      <c r="L87" s="4">
        <f>Forward!L87*(1+SUM($B87:$B$228))+(-'Swap - Encargos'!C4-'Swap - Encargos'!$M4-'Swap - Encargos'!$L4)*(1+SUM($B87:$B$228))</f>
        <v>215.1789</v>
      </c>
      <c r="M87" s="4">
        <f>Forward!M87*(1+SUM($B87:$B$228))+(-'Swap - Encargos'!D4-'Swap - Encargos'!$M4-'Swap - Encargos'!$L4)*(1+SUM($B87:$B$228))</f>
        <v>210.31609999999998</v>
      </c>
      <c r="N87" s="4">
        <f>Forward!N87*(1+SUM($B87:$B$228))+(-'Swap - Encargos'!E4-'Swap - Encargos'!$M4-'Swap - Encargos'!$L4)*(1+SUM($B87:$B$228))</f>
        <v>192.0806</v>
      </c>
      <c r="O87" s="4">
        <f>Forward!O87*(1+SUM($B87:$B$228))+(-'Swap - Encargos'!F4-'Swap - Encargos'!$M4-'Swap - Encargos'!$L4)*(1+SUM($B87:$B$228))</f>
        <v>184.78640000000001</v>
      </c>
      <c r="P87" s="4">
        <f>Forward!P87*(1+SUM($B87:$B$228))+(-'Swap - Encargos'!G4-'Swap - Encargos'!$M4-'Swap - Encargos'!$L4)*(1+SUM($B87:$B$228))</f>
        <v>178.7079</v>
      </c>
      <c r="Q87" s="4">
        <f>Forward!Q87*(1+SUM($B87:$B$228))+(-'Swap - Encargos'!H4-'Swap - Encargos'!$M4-'Swap - Encargos'!$L4)*(1+SUM($B87:$B$228))</f>
        <v>175.0608</v>
      </c>
      <c r="R87" s="4">
        <f>Forward!R87*(1+SUM($B87:$B$228))+(-'Swap - Encargos'!I4-'Swap - Encargos'!$M4-'Swap - Encargos'!$L4)*(1+SUM($B87:$B$228))</f>
        <v>170.19800000000001</v>
      </c>
      <c r="S87" s="4">
        <f>Forward!S87*(1+SUM($B87:$B$228))+(-'Swap - Encargos'!J4-'Swap - Encargos'!$M4-'Swap - Encargos'!$L4)*(1+SUM($B87:$B$228))</f>
        <v>164.11950000000002</v>
      </c>
      <c r="T87" s="4">
        <f>Forward!T87*(1+SUM($B87:$B$228))+(-'Swap - Encargos'!K4-'Swap - Encargos'!$M4-'Swap - Encargos'!$L4)*(1+SUM($B87:$B$228))</f>
        <v>158.041</v>
      </c>
      <c r="U87" s="4">
        <f>Forward!U87*(1+SUM($B87:$B$228))</f>
        <v>0</v>
      </c>
      <c r="V87" s="6"/>
      <c r="W87" s="20">
        <f t="shared" si="0"/>
        <v>188.02826666666667</v>
      </c>
      <c r="X87" s="20">
        <f t="shared" si="1"/>
        <v>167.69243353174605</v>
      </c>
      <c r="Y87" s="23">
        <f t="shared" si="2"/>
        <v>187.96748166666666</v>
      </c>
      <c r="Z87" s="23">
        <f t="shared" si="3"/>
        <v>164.38001773809523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185.62833333333336</v>
      </c>
      <c r="AJ87" s="9">
        <f t="shared" si="8"/>
        <v>0.496788584313333</v>
      </c>
      <c r="AK87" s="9">
        <f t="shared" si="9"/>
        <v>0.496788584313333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Encargos'!$M5-'Swap - Encargos'!$L5)*(1+SUM($B88:$B$228))</f>
        <v>183.25119999999998</v>
      </c>
      <c r="L88" s="4">
        <f>Forward!L88*(1+SUM($B88:$B$228))+(-'Swap - Encargos'!C5-'Swap - Encargos'!$M5-'Swap - Encargos'!$L5)*(1+SUM($B88:$B$228))</f>
        <v>250.76480000000001</v>
      </c>
      <c r="M88" s="4">
        <f>Forward!M88*(1+SUM($B88:$B$228))+(-'Swap - Encargos'!D5-'Swap - Encargos'!$M5-'Swap - Encargos'!$L5)*(1+SUM($B88:$B$228))</f>
        <v>215.80239999999998</v>
      </c>
      <c r="N88" s="4">
        <f>Forward!N88*(1+SUM($B88:$B$228))+(-'Swap - Encargos'!E5-'Swap - Encargos'!$M5-'Swap - Encargos'!$L5)*(1+SUM($B88:$B$228))</f>
        <v>184.45679999999999</v>
      </c>
      <c r="O88" s="4">
        <f>Forward!O88*(1+SUM($B88:$B$228))+(-'Swap - Encargos'!F5-'Swap - Encargos'!$M5-'Swap - Encargos'!$L5)*(1+SUM($B88:$B$228))</f>
        <v>182.04560000000001</v>
      </c>
      <c r="P88" s="4">
        <f>Forward!P88*(1+SUM($B88:$B$228))+(-'Swap - Encargos'!G5-'Swap - Encargos'!$M5-'Swap - Encargos'!$L5)*(1+SUM($B88:$B$228))</f>
        <v>176.01759999999999</v>
      </c>
      <c r="Q88" s="4">
        <f>Forward!Q88*(1+SUM($B88:$B$228))+(-'Swap - Encargos'!H5-'Swap - Encargos'!$M5-'Swap - Encargos'!$L5)*(1+SUM($B88:$B$228))</f>
        <v>172.4008</v>
      </c>
      <c r="R88" s="4">
        <f>Forward!R88*(1+SUM($B88:$B$228))+(-'Swap - Encargos'!I5-'Swap - Encargos'!$M5-'Swap - Encargos'!$L5)*(1+SUM($B88:$B$228))</f>
        <v>167.57840000000002</v>
      </c>
      <c r="S88" s="4">
        <f>Forward!S88*(1+SUM($B88:$B$228))+(-'Swap - Encargos'!J5-'Swap - Encargos'!$M5-'Swap - Encargos'!$L5)*(1+SUM($B88:$B$228))</f>
        <v>161.5504</v>
      </c>
      <c r="T88" s="4">
        <f>Forward!T88*(1+SUM($B88:$B$228))+(-'Swap - Encargos'!K5-'Swap - Encargos'!$M5-'Swap - Encargos'!$L5)*(1+SUM($B88:$B$228))</f>
        <v>155.5224</v>
      </c>
      <c r="U88" s="4">
        <f>Forward!U88*(1+SUM($B88:$B$228))</f>
        <v>0</v>
      </c>
      <c r="V88" s="6"/>
      <c r="W88" s="20">
        <f t="shared" si="0"/>
        <v>216.6731111111111</v>
      </c>
      <c r="X88" s="20">
        <f t="shared" si="1"/>
        <v>167.69243353174605</v>
      </c>
      <c r="Y88" s="23">
        <f t="shared" si="2"/>
        <v>203.02304000000001</v>
      </c>
      <c r="Z88" s="23">
        <f t="shared" si="3"/>
        <v>164.38001773809523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156.98348888888893</v>
      </c>
      <c r="AJ88" s="9">
        <f t="shared" si="8"/>
        <v>0.42012770251853954</v>
      </c>
      <c r="AK88" s="9">
        <f t="shared" si="9"/>
        <v>0.42012770251853954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Encargos'!$M6-'Swap - Encargos'!$L6)*(1+SUM($B89:$B$228))</f>
        <v>155.81139999999999</v>
      </c>
      <c r="L89" s="4">
        <f>Forward!L89*(1+SUM($B89:$B$228))+(-'Swap - Encargos'!C6-'Swap - Encargos'!$M6-'Swap - Encargos'!$L6)*(1+SUM($B89:$B$228))</f>
        <v>239.06940000000003</v>
      </c>
      <c r="M89" s="4">
        <f>Forward!M89*(1+SUM($B89:$B$228))+(-'Swap - Encargos'!D6-'Swap - Encargos'!$M6-'Swap - Encargos'!$L6)*(1+SUM($B89:$B$228))</f>
        <v>218.84960000000001</v>
      </c>
      <c r="N89" s="4">
        <f>Forward!N89*(1+SUM($B89:$B$228))+(-'Swap - Encargos'!E6-'Swap - Encargos'!$M6-'Swap - Encargos'!$L6)*(1+SUM($B89:$B$228))</f>
        <v>190.304</v>
      </c>
      <c r="O89" s="4">
        <f>Forward!O89*(1+SUM($B89:$B$228))+(-'Swap - Encargos'!F6-'Swap - Encargos'!$M6-'Swap - Encargos'!$L6)*(1+SUM($B89:$B$228))</f>
        <v>179.5994</v>
      </c>
      <c r="P89" s="4">
        <f>Forward!P89*(1+SUM($B89:$B$228))+(-'Swap - Encargos'!G6-'Swap - Encargos'!$M6-'Swap - Encargos'!$L6)*(1+SUM($B89:$B$228))</f>
        <v>173.6524</v>
      </c>
      <c r="Q89" s="4">
        <f>Forward!Q89*(1+SUM($B89:$B$228))+(-'Swap - Encargos'!H6-'Swap - Encargos'!$M6-'Swap - Encargos'!$L6)*(1+SUM($B89:$B$228))</f>
        <v>170.08419999999998</v>
      </c>
      <c r="R89" s="4">
        <f>Forward!R89*(1+SUM($B89:$B$228))+(-'Swap - Encargos'!I6-'Swap - Encargos'!$M6-'Swap - Encargos'!$L6)*(1+SUM($B89:$B$228))</f>
        <v>167.70540000000003</v>
      </c>
      <c r="S89" s="4">
        <f>Forward!S89*(1+SUM($B89:$B$228))+(-'Swap - Encargos'!J6-'Swap - Encargos'!$M6-'Swap - Encargos'!$L6)*(1+SUM($B89:$B$228))</f>
        <v>161.75840000000002</v>
      </c>
      <c r="T89" s="4">
        <f>Forward!T89*(1+SUM($B89:$B$228))+(-'Swap - Encargos'!K6-'Swap - Encargos'!$M6-'Swap - Encargos'!$L6)*(1+SUM($B89:$B$228))</f>
        <v>155.81140000000002</v>
      </c>
      <c r="U89" s="4">
        <f>Forward!U89*(1+SUM($B89:$B$228))</f>
        <v>0</v>
      </c>
      <c r="V89" s="6"/>
      <c r="W89" s="20">
        <f t="shared" si="0"/>
        <v>207.45118333333335</v>
      </c>
      <c r="X89" s="20">
        <f t="shared" si="1"/>
        <v>167.69243353174605</v>
      </c>
      <c r="Y89" s="23">
        <f t="shared" si="2"/>
        <v>197.61881</v>
      </c>
      <c r="Z89" s="23">
        <f t="shared" si="3"/>
        <v>164.38001773809523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166.20541666666668</v>
      </c>
      <c r="AJ89" s="9">
        <f t="shared" si="8"/>
        <v>0.44480792435264538</v>
      </c>
      <c r="AK89" s="9">
        <f t="shared" si="9"/>
        <v>0.44480792435264538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Encargos'!$M7-'Swap - Encargos'!$L7)*(1+SUM($B90:$B$228))</f>
        <v>152.0652</v>
      </c>
      <c r="L90" s="4">
        <f>Forward!L90*(1+SUM($B90:$B$228))+(-'Swap - Encargos'!C7-'Swap - Encargos'!$M7-'Swap - Encargos'!$L7)*(1+SUM($B90:$B$228))</f>
        <v>211.00520000000003</v>
      </c>
      <c r="M90" s="4">
        <f>Forward!M90*(1+SUM($B90:$B$228))+(-'Swap - Encargos'!D7-'Swap - Encargos'!$M7-'Swap - Encargos'!$L7)*(1+SUM($B90:$B$228))</f>
        <v>215.72040000000004</v>
      </c>
      <c r="N90" s="4">
        <f>Forward!N90*(1+SUM($B90:$B$228))+(-'Swap - Encargos'!E7-'Swap - Encargos'!$M7-'Swap - Encargos'!$L7)*(1+SUM($B90:$B$228))</f>
        <v>200.39600000000002</v>
      </c>
      <c r="O90" s="4">
        <f>Forward!O90*(1+SUM($B90:$B$228))+(-'Swap - Encargos'!F7-'Swap - Encargos'!$M7-'Swap - Encargos'!$L7)*(1+SUM($B90:$B$228))</f>
        <v>181.53520000000003</v>
      </c>
      <c r="P90" s="4">
        <f>Forward!P90*(1+SUM($B90:$B$228))+(-'Swap - Encargos'!G7-'Swap - Encargos'!$M7-'Swap - Encargos'!$L7)*(1+SUM($B90:$B$228))</f>
        <v>179.17760000000004</v>
      </c>
      <c r="Q90" s="4">
        <f>Forward!Q90*(1+SUM($B90:$B$228))+(-'Swap - Encargos'!H7-'Swap - Encargos'!$M7-'Swap - Encargos'!$L7)*(1+SUM($B90:$B$228))</f>
        <v>175.64120000000003</v>
      </c>
      <c r="R90" s="4">
        <f>Forward!R90*(1+SUM($B90:$B$228))+(-'Swap - Encargos'!I7-'Swap - Encargos'!$M7-'Swap - Encargos'!$L7)*(1+SUM($B90:$B$228))</f>
        <v>173.28360000000001</v>
      </c>
      <c r="S90" s="4">
        <f>Forward!S90*(1+SUM($B90:$B$228))+(-'Swap - Encargos'!J7-'Swap - Encargos'!$M7-'Swap - Encargos'!$L7)*(1+SUM($B90:$B$228))</f>
        <v>167.3896</v>
      </c>
      <c r="T90" s="4">
        <f>Forward!T90*(1+SUM($B90:$B$228))+(-'Swap - Encargos'!K7-'Swap - Encargos'!$M7-'Swap - Encargos'!$L7)*(1+SUM($B90:$B$228))</f>
        <v>161.4956</v>
      </c>
      <c r="U90" s="4">
        <f>Forward!U90*(1+SUM($B90:$B$228))</f>
        <v>0</v>
      </c>
      <c r="V90" s="6"/>
      <c r="W90" s="20">
        <f t="shared" si="0"/>
        <v>198.30035555555557</v>
      </c>
      <c r="X90" s="20">
        <f t="shared" si="1"/>
        <v>167.69243353174605</v>
      </c>
      <c r="Y90" s="23">
        <f t="shared" si="2"/>
        <v>193.95189333333335</v>
      </c>
      <c r="Z90" s="23">
        <f t="shared" si="3"/>
        <v>164.38001773809523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175.35624444444446</v>
      </c>
      <c r="AJ90" s="9">
        <f t="shared" si="8"/>
        <v>0.46929786452171446</v>
      </c>
      <c r="AK90" s="9">
        <f t="shared" si="9"/>
        <v>0.46929786452171446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Encargos'!$M8-'Swap - Encargos'!$L8)*(1+SUM($B91:$B$228))</f>
        <v>145.58840000000004</v>
      </c>
      <c r="L91" s="4">
        <f>Forward!L91*(1+SUM($B91:$B$228))+(-'Swap - Encargos'!C8-'Swap - Encargos'!$M8-'Swap - Encargos'!$L8)*(1+SUM($B91:$B$228))</f>
        <v>213.68620000000001</v>
      </c>
      <c r="M91" s="4">
        <f>Forward!M91*(1+SUM($B91:$B$228))+(-'Swap - Encargos'!D8-'Swap - Encargos'!$M8-'Swap - Encargos'!$L8)*(1+SUM($B91:$B$228))</f>
        <v>210.16390000000004</v>
      </c>
      <c r="N91" s="4">
        <f>Forward!N91*(1+SUM($B91:$B$228))+(-'Swap - Encargos'!E8-'Swap - Encargos'!$M8-'Swap - Encargos'!$L8)*(1+SUM($B91:$B$228))</f>
        <v>180.81140000000005</v>
      </c>
      <c r="O91" s="4">
        <f>Forward!O91*(1+SUM($B91:$B$228))+(-'Swap - Encargos'!F8-'Swap - Encargos'!$M8-'Swap - Encargos'!$L8)*(1+SUM($B91:$B$228))</f>
        <v>172.59270000000001</v>
      </c>
      <c r="P91" s="4">
        <f>Forward!P91*(1+SUM($B91:$B$228))+(-'Swap - Encargos'!G8-'Swap - Encargos'!$M8-'Swap - Encargos'!$L8)*(1+SUM($B91:$B$228))</f>
        <v>171.41860000000003</v>
      </c>
      <c r="Q91" s="4">
        <f>Forward!Q91*(1+SUM($B91:$B$228))+(-'Swap - Encargos'!H8-'Swap - Encargos'!$M8-'Swap - Encargos'!$L8)*(1+SUM($B91:$B$228))</f>
        <v>167.89630000000002</v>
      </c>
      <c r="R91" s="4">
        <f>Forward!R91*(1+SUM($B91:$B$228))+(-'Swap - Encargos'!I8-'Swap - Encargos'!$M8-'Swap - Encargos'!$L8)*(1+SUM($B91:$B$228))</f>
        <v>165.54810000000003</v>
      </c>
      <c r="S91" s="4">
        <f>Forward!S91*(1+SUM($B91:$B$228))+(-'Swap - Encargos'!J8-'Swap - Encargos'!$M8-'Swap - Encargos'!$L8)*(1+SUM($B91:$B$228))</f>
        <v>159.67760000000001</v>
      </c>
      <c r="T91" s="4">
        <f>Forward!T91*(1+SUM($B91:$B$228))+(-'Swap - Encargos'!K8-'Swap - Encargos'!$M8-'Swap - Encargos'!$L8)*(1+SUM($B91:$B$228))</f>
        <v>153.80710000000002</v>
      </c>
      <c r="U91" s="4">
        <f>Forward!U91*(1+SUM($B91:$B$228))</f>
        <v>0</v>
      </c>
      <c r="V91" s="6"/>
      <c r="W91" s="20">
        <f t="shared" si="0"/>
        <v>194.70491666666672</v>
      </c>
      <c r="X91" s="20">
        <f t="shared" si="1"/>
        <v>167.69243353174605</v>
      </c>
      <c r="Y91" s="23">
        <f t="shared" si="2"/>
        <v>186.72103666666672</v>
      </c>
      <c r="Z91" s="23">
        <f t="shared" si="3"/>
        <v>164.38001773809523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178.95168333333331</v>
      </c>
      <c r="AJ91" s="9">
        <f t="shared" si="8"/>
        <v>0.47892017251490621</v>
      </c>
      <c r="AK91" s="9">
        <f t="shared" si="9"/>
        <v>0.47892017251490621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Encargos'!$M9-'Swap - Encargos'!$L9)*(1+SUM($B92:$B$228))</f>
        <v>65.374399999999994</v>
      </c>
      <c r="L92" s="4">
        <f>Forward!L92*(1+SUM($B92:$B$228))+(-'Swap - Encargos'!C9-'Swap - Encargos'!$M9-'Swap - Encargos'!$L9)*(1+SUM($B92:$B$228))</f>
        <v>194.95579999999998</v>
      </c>
      <c r="M92" s="4">
        <f>Forward!M92*(1+SUM($B92:$B$228))+(-'Swap - Encargos'!D9-'Swap - Encargos'!$M9-'Swap - Encargos'!$L9)*(1+SUM($B92:$B$228))</f>
        <v>198.45799999999997</v>
      </c>
      <c r="N92" s="4">
        <f>Forward!N92*(1+SUM($B92:$B$228))+(-'Swap - Encargos'!E9-'Swap - Encargos'!$M9-'Swap - Encargos'!$L9)*(1+SUM($B92:$B$228))</f>
        <v>186.78399999999999</v>
      </c>
      <c r="O92" s="4">
        <f>Forward!O92*(1+SUM($B92:$B$228))+(-'Swap - Encargos'!F9-'Swap - Encargos'!$M9-'Swap - Encargos'!$L9)*(1+SUM($B92:$B$228))</f>
        <v>173.9426</v>
      </c>
      <c r="P92" s="4">
        <f>Forward!P92*(1+SUM($B92:$B$228))+(-'Swap - Encargos'!G9-'Swap - Encargos'!$M9-'Swap - Encargos'!$L9)*(1+SUM($B92:$B$228))</f>
        <v>171.6078</v>
      </c>
      <c r="Q92" s="4">
        <f>Forward!Q92*(1+SUM($B92:$B$228))+(-'Swap - Encargos'!H9-'Swap - Encargos'!$M9-'Swap - Encargos'!$L9)*(1+SUM($B92:$B$228))</f>
        <v>168.10560000000001</v>
      </c>
      <c r="R92" s="4">
        <f>Forward!R92*(1+SUM($B92:$B$228))+(-'Swap - Encargos'!I9-'Swap - Encargos'!$M9-'Swap - Encargos'!$L9)*(1+SUM($B92:$B$228))</f>
        <v>165.77079999999998</v>
      </c>
      <c r="S92" s="4">
        <f>Forward!S92*(1+SUM($B92:$B$228))+(-'Swap - Encargos'!J9-'Swap - Encargos'!$M9-'Swap - Encargos'!$L9)*(1+SUM($B92:$B$228))</f>
        <v>159.93379999999999</v>
      </c>
      <c r="T92" s="4">
        <f>Forward!T92*(1+SUM($B92:$B$228))+(-'Swap - Encargos'!K9-'Swap - Encargos'!$M9-'Swap - Encargos'!$L9)*(1+SUM($B92:$B$228))</f>
        <v>154.0968</v>
      </c>
      <c r="U92" s="4">
        <f>Forward!U92*(1+SUM($B92:$B$228))</f>
        <v>0</v>
      </c>
      <c r="V92" s="6"/>
      <c r="W92" s="20">
        <f t="shared" si="0"/>
        <v>173.1643333333333</v>
      </c>
      <c r="X92" s="20">
        <f t="shared" si="1"/>
        <v>167.69243353174605</v>
      </c>
      <c r="Y92" s="23">
        <f t="shared" si="2"/>
        <v>174.52629999999999</v>
      </c>
      <c r="Z92" s="23">
        <f t="shared" si="3"/>
        <v>164.38001773809523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200.49226666666672</v>
      </c>
      <c r="AJ92" s="9">
        <f t="shared" si="8"/>
        <v>0.53656824653081658</v>
      </c>
      <c r="AK92" s="9">
        <f t="shared" si="9"/>
        <v>0.53656824653081658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Encargos'!$M10-'Swap - Encargos'!$L10)*(1+SUM($B93:$B$228))</f>
        <v>78.671399999999991</v>
      </c>
      <c r="L93" s="4">
        <f>Forward!L93*(1+SUM($B93:$B$228))+(-'Swap - Encargos'!C10-'Swap - Encargos'!$M10-'Swap - Encargos'!$L10)*(1+SUM($B93:$B$228))</f>
        <v>185.52359999999999</v>
      </c>
      <c r="M93" s="4">
        <f>Forward!M93*(1+SUM($B93:$B$228))+(-'Swap - Encargos'!D10-'Swap - Encargos'!$M10-'Swap - Encargos'!$L10)*(1+SUM($B93:$B$228))</f>
        <v>189.04619999999997</v>
      </c>
      <c r="N93" s="4">
        <f>Forward!N93*(1+SUM($B93:$B$228))+(-'Swap - Encargos'!E10-'Swap - Encargos'!$M10-'Swap - Encargos'!$L10)*(1+SUM($B93:$B$228))</f>
        <v>177.30419999999998</v>
      </c>
      <c r="O93" s="4">
        <f>Forward!O93*(1+SUM($B93:$B$228))+(-'Swap - Encargos'!F10-'Swap - Encargos'!$M10-'Swap - Encargos'!$L10)*(1+SUM($B93:$B$228))</f>
        <v>171.4332</v>
      </c>
      <c r="P93" s="4">
        <f>Forward!P93*(1+SUM($B93:$B$228))+(-'Swap - Encargos'!G10-'Swap - Encargos'!$M10-'Swap - Encargos'!$L10)*(1+SUM($B93:$B$228))</f>
        <v>169.0848</v>
      </c>
      <c r="Q93" s="4">
        <f>Forward!Q93*(1+SUM($B93:$B$228))+(-'Swap - Encargos'!H10-'Swap - Encargos'!$M10-'Swap - Encargos'!$L10)*(1+SUM($B93:$B$228))</f>
        <v>169.08479999999997</v>
      </c>
      <c r="R93" s="4">
        <f>Forward!R93*(1+SUM($B93:$B$228))+(-'Swap - Encargos'!I10-'Swap - Encargos'!$M10-'Swap - Encargos'!$L10)*(1+SUM($B93:$B$228))</f>
        <v>160.86539999999997</v>
      </c>
      <c r="S93" s="4">
        <f>Forward!S93*(1+SUM($B93:$B$228))+(-'Swap - Encargos'!J10-'Swap - Encargos'!$M10-'Swap - Encargos'!$L10)*(1+SUM($B93:$B$228))</f>
        <v>154.99439999999998</v>
      </c>
      <c r="T93" s="4">
        <f>Forward!T93*(1+SUM($B93:$B$228))+(-'Swap - Encargos'!K10-'Swap - Encargos'!$M10-'Swap - Encargos'!$L10)*(1+SUM($B93:$B$228))</f>
        <v>149.1234</v>
      </c>
      <c r="U93" s="4">
        <f>Forward!U93*(1+SUM($B93:$B$228))</f>
        <v>0</v>
      </c>
      <c r="V93" s="6"/>
      <c r="W93" s="20">
        <f t="shared" si="0"/>
        <v>170.25899999999996</v>
      </c>
      <c r="X93" s="20">
        <f t="shared" si="1"/>
        <v>167.69243353174605</v>
      </c>
      <c r="Y93" s="23">
        <f t="shared" si="2"/>
        <v>170.94394999999997</v>
      </c>
      <c r="Z93" s="23">
        <f t="shared" si="3"/>
        <v>164.38001773809523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203.39760000000007</v>
      </c>
      <c r="AJ93" s="9">
        <f t="shared" si="8"/>
        <v>0.54434365671581886</v>
      </c>
      <c r="AK93" s="9">
        <f t="shared" si="9"/>
        <v>0.54434365671581886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Encargos'!$M11-'Swap - Encargos'!$L11)*(1+SUM($B94:$B$228))</f>
        <v>101.29079999999999</v>
      </c>
      <c r="L94" s="4">
        <f>Forward!L94*(1+SUM($B94:$B$228))+(-'Swap - Encargos'!C11-'Swap - Encargos'!$M11-'Swap - Encargos'!$L11)*(1+SUM($B94:$B$228))</f>
        <v>169.60320000000002</v>
      </c>
      <c r="M94" s="4">
        <f>Forward!M94*(1+SUM($B94:$B$228))+(-'Swap - Encargos'!D11-'Swap - Encargos'!$M11-'Swap - Encargos'!$L11)*(1+SUM($B94:$B$228))</f>
        <v>188.44799999999998</v>
      </c>
      <c r="N94" s="4">
        <f>Forward!N94*(1+SUM($B94:$B$228))+(-'Swap - Encargos'!E11-'Swap - Encargos'!$M11-'Swap - Encargos'!$L11)*(1+SUM($B94:$B$228))</f>
        <v>187.27019999999999</v>
      </c>
      <c r="O94" s="4">
        <f>Forward!O94*(1+SUM($B94:$B$228))+(-'Swap - Encargos'!F11-'Swap - Encargos'!$M11-'Swap - Encargos'!$L11)*(1+SUM($B94:$B$228))</f>
        <v>174.31439999999998</v>
      </c>
      <c r="P94" s="4">
        <f>Forward!P94*(1+SUM($B94:$B$228))+(-'Swap - Encargos'!G11-'Swap - Encargos'!$M11-'Swap - Encargos'!$L11)*(1+SUM($B94:$B$228))</f>
        <v>171.9588</v>
      </c>
      <c r="Q94" s="4">
        <f>Forward!Q94*(1+SUM($B94:$B$228))+(-'Swap - Encargos'!H11-'Swap - Encargos'!$M11-'Swap - Encargos'!$L11)*(1+SUM($B94:$B$228))</f>
        <v>164.892</v>
      </c>
      <c r="R94" s="4">
        <f>Forward!R94*(1+SUM($B94:$B$228))+(-'Swap - Encargos'!I11-'Swap - Encargos'!$M11-'Swap - Encargos'!$L11)*(1+SUM($B94:$B$228))</f>
        <v>157.8252</v>
      </c>
      <c r="S94" s="4">
        <f>Forward!S94*(1+SUM($B94:$B$228))+(-'Swap - Encargos'!J11-'Swap - Encargos'!$M11-'Swap - Encargos'!$L11)*(1+SUM($B94:$B$228))</f>
        <v>154.29179999999997</v>
      </c>
      <c r="T94" s="4">
        <f>Forward!T94*(1+SUM($B94:$B$228))+(-'Swap - Encargos'!K11-'Swap - Encargos'!$M11-'Swap - Encargos'!$L11)*(1+SUM($B94:$B$228))</f>
        <v>150.75839999999999</v>
      </c>
      <c r="U94" s="4">
        <f>Forward!U94*(1+SUM($B94:$B$228))</f>
        <v>0</v>
      </c>
      <c r="V94" s="6"/>
      <c r="W94" s="20">
        <f t="shared" si="0"/>
        <v>172.22053333333329</v>
      </c>
      <c r="X94" s="20">
        <f t="shared" si="1"/>
        <v>167.69243353174605</v>
      </c>
      <c r="Y94" s="23">
        <f t="shared" si="2"/>
        <v>173.60771999999997</v>
      </c>
      <c r="Z94" s="23">
        <f t="shared" si="3"/>
        <v>164.38001773809523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201.43606666666673</v>
      </c>
      <c r="AJ94" s="9">
        <f t="shared" si="8"/>
        <v>0.53909409513084128</v>
      </c>
      <c r="AK94" s="9">
        <f t="shared" si="9"/>
        <v>0.53909409513084128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Encargos'!$M12-'Swap - Encargos'!$L12)*(1+SUM($B95:$B$228))</f>
        <v>76.745500000000021</v>
      </c>
      <c r="L95" s="4">
        <f>Forward!L95*(1+SUM($B95:$B$228))+(-'Swap - Encargos'!C12-'Swap - Encargos'!$M12-'Swap - Encargos'!$L12)*(1+SUM($B95:$B$228))</f>
        <v>139.32260000000002</v>
      </c>
      <c r="M95" s="4">
        <f>Forward!M95*(1+SUM($B95:$B$228))+(-'Swap - Encargos'!D12-'Swap - Encargos'!$M12-'Swap - Encargos'!$L12)*(1+SUM($B95:$B$228))</f>
        <v>164.1173</v>
      </c>
      <c r="N95" s="4">
        <f>Forward!N95*(1+SUM($B95:$B$228))+(-'Swap - Encargos'!E12-'Swap - Encargos'!$M12-'Swap - Encargos'!$L12)*(1+SUM($B95:$B$228))</f>
        <v>168.84010000000001</v>
      </c>
      <c r="O95" s="4">
        <f>Forward!O95*(1+SUM($B95:$B$228))+(-'Swap - Encargos'!F12-'Swap - Encargos'!$M12-'Swap - Encargos'!$L12)*(1+SUM($B95:$B$228))</f>
        <v>160.5752</v>
      </c>
      <c r="P95" s="4">
        <f>Forward!P95*(1+SUM($B95:$B$228))+(-'Swap - Encargos'!G12-'Swap - Encargos'!$M12-'Swap - Encargos'!$L12)*(1+SUM($B95:$B$228))</f>
        <v>158.21379999999999</v>
      </c>
      <c r="Q95" s="4">
        <f>Forward!Q95*(1+SUM($B95:$B$228))+(-'Swap - Encargos'!H12-'Swap - Encargos'!$M12-'Swap - Encargos'!$L12)*(1+SUM($B95:$B$228))</f>
        <v>151.12960000000001</v>
      </c>
      <c r="R95" s="4">
        <f>Forward!R95*(1+SUM($B95:$B$228))+(-'Swap - Encargos'!I12-'Swap - Encargos'!$M12-'Swap - Encargos'!$L12)*(1+SUM($B95:$B$228))</f>
        <v>147.58750000000001</v>
      </c>
      <c r="S95" s="4">
        <f>Forward!S95*(1+SUM($B95:$B$228))+(-'Swap - Encargos'!J12-'Swap - Encargos'!$M12-'Swap - Encargos'!$L12)*(1+SUM($B95:$B$228))</f>
        <v>144.0454</v>
      </c>
      <c r="T95" s="4">
        <f>Forward!T95*(1+SUM($B95:$B$228))+(-'Swap - Encargos'!K12-'Swap - Encargos'!$M12-'Swap - Encargos'!$L12)*(1+SUM($B95:$B$228))</f>
        <v>140.50330000000002</v>
      </c>
      <c r="U95" s="4">
        <f>Forward!U95*(1+SUM($B95:$B$228))</f>
        <v>0</v>
      </c>
      <c r="V95" s="6"/>
      <c r="W95" s="20">
        <f t="shared" si="0"/>
        <v>149.75211666666667</v>
      </c>
      <c r="X95" s="20">
        <f t="shared" si="1"/>
        <v>167.69243353174605</v>
      </c>
      <c r="Y95" s="23">
        <f t="shared" si="2"/>
        <v>154.14038500000001</v>
      </c>
      <c r="Z95" s="23">
        <f t="shared" si="3"/>
        <v>164.38001773809523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223.90448333333336</v>
      </c>
      <c r="AJ95" s="9">
        <f t="shared" si="8"/>
        <v>0.59922528688997689</v>
      </c>
      <c r="AK95" s="9">
        <f t="shared" si="9"/>
        <v>0.59922528688997689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Encargos'!$M13-'Swap - Encargos'!$L13)*(1+SUM($B96:$B$228))</f>
        <v>70.488</v>
      </c>
      <c r="L96" s="4">
        <f>Forward!L96*(1+SUM($B96:$B$228))+(-'Swap - Encargos'!C13-'Swap - Encargos'!$M13-'Swap - Encargos'!$L13)*(1+SUM($B96:$B$228))</f>
        <v>89.284800000000004</v>
      </c>
      <c r="M96" s="4">
        <f>Forward!M96*(1+SUM($B96:$B$228))+(-'Swap - Encargos'!D13-'Swap - Encargos'!$M13-'Swap - Encargos'!$L13)*(1+SUM($B96:$B$228))</f>
        <v>135.102</v>
      </c>
      <c r="N96" s="4">
        <f>Forward!N96*(1+SUM($B96:$B$228))+(-'Swap - Encargos'!E13-'Swap - Encargos'!$M13-'Swap - Encargos'!$L13)*(1+SUM($B96:$B$228))</f>
        <v>150.37440000000004</v>
      </c>
      <c r="O96" s="4">
        <f>Forward!O96*(1+SUM($B96:$B$228))+(-'Swap - Encargos'!F13-'Swap - Encargos'!$M13-'Swap - Encargos'!$L13)*(1+SUM($B96:$B$228))</f>
        <v>142.1508</v>
      </c>
      <c r="P96" s="4">
        <f>Forward!P96*(1+SUM($B96:$B$228))+(-'Swap - Encargos'!G13-'Swap - Encargos'!$M13-'Swap - Encargos'!$L13)*(1+SUM($B96:$B$228))</f>
        <v>155.0736</v>
      </c>
      <c r="Q96" s="4">
        <f>Forward!Q96*(1+SUM($B96:$B$228))+(-'Swap - Encargos'!H13-'Swap - Encargos'!$M13-'Swap - Encargos'!$L13)*(1+SUM($B96:$B$228))</f>
        <v>148.0248</v>
      </c>
      <c r="R96" s="4">
        <f>Forward!R96*(1+SUM($B96:$B$228))+(-'Swap - Encargos'!I13-'Swap - Encargos'!$M13-'Swap - Encargos'!$L13)*(1+SUM($B96:$B$228))</f>
        <v>148.02480000000003</v>
      </c>
      <c r="S96" s="4">
        <f>Forward!S96*(1+SUM($B96:$B$228))+(-'Swap - Encargos'!J13-'Swap - Encargos'!$M13-'Swap - Encargos'!$L13)*(1+SUM($B96:$B$228))</f>
        <v>143.32560000000001</v>
      </c>
      <c r="T96" s="4">
        <f>Forward!T96*(1+SUM($B96:$B$228))+(-'Swap - Encargos'!K13-'Swap - Encargos'!$M13-'Swap - Encargos'!$L13)*(1+SUM($B96:$B$228))</f>
        <v>136.27680000000004</v>
      </c>
      <c r="U96" s="4">
        <f>Forward!U96*(1+SUM($B96:$B$228))</f>
        <v>0</v>
      </c>
      <c r="V96" s="6"/>
      <c r="W96" s="20">
        <f t="shared" si="0"/>
        <v>120.48226666666667</v>
      </c>
      <c r="X96" s="20">
        <f t="shared" si="1"/>
        <v>167.69243353174605</v>
      </c>
      <c r="Y96" s="23">
        <f t="shared" si="2"/>
        <v>131.57759999999999</v>
      </c>
      <c r="Z96" s="23">
        <f t="shared" si="3"/>
        <v>164.38001773809523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253.17433333333335</v>
      </c>
      <c r="AJ96" s="9">
        <f t="shared" si="8"/>
        <v>0.67755884235239883</v>
      </c>
      <c r="AK96" s="9">
        <f t="shared" si="9"/>
        <v>0.67755884235239883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Encargos'!$M14-'Swap - Encargos'!$L14)*(1+SUM($B97:$B$228))</f>
        <v>73.754100000000008</v>
      </c>
      <c r="L97" s="4">
        <f>Forward!L97*(1+SUM($B97:$B$228))+(-'Swap - Encargos'!C14-'Swap - Encargos'!$M14-'Swap - Encargos'!$L14)*(1+SUM($B97:$B$228))</f>
        <v>88.97320000000002</v>
      </c>
      <c r="M97" s="4">
        <f>Forward!M97*(1+SUM($B97:$B$228))+(-'Swap - Encargos'!D14-'Swap - Encargos'!$M14-'Swap - Encargos'!$L14)*(1+SUM($B97:$B$228))</f>
        <v>132.28910000000002</v>
      </c>
      <c r="N97" s="4">
        <f>Forward!N97*(1+SUM($B97:$B$228))+(-'Swap - Encargos'!E14-'Swap - Encargos'!$M14-'Swap - Encargos'!$L14)*(1+SUM($B97:$B$228))</f>
        <v>143.99610000000001</v>
      </c>
      <c r="O97" s="4">
        <f>Forward!O97*(1+SUM($B97:$B$228))+(-'Swap - Encargos'!F14-'Swap - Encargos'!$M14-'Swap - Encargos'!$L14)*(1+SUM($B97:$B$228))</f>
        <v>138.14260000000002</v>
      </c>
      <c r="P97" s="4">
        <f>Forward!P97*(1+SUM($B97:$B$228))+(-'Swap - Encargos'!G14-'Swap - Encargos'!$M14-'Swap - Encargos'!$L14)*(1+SUM($B97:$B$228))</f>
        <v>159.21519999999998</v>
      </c>
      <c r="Q97" s="4">
        <f>Forward!Q97*(1+SUM($B97:$B$228))+(-'Swap - Encargos'!H14-'Swap - Encargos'!$M14-'Swap - Encargos'!$L14)*(1+SUM($B97:$B$228))</f>
        <v>158.0445</v>
      </c>
      <c r="R97" s="4">
        <f>Forward!R97*(1+SUM($B97:$B$228))+(-'Swap - Encargos'!I14-'Swap - Encargos'!$M14-'Swap - Encargos'!$L14)*(1+SUM($B97:$B$228))</f>
        <v>147.50819999999999</v>
      </c>
      <c r="S97" s="4">
        <f>Forward!S97*(1+SUM($B97:$B$228))+(-'Swap - Encargos'!J14-'Swap - Encargos'!$M14-'Swap - Encargos'!$L14)*(1+SUM($B97:$B$228))</f>
        <v>142.8254</v>
      </c>
      <c r="T97" s="4">
        <f>Forward!T97*(1+SUM($B97:$B$228))+(-'Swap - Encargos'!K14-'Swap - Encargos'!$M14-'Swap - Encargos'!$L14)*(1+SUM($B97:$B$228))</f>
        <v>135.80119999999999</v>
      </c>
      <c r="U97" s="4">
        <f>Forward!U97*(1+SUM($B97:$B$228))</f>
        <v>0</v>
      </c>
      <c r="V97" s="6"/>
      <c r="W97" s="20">
        <f t="shared" si="0"/>
        <v>119.80163333333333</v>
      </c>
      <c r="X97" s="20">
        <f t="shared" si="1"/>
        <v>167.69243353174605</v>
      </c>
      <c r="Y97" s="23">
        <f t="shared" si="2"/>
        <v>131.09888833333332</v>
      </c>
      <c r="Z97" s="23">
        <f t="shared" si="3"/>
        <v>164.38001773809523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253.85496666666671</v>
      </c>
      <c r="AJ97" s="9">
        <f t="shared" si="8"/>
        <v>0.67938039008722628</v>
      </c>
      <c r="AK97" s="9">
        <f t="shared" si="9"/>
        <v>0.67938039008722628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Encargos'!$M15-'Swap - Encargos'!$L15)*(1+SUM($B98:$B$228))</f>
        <v>79.186000000000007</v>
      </c>
      <c r="M98" s="4">
        <f>Forward!M98*(1+SUM($B98:$B$228))+(-'Swap - Encargos'!D15-'Swap - Encargos'!$M15-'Swap - Encargos'!$L15)*(1+SUM($B98:$B$228))</f>
        <v>101.31150000000002</v>
      </c>
      <c r="N98" s="4">
        <f>Forward!N98*(1+SUM($B98:$B$228))+(-'Swap - Encargos'!E15-'Swap - Encargos'!$M15-'Swap - Encargos'!$L15)*(1+SUM($B98:$B$228))</f>
        <v>118.77900000000002</v>
      </c>
      <c r="O98" s="4">
        <f>Forward!O98*(1+SUM($B98:$B$228))+(-'Swap - Encargos'!F15-'Swap - Encargos'!$M15-'Swap - Encargos'!$L15)*(1+SUM($B98:$B$228))</f>
        <v>131.58850000000001</v>
      </c>
      <c r="P98" s="4">
        <f>Forward!P98*(1+SUM($B98:$B$228))+(-'Swap - Encargos'!G15-'Swap - Encargos'!$M15-'Swap - Encargos'!$L15)*(1+SUM($B98:$B$228))</f>
        <v>163.03</v>
      </c>
      <c r="Q98" s="4">
        <f>Forward!Q98*(1+SUM($B98:$B$228))+(-'Swap - Encargos'!H15-'Swap - Encargos'!$M15-'Swap - Encargos'!$L15)*(1+SUM($B98:$B$228))</f>
        <v>158.37200000000001</v>
      </c>
      <c r="R98" s="4">
        <f>Forward!R98*(1+SUM($B98:$B$228))+(-'Swap - Encargos'!I15-'Swap - Encargos'!$M15-'Swap - Encargos'!$L15)*(1+SUM($B98:$B$228))</f>
        <v>151.38500000000002</v>
      </c>
      <c r="S98" s="4">
        <f>Forward!S98*(1+SUM($B98:$B$228))+(-'Swap - Encargos'!J15-'Swap - Encargos'!$M15-'Swap - Encargos'!$L15)*(1+SUM($B98:$B$228))</f>
        <v>146.727</v>
      </c>
      <c r="T98" s="4">
        <f>Forward!T98*(1+SUM($B98:$B$228))+(-'Swap - Encargos'!K15-'Swap - Encargos'!$M15-'Swap - Encargos'!$L15)*(1+SUM($B98:$B$228))</f>
        <v>139.74</v>
      </c>
      <c r="U98" s="4">
        <f>Forward!U98*(1+SUM($B98:$B$228))</f>
        <v>0</v>
      </c>
      <c r="V98" s="6"/>
      <c r="W98" s="20">
        <f t="shared" si="0"/>
        <v>99.758833333333357</v>
      </c>
      <c r="X98" s="20">
        <f t="shared" si="1"/>
        <v>167.69243353174605</v>
      </c>
      <c r="Y98" s="23">
        <f t="shared" si="2"/>
        <v>118.77900000000002</v>
      </c>
      <c r="Z98" s="23">
        <f t="shared" si="3"/>
        <v>164.38001773809523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269.15476666666666</v>
      </c>
      <c r="AJ98" s="9">
        <f t="shared" si="8"/>
        <v>0.72958754208754206</v>
      </c>
      <c r="AK98" s="9">
        <f t="shared" si="9"/>
        <v>0.72958754208754206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Encargos'!$M16-'Swap - Encargos'!$L16)*(1+SUM($B99:$B$228))</f>
        <v>81.144000000000005</v>
      </c>
      <c r="M99" s="4">
        <f>Forward!M99*(1+SUM($B99:$B$228))+(-'Swap - Encargos'!D16-'Swap - Encargos'!$M16-'Swap - Encargos'!$L16)*(1+SUM($B99:$B$228))</f>
        <v>91.57680000000002</v>
      </c>
      <c r="N99" s="4">
        <f>Forward!N99*(1+SUM($B99:$B$228))+(-'Swap - Encargos'!E16-'Swap - Encargos'!$M16-'Swap - Encargos'!$L16)*(1+SUM($B99:$B$228))</f>
        <v>103.16879999999999</v>
      </c>
      <c r="O99" s="4">
        <f>Forward!O99*(1+SUM($B99:$B$228))+(-'Swap - Encargos'!F16-'Swap - Encargos'!$M16-'Swap - Encargos'!$L16)*(1+SUM($B99:$B$228))</f>
        <v>122.87520000000001</v>
      </c>
      <c r="P99" s="4">
        <f>Forward!P99*(1+SUM($B99:$B$228))+(-'Swap - Encargos'!G16-'Swap - Encargos'!$M16-'Swap - Encargos'!$L16)*(1+SUM($B99:$B$228))</f>
        <v>165.76560000000001</v>
      </c>
      <c r="Q99" s="4">
        <f>Forward!Q99*(1+SUM($B99:$B$228))+(-'Swap - Encargos'!H16-'Swap - Encargos'!$M16-'Swap - Encargos'!$L16)*(1+SUM($B99:$B$228))</f>
        <v>161.12880000000001</v>
      </c>
      <c r="R99" s="4">
        <f>Forward!R99*(1+SUM($B99:$B$228))+(-'Swap - Encargos'!I16-'Swap - Encargos'!$M16-'Swap - Encargos'!$L16)*(1+SUM($B99:$B$228))</f>
        <v>155.33279999999999</v>
      </c>
      <c r="S99" s="4">
        <f>Forward!S99*(1+SUM($B99:$B$228))+(-'Swap - Encargos'!J16-'Swap - Encargos'!$M16-'Swap - Encargos'!$L16)*(1+SUM($B99:$B$228))</f>
        <v>150.696</v>
      </c>
      <c r="T99" s="4">
        <f>Forward!T99*(1+SUM($B99:$B$228))+(-'Swap - Encargos'!K16-'Swap - Encargos'!$M16-'Swap - Encargos'!$L16)*(1+SUM($B99:$B$228))</f>
        <v>143.74080000000001</v>
      </c>
      <c r="U99" s="4">
        <f>Forward!U99*(1+SUM($B99:$B$228))</f>
        <v>0</v>
      </c>
      <c r="V99" s="6"/>
      <c r="W99" s="20">
        <f t="shared" si="0"/>
        <v>93.122400000000013</v>
      </c>
      <c r="X99" s="20">
        <f t="shared" si="1"/>
        <v>167.69243353174605</v>
      </c>
      <c r="Y99" s="23">
        <f t="shared" si="2"/>
        <v>114.23916000000003</v>
      </c>
      <c r="Z99" s="23">
        <f t="shared" si="3"/>
        <v>164.38001773809523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275.7912</v>
      </c>
      <c r="AJ99" s="9">
        <f t="shared" si="8"/>
        <v>0.74757666835811953</v>
      </c>
      <c r="AK99" s="9">
        <f t="shared" si="9"/>
        <v>0.74757666835811953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Encargos'!$M17-'Swap - Encargos'!$L17)*(1+SUM($B100:$B$228))</f>
        <v>80.556000000000012</v>
      </c>
      <c r="M100" s="4">
        <f>Forward!M100*(1+SUM($B100:$B$228))+(-'Swap - Encargos'!D17-'Swap - Encargos'!$M17-'Swap - Encargos'!$L17)*(1+SUM($B100:$B$228))</f>
        <v>95.516400000000019</v>
      </c>
      <c r="N100" s="4">
        <f>Forward!N100*(1+SUM($B100:$B$228))+(-'Swap - Encargos'!E17-'Swap - Encargos'!$M17-'Swap - Encargos'!$L17)*(1+SUM($B100:$B$228))</f>
        <v>97.818000000000012</v>
      </c>
      <c r="O100" s="4">
        <f>Forward!O100*(1+SUM($B100:$B$228))+(-'Swap - Encargos'!F17-'Swap - Encargos'!$M17-'Swap - Encargos'!$L17)*(1+SUM($B100:$B$228))</f>
        <v>109.32600000000001</v>
      </c>
      <c r="P100" s="4">
        <f>Forward!P100*(1+SUM($B100:$B$228))+(-'Swap - Encargos'!G17-'Swap - Encargos'!$M17-'Swap - Encargos'!$L17)*(1+SUM($B100:$B$228))</f>
        <v>136.9452</v>
      </c>
      <c r="Q100" s="4">
        <f>Forward!Q100*(1+SUM($B100:$B$228))+(-'Swap - Encargos'!H17-'Swap - Encargos'!$M17-'Swap - Encargos'!$L17)*(1+SUM($B100:$B$228))</f>
        <v>153.0564</v>
      </c>
      <c r="R100" s="4">
        <f>Forward!R100*(1+SUM($B100:$B$228))+(-'Swap - Encargos'!I17-'Swap - Encargos'!$M17-'Swap - Encargos'!$L17)*(1+SUM($B100:$B$228))</f>
        <v>146.1516</v>
      </c>
      <c r="S100" s="4">
        <f>Forward!S100*(1+SUM($B100:$B$228))+(-'Swap - Encargos'!J17-'Swap - Encargos'!$M17-'Swap - Encargos'!$L17)*(1+SUM($B100:$B$228))</f>
        <v>141.54840000000002</v>
      </c>
      <c r="T100" s="4">
        <f>Forward!T100*(1+SUM($B100:$B$228))+(-'Swap - Encargos'!K17-'Swap - Encargos'!$M17-'Swap - Encargos'!$L17)*(1+SUM($B100:$B$228))</f>
        <v>134.64359999999999</v>
      </c>
      <c r="U100" s="4">
        <f>Forward!U100*(1+SUM($B100:$B$228))</f>
        <v>0</v>
      </c>
      <c r="V100" s="6"/>
      <c r="W100" s="20">
        <f t="shared" si="0"/>
        <v>92.895133333333362</v>
      </c>
      <c r="X100" s="20">
        <f t="shared" si="1"/>
        <v>167.69243353174605</v>
      </c>
      <c r="Y100" s="23">
        <f t="shared" si="2"/>
        <v>106.44900000000003</v>
      </c>
      <c r="Z100" s="23">
        <f t="shared" si="3"/>
        <v>164.38001773809523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276.01846666666665</v>
      </c>
      <c r="AJ100" s="9">
        <f t="shared" si="8"/>
        <v>0.74819271142800547</v>
      </c>
      <c r="AK100" s="9">
        <f t="shared" si="9"/>
        <v>0.74819271142800547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Encargos'!$M18-'Swap - Encargos'!$L18)*(1+SUM($B101:$B$228))</f>
        <v>72.053100000000001</v>
      </c>
      <c r="M101" s="4">
        <f>Forward!M101*(1+SUM($B101:$B$228))+(-'Swap - Encargos'!D18-'Swap - Encargos'!$M18-'Swap - Encargos'!$L18)*(1+SUM($B101:$B$228))</f>
        <v>76.627899999999997</v>
      </c>
      <c r="N101" s="4">
        <f>Forward!N101*(1+SUM($B101:$B$228))+(-'Swap - Encargos'!E18-'Swap - Encargos'!$M18-'Swap - Encargos'!$L18)*(1+SUM($B101:$B$228))</f>
        <v>84.633799999999994</v>
      </c>
      <c r="O101" s="4">
        <f>Forward!O101*(1+SUM($B101:$B$228))+(-'Swap - Encargos'!F18-'Swap - Encargos'!$M18-'Swap - Encargos'!$L18)*(1+SUM($B101:$B$228))</f>
        <v>99.501899999999992</v>
      </c>
      <c r="P101" s="4">
        <f>Forward!P101*(1+SUM($B101:$B$228))+(-'Swap - Encargos'!G18-'Swap - Encargos'!$M18-'Swap - Encargos'!$L18)*(1+SUM($B101:$B$228))</f>
        <v>128.09439999999998</v>
      </c>
      <c r="Q101" s="4">
        <f>Forward!Q101*(1+SUM($B101:$B$228))+(-'Swap - Encargos'!H18-'Swap - Encargos'!$M18-'Swap - Encargos'!$L18)*(1+SUM($B101:$B$228))</f>
        <v>144.1062</v>
      </c>
      <c r="R101" s="4">
        <f>Forward!R101*(1+SUM($B101:$B$228))+(-'Swap - Encargos'!I18-'Swap - Encargos'!$M18-'Swap - Encargos'!$L18)*(1+SUM($B101:$B$228))</f>
        <v>141.81879999999998</v>
      </c>
      <c r="S101" s="4">
        <f>Forward!S101*(1+SUM($B101:$B$228))+(-'Swap - Encargos'!J18-'Swap - Encargos'!$M18-'Swap - Encargos'!$L18)*(1+SUM($B101:$B$228))</f>
        <v>140.67509999999999</v>
      </c>
      <c r="T101" s="4">
        <f>Forward!T101*(1+SUM($B101:$B$228))+(-'Swap - Encargos'!K18-'Swap - Encargos'!$M18-'Swap - Encargos'!$L18)*(1+SUM($B101:$B$228))</f>
        <v>137.244</v>
      </c>
      <c r="U101" s="4">
        <f>Forward!U101*(1+SUM($B101:$B$228))</f>
        <v>0</v>
      </c>
      <c r="V101" s="6"/>
      <c r="W101" s="20">
        <f t="shared" si="0"/>
        <v>80.058999999999997</v>
      </c>
      <c r="X101" s="20">
        <f t="shared" si="1"/>
        <v>167.69243353174605</v>
      </c>
      <c r="Y101" s="23">
        <f t="shared" si="2"/>
        <v>95.784875</v>
      </c>
      <c r="Z101" s="23">
        <f t="shared" si="3"/>
        <v>164.38001773809523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288.8546</v>
      </c>
      <c r="AJ101" s="9">
        <f t="shared" si="8"/>
        <v>0.78298712760928302</v>
      </c>
      <c r="AK101" s="9">
        <f t="shared" si="9"/>
        <v>0.78298712760928302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Encargos'!$M19-'Swap - Encargos'!$L19)*(1+SUM($B102:$B$228))</f>
        <v>81.936000000000007</v>
      </c>
      <c r="M102" s="4">
        <f>Forward!M102*(1+SUM($B102:$B$228))+(-'Swap - Encargos'!D19-'Swap - Encargos'!$M19-'Swap - Encargos'!$L19)*(1+SUM($B102:$B$228))</f>
        <v>80.797999999999988</v>
      </c>
      <c r="N102" s="4">
        <f>Forward!N102*(1+SUM($B102:$B$228))+(-'Swap - Encargos'!E19-'Swap - Encargos'!$M19-'Swap - Encargos'!$L19)*(1+SUM($B102:$B$228))</f>
        <v>95.591999999999999</v>
      </c>
      <c r="O102" s="4">
        <f>Forward!O102*(1+SUM($B102:$B$228))+(-'Swap - Encargos'!F19-'Swap - Encargos'!$M19-'Swap - Encargos'!$L19)*(1+SUM($B102:$B$228))</f>
        <v>108.11</v>
      </c>
      <c r="P102" s="4">
        <f>Forward!P102*(1+SUM($B102:$B$228))+(-'Swap - Encargos'!G19-'Swap - Encargos'!$M19-'Swap - Encargos'!$L19)*(1+SUM($B102:$B$228))</f>
        <v>125.17999999999999</v>
      </c>
      <c r="Q102" s="4">
        <f>Forward!Q102*(1+SUM($B102:$B$228))+(-'Swap - Encargos'!H19-'Swap - Encargos'!$M19-'Swap - Encargos'!$L19)*(1+SUM($B102:$B$228))</f>
        <v>143.38799999999998</v>
      </c>
      <c r="R102" s="4">
        <f>Forward!R102*(1+SUM($B102:$B$228))+(-'Swap - Encargos'!I19-'Swap - Encargos'!$M19-'Swap - Encargos'!$L19)*(1+SUM($B102:$B$228))</f>
        <v>139.97399999999999</v>
      </c>
      <c r="S102" s="4">
        <f>Forward!S102*(1+SUM($B102:$B$228))+(-'Swap - Encargos'!J19-'Swap - Encargos'!$M19-'Swap - Encargos'!$L19)*(1+SUM($B102:$B$228))</f>
        <v>137.69799999999998</v>
      </c>
      <c r="T102" s="4">
        <f>Forward!T102*(1+SUM($B102:$B$228))+(-'Swap - Encargos'!K19-'Swap - Encargos'!$M19-'Swap - Encargos'!$L19)*(1+SUM($B102:$B$228))</f>
        <v>135.42199999999997</v>
      </c>
      <c r="U102" s="4">
        <f>Forward!U102*(1+SUM($B102:$B$228))</f>
        <v>0</v>
      </c>
      <c r="V102" s="6"/>
      <c r="W102" s="20">
        <f t="shared" si="0"/>
        <v>89.016888888888886</v>
      </c>
      <c r="X102" s="20">
        <f t="shared" si="1"/>
        <v>167.69243353174605</v>
      </c>
      <c r="Y102" s="23">
        <f t="shared" si="2"/>
        <v>102.41999999999999</v>
      </c>
      <c r="Z102" s="23">
        <f t="shared" si="3"/>
        <v>164.38001773809523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279.89671111111113</v>
      </c>
      <c r="AJ102" s="9">
        <f t="shared" si="8"/>
        <v>0.7587053204628702</v>
      </c>
      <c r="AK102" s="9">
        <f t="shared" si="9"/>
        <v>0.7587053204628702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Encargos'!$M20-'Swap - Encargos'!$L20)*(1+SUM($B103:$B$228))</f>
        <v>78.363299999999995</v>
      </c>
      <c r="M103" s="4">
        <f>Forward!M103*(1+SUM($B103:$B$228))+(-'Swap - Encargos'!D20-'Swap - Encargos'!$M20-'Swap - Encargos'!$L20)*(1+SUM($B103:$B$228))</f>
        <v>84.041799999999995</v>
      </c>
      <c r="N103" s="4">
        <f>Forward!N103*(1+SUM($B103:$B$228))+(-'Swap - Encargos'!E20-'Swap - Encargos'!$M20-'Swap - Encargos'!$L20)*(1+SUM($B103:$B$228))</f>
        <v>94.26309999999998</v>
      </c>
      <c r="O103" s="4">
        <f>Forward!O103*(1+SUM($B103:$B$228))+(-'Swap - Encargos'!F20-'Swap - Encargos'!$M20-'Swap - Encargos'!$L20)*(1+SUM($B103:$B$228))</f>
        <v>103.34870000000001</v>
      </c>
      <c r="P103" s="4">
        <f>Forward!P103*(1+SUM($B103:$B$228))+(-'Swap - Encargos'!G20-'Swap - Encargos'!$M20-'Swap - Encargos'!$L20)*(1+SUM($B103:$B$228))</f>
        <v>118.11280000000001</v>
      </c>
      <c r="Q103" s="4">
        <f>Forward!Q103*(1+SUM($B103:$B$228))+(-'Swap - Encargos'!H20-'Swap - Encargos'!$M20-'Swap - Encargos'!$L20)*(1+SUM($B103:$B$228))</f>
        <v>137.41969999999998</v>
      </c>
      <c r="R103" s="4">
        <f>Forward!R103*(1+SUM($B103:$B$228))+(-'Swap - Encargos'!I20-'Swap - Encargos'!$M20-'Swap - Encargos'!$L20)*(1+SUM($B103:$B$228))</f>
        <v>135.14830000000001</v>
      </c>
      <c r="S103" s="4">
        <f>Forward!S103*(1+SUM($B103:$B$228))+(-'Swap - Encargos'!J20-'Swap - Encargos'!$M20-'Swap - Encargos'!$L20)*(1+SUM($B103:$B$228))</f>
        <v>132.87689999999998</v>
      </c>
      <c r="T103" s="4">
        <f>Forward!T103*(1+SUM($B103:$B$228))+(-'Swap - Encargos'!K20-'Swap - Encargos'!$M20-'Swap - Encargos'!$L20)*(1+SUM($B103:$B$228))</f>
        <v>130.60550000000001</v>
      </c>
      <c r="U103" s="4">
        <f>Forward!U103*(1+SUM($B103:$B$228))</f>
        <v>0</v>
      </c>
      <c r="V103" s="6"/>
      <c r="W103" s="20">
        <f t="shared" si="0"/>
        <v>89.026261111111097</v>
      </c>
      <c r="X103" s="20">
        <f t="shared" si="1"/>
        <v>167.69243353174605</v>
      </c>
      <c r="Y103" s="23">
        <f t="shared" si="2"/>
        <v>100.54730666666666</v>
      </c>
      <c r="Z103" s="23">
        <f t="shared" si="3"/>
        <v>164.38001773809523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279.88733888888896</v>
      </c>
      <c r="AJ103" s="9">
        <f t="shared" si="8"/>
        <v>0.75867991553818814</v>
      </c>
      <c r="AK103" s="9">
        <f t="shared" si="9"/>
        <v>0.75867991553818814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Encargos'!$M21-'Swap - Encargos'!$L21)*(1+SUM($B104:$B$228))</f>
        <v>81.828000000000003</v>
      </c>
      <c r="M104" s="4">
        <f>Forward!M104*(1+SUM($B104:$B$228))+(-'Swap - Encargos'!D21-'Swap - Encargos'!$M21-'Swap - Encargos'!$L21)*(1+SUM($B104:$B$228))</f>
        <v>84.100999999999999</v>
      </c>
      <c r="N104" s="4">
        <f>Forward!N104*(1+SUM($B104:$B$228))+(-'Swap - Encargos'!E21-'Swap - Encargos'!$M21-'Swap - Encargos'!$L21)*(1+SUM($B104:$B$228))</f>
        <v>97.739000000000004</v>
      </c>
      <c r="O104" s="4">
        <f>Forward!O104*(1+SUM($B104:$B$228))+(-'Swap - Encargos'!F21-'Swap - Encargos'!$M21-'Swap - Encargos'!$L21)*(1+SUM($B104:$B$228))</f>
        <v>103.42150000000001</v>
      </c>
      <c r="P104" s="4">
        <f>Forward!P104*(1+SUM($B104:$B$228))+(-'Swap - Encargos'!G21-'Swap - Encargos'!$M21-'Swap - Encargos'!$L21)*(1+SUM($B104:$B$228))</f>
        <v>113.65</v>
      </c>
      <c r="Q104" s="4">
        <f>Forward!Q104*(1+SUM($B104:$B$228))+(-'Swap - Encargos'!H21-'Swap - Encargos'!$M21-'Swap - Encargos'!$L21)*(1+SUM($B104:$B$228))</f>
        <v>134.10700000000003</v>
      </c>
      <c r="R104" s="4">
        <f>Forward!R104*(1+SUM($B104:$B$228))+(-'Swap - Encargos'!I21-'Swap - Encargos'!$M21-'Swap - Encargos'!$L21)*(1+SUM($B104:$B$228))</f>
        <v>130.69750000000002</v>
      </c>
      <c r="S104" s="4">
        <f>Forward!S104*(1+SUM($B104:$B$228))+(-'Swap - Encargos'!J21-'Swap - Encargos'!$M21-'Swap - Encargos'!$L21)*(1+SUM($B104:$B$228))</f>
        <v>128.42449999999999</v>
      </c>
      <c r="T104" s="4">
        <f>Forward!T104*(1+SUM($B104:$B$228))+(-'Swap - Encargos'!K21-'Swap - Encargos'!$M21-'Swap - Encargos'!$L21)*(1+SUM($B104:$B$228))</f>
        <v>126.1515</v>
      </c>
      <c r="U104" s="4">
        <f>Forward!U104*(1+SUM($B104:$B$228))</f>
        <v>0</v>
      </c>
      <c r="V104" s="6"/>
      <c r="W104" s="20">
        <f t="shared" si="0"/>
        <v>91.488249999999994</v>
      </c>
      <c r="X104" s="20">
        <f t="shared" si="1"/>
        <v>167.69243353174605</v>
      </c>
      <c r="Y104" s="23">
        <f t="shared" si="2"/>
        <v>101.3758</v>
      </c>
      <c r="Z104" s="23">
        <f t="shared" si="3"/>
        <v>164.38001773809523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277.42535000000004</v>
      </c>
      <c r="AJ104" s="9">
        <f t="shared" si="8"/>
        <v>0.7520062963252101</v>
      </c>
      <c r="AK104" s="9">
        <f t="shared" si="9"/>
        <v>0.7520062963252101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Encargos'!$M22-'Swap - Encargos'!$L22)*(1+SUM($B105:$B$228))</f>
        <v>88.553399999999996</v>
      </c>
      <c r="M105" s="4">
        <f>Forward!M105*(1+SUM($B105:$B$228))+(-'Swap - Encargos'!D22-'Swap - Encargos'!$M22-'Swap - Encargos'!$L22)*(1+SUM($B105:$B$228))</f>
        <v>78.335700000000003</v>
      </c>
      <c r="N105" s="4">
        <f>Forward!N105*(1+SUM($B105:$B$228))+(-'Swap - Encargos'!E22-'Swap - Encargos'!$M22-'Swap - Encargos'!$L22)*(1+SUM($B105:$B$228))</f>
        <v>95.365199999999987</v>
      </c>
      <c r="O105" s="4">
        <f>Forward!O105*(1+SUM($B105:$B$228))+(-'Swap - Encargos'!F22-'Swap - Encargos'!$M22-'Swap - Encargos'!$L22)*(1+SUM($B105:$B$228))</f>
        <v>104.44759999999999</v>
      </c>
      <c r="P105" s="4">
        <f>Forward!P105*(1+SUM($B105:$B$228))+(-'Swap - Encargos'!G22-'Swap - Encargos'!$M22-'Swap - Encargos'!$L22)*(1+SUM($B105:$B$228))</f>
        <v>119.20650000000001</v>
      </c>
      <c r="Q105" s="4">
        <f>Forward!Q105*(1+SUM($B105:$B$228))+(-'Swap - Encargos'!H22-'Swap - Encargos'!$M22-'Swap - Encargos'!$L22)*(1+SUM($B105:$B$228))</f>
        <v>127.15359999999998</v>
      </c>
      <c r="R105" s="4">
        <f>Forward!R105*(1+SUM($B105:$B$228))+(-'Swap - Encargos'!I22-'Swap - Encargos'!$M22-'Swap - Encargos'!$L22)*(1+SUM($B105:$B$228))</f>
        <v>128.28889999999998</v>
      </c>
      <c r="S105" s="4">
        <f>Forward!S105*(1+SUM($B105:$B$228))+(-'Swap - Encargos'!J22-'Swap - Encargos'!$M22-'Swap - Encargos'!$L22)*(1+SUM($B105:$B$228))</f>
        <v>126.01829999999998</v>
      </c>
      <c r="T105" s="4">
        <f>Forward!T105*(1+SUM($B105:$B$228))+(-'Swap - Encargos'!K22-'Swap - Encargos'!$M22-'Swap - Encargos'!$L22)*(1+SUM($B105:$B$228))</f>
        <v>123.74769999999998</v>
      </c>
      <c r="U105" s="4">
        <f>Forward!U105*(1+SUM($B105:$B$228))</f>
        <v>0</v>
      </c>
      <c r="V105" s="6"/>
      <c r="W105" s="20">
        <f t="shared" si="0"/>
        <v>90.508638888888882</v>
      </c>
      <c r="X105" s="20">
        <f t="shared" si="1"/>
        <v>167.69243353174605</v>
      </c>
      <c r="Y105" s="23">
        <f t="shared" si="2"/>
        <v>101.68503666666668</v>
      </c>
      <c r="Z105" s="23">
        <f t="shared" si="3"/>
        <v>164.38001773809523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278.40496111111116</v>
      </c>
      <c r="AJ105" s="9">
        <f t="shared" si="8"/>
        <v>0.75466169073493394</v>
      </c>
      <c r="AK105" s="9">
        <f t="shared" si="9"/>
        <v>0.75466169073493394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Encargos'!$M23-'Swap - Encargos'!$L23)*(1+SUM($B106:$B$228))</f>
        <v>82.665200000000013</v>
      </c>
      <c r="M106" s="4">
        <f>Forward!M106*(1+SUM($B106:$B$228))+(-'Swap - Encargos'!D23-'Swap - Encargos'!$M23-'Swap - Encargos'!$L23)*(1+SUM($B106:$B$228))</f>
        <v>78.135600000000011</v>
      </c>
      <c r="N106" s="4">
        <f>Forward!N106*(1+SUM($B106:$B$228))+(-'Swap - Encargos'!E23-'Swap - Encargos'!$M23-'Swap - Encargos'!$L23)*(1+SUM($B106:$B$228))</f>
        <v>88.327200000000005</v>
      </c>
      <c r="O106" s="4">
        <f>Forward!O106*(1+SUM($B106:$B$228))+(-'Swap - Encargos'!F23-'Swap - Encargos'!$M23-'Swap - Encargos'!$L23)*(1+SUM($B106:$B$228))</f>
        <v>98.518799999999999</v>
      </c>
      <c r="P106" s="4">
        <f>Forward!P106*(1+SUM($B106:$B$228))+(-'Swap - Encargos'!G23-'Swap - Encargos'!$M23-'Swap - Encargos'!$L23)*(1+SUM($B106:$B$228))</f>
        <v>118.90200000000002</v>
      </c>
      <c r="Q106" s="4">
        <f>Forward!Q106*(1+SUM($B106:$B$228))+(-'Swap - Encargos'!H23-'Swap - Encargos'!$M23-'Swap - Encargos'!$L23)*(1+SUM($B106:$B$228))</f>
        <v>127.96120000000002</v>
      </c>
      <c r="R106" s="4">
        <f>Forward!R106*(1+SUM($B106:$B$228))+(-'Swap - Encargos'!I23-'Swap - Encargos'!$M23-'Swap - Encargos'!$L23)*(1+SUM($B106:$B$228))</f>
        <v>127.96120000000002</v>
      </c>
      <c r="S106" s="4">
        <f>Forward!S106*(1+SUM($B106:$B$228))+(-'Swap - Encargos'!J23-'Swap - Encargos'!$M23-'Swap - Encargos'!$L23)*(1+SUM($B106:$B$228))</f>
        <v>125.69640000000001</v>
      </c>
      <c r="T106" s="4">
        <f>Forward!T106*(1+SUM($B106:$B$228))+(-'Swap - Encargos'!K23-'Swap - Encargos'!$M23-'Swap - Encargos'!$L23)*(1+SUM($B106:$B$228))</f>
        <v>123.4316</v>
      </c>
      <c r="U106" s="4">
        <f>Forward!U106*(1+SUM($B106:$B$228))</f>
        <v>0</v>
      </c>
      <c r="V106" s="6"/>
      <c r="W106" s="20">
        <f t="shared" si="0"/>
        <v>86.5656888888889</v>
      </c>
      <c r="X106" s="20">
        <f t="shared" si="1"/>
        <v>167.69243353174605</v>
      </c>
      <c r="Y106" s="23">
        <f t="shared" si="2"/>
        <v>99.349226666666681</v>
      </c>
      <c r="Z106" s="23">
        <f t="shared" si="3"/>
        <v>164.38001773809523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282.3479111111111</v>
      </c>
      <c r="AJ106" s="9">
        <f t="shared" si="8"/>
        <v>0.7653496946469609</v>
      </c>
      <c r="AK106" s="9">
        <f t="shared" si="9"/>
        <v>0.7653496946469609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Encargos'!$M24-'Swap - Encargos'!$L24)*(1+SUM($B107:$B$228))</f>
        <v>86.994599999999991</v>
      </c>
      <c r="M107" s="4">
        <f>Forward!M107*(1+SUM($B107:$B$228))+(-'Swap - Encargos'!D24-'Swap - Encargos'!$M24-'Swap - Encargos'!$L24)*(1+SUM($B107:$B$228))</f>
        <v>76.826399999999992</v>
      </c>
      <c r="N107" s="4">
        <f>Forward!N107*(1+SUM($B107:$B$228))+(-'Swap - Encargos'!E24-'Swap - Encargos'!$M24-'Swap - Encargos'!$L24)*(1+SUM($B107:$B$228))</f>
        <v>97.162800000000004</v>
      </c>
      <c r="O107" s="4">
        <f>Forward!O107*(1+SUM($B107:$B$228))+(-'Swap - Encargos'!F24-'Swap - Encargos'!$M24-'Swap - Encargos'!$L24)*(1+SUM($B107:$B$228))</f>
        <v>106.2012</v>
      </c>
      <c r="P107" s="4">
        <f>Forward!P107*(1+SUM($B107:$B$228))+(-'Swap - Encargos'!G24-'Swap - Encargos'!$M24-'Swap - Encargos'!$L24)*(1+SUM($B107:$B$228))</f>
        <v>111.8502</v>
      </c>
      <c r="Q107" s="4">
        <f>Forward!Q107*(1+SUM($B107:$B$228))+(-'Swap - Encargos'!H24-'Swap - Encargos'!$M24-'Swap - Encargos'!$L24)*(1+SUM($B107:$B$228))</f>
        <v>126.5376</v>
      </c>
      <c r="R107" s="4">
        <f>Forward!R107*(1+SUM($B107:$B$228))+(-'Swap - Encargos'!I24-'Swap - Encargos'!$M24-'Swap - Encargos'!$L24)*(1+SUM($B107:$B$228))</f>
        <v>125.40779999999999</v>
      </c>
      <c r="S107" s="4">
        <f>Forward!S107*(1+SUM($B107:$B$228))+(-'Swap - Encargos'!J24-'Swap - Encargos'!$M24-'Swap - Encargos'!$L24)*(1+SUM($B107:$B$228))</f>
        <v>123.14819999999999</v>
      </c>
      <c r="T107" s="4">
        <f>Forward!T107*(1+SUM($B107:$B$228))+(-'Swap - Encargos'!K24-'Swap - Encargos'!$M24-'Swap - Encargos'!$L24)*(1+SUM($B107:$B$228))</f>
        <v>120.88859999999998</v>
      </c>
      <c r="U107" s="4">
        <f>Forward!U107*(1+SUM($B107:$B$228))</f>
        <v>0</v>
      </c>
      <c r="V107" s="6"/>
      <c r="W107" s="20">
        <f t="shared" si="0"/>
        <v>91.796250000000001</v>
      </c>
      <c r="X107" s="20">
        <f t="shared" si="1"/>
        <v>167.69243353174605</v>
      </c>
      <c r="Y107" s="23">
        <f t="shared" si="2"/>
        <v>101.73849</v>
      </c>
      <c r="Z107" s="23">
        <f t="shared" si="3"/>
        <v>164.38001773809523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277.11735000000004</v>
      </c>
      <c r="AJ107" s="9">
        <f t="shared" si="8"/>
        <v>0.75117141249333186</v>
      </c>
      <c r="AK107" s="9">
        <f t="shared" si="9"/>
        <v>0.75117141249333186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Encargos'!$M25-'Swap - Encargos'!$L25)*(1+SUM($B108:$B$228))</f>
        <v>87.93719999999999</v>
      </c>
      <c r="M108" s="4">
        <f>Forward!M108*(1+SUM($B108:$B$228))+(-'Swap - Encargos'!D25-'Swap - Encargos'!$M25-'Swap - Encargos'!$L25)*(1+SUM($B108:$B$228))</f>
        <v>91.319400000000002</v>
      </c>
      <c r="N108" s="4">
        <f>Forward!N108*(1+SUM($B108:$B$228))+(-'Swap - Encargos'!E25-'Swap - Encargos'!$M25-'Swap - Encargos'!$L25)*(1+SUM($B108:$B$228))</f>
        <v>107.10299999999998</v>
      </c>
      <c r="O108" s="4">
        <f>Forward!O108*(1+SUM($B108:$B$228))+(-'Swap - Encargos'!F25-'Swap - Encargos'!$M25-'Swap - Encargos'!$L25)*(1+SUM($B108:$B$228))</f>
        <v>114.9948</v>
      </c>
      <c r="P108" s="4">
        <f>Forward!P108*(1+SUM($B108:$B$228))+(-'Swap - Encargos'!G25-'Swap - Encargos'!$M25-'Swap - Encargos'!$L25)*(1+SUM($B108:$B$228))</f>
        <v>113.8674</v>
      </c>
      <c r="Q108" s="4">
        <f>Forward!Q108*(1+SUM($B108:$B$228))+(-'Swap - Encargos'!H25-'Swap - Encargos'!$M25-'Swap - Encargos'!$L25)*(1+SUM($B108:$B$228))</f>
        <v>129.65099999999998</v>
      </c>
      <c r="R108" s="4">
        <f>Forward!R108*(1+SUM($B108:$B$228))+(-'Swap - Encargos'!I25-'Swap - Encargos'!$M25-'Swap - Encargos'!$L25)*(1+SUM($B108:$B$228))</f>
        <v>127.39619999999999</v>
      </c>
      <c r="S108" s="4">
        <f>Forward!S108*(1+SUM($B108:$B$228))+(-'Swap - Encargos'!J25-'Swap - Encargos'!$M25-'Swap - Encargos'!$L25)*(1+SUM($B108:$B$228))</f>
        <v>125.1414</v>
      </c>
      <c r="T108" s="4">
        <f>Forward!T108*(1+SUM($B108:$B$228))+(-'Swap - Encargos'!K25-'Swap - Encargos'!$M25-'Swap - Encargos'!$L25)*(1+SUM($B108:$B$228))</f>
        <v>122.88659999999999</v>
      </c>
      <c r="U108" s="4">
        <f>Forward!U108*(1+SUM($B108:$B$228))</f>
        <v>0</v>
      </c>
      <c r="V108" s="6"/>
      <c r="W108" s="20">
        <f t="shared" si="0"/>
        <v>102.96919999999999</v>
      </c>
      <c r="X108" s="20">
        <f t="shared" si="1"/>
        <v>167.69243353174605</v>
      </c>
      <c r="Y108" s="23">
        <f t="shared" si="2"/>
        <v>109.99666000000001</v>
      </c>
      <c r="Z108" s="23">
        <f t="shared" si="3"/>
        <v>164.38001773809523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265.94440000000003</v>
      </c>
      <c r="AJ108" s="9">
        <f t="shared" si="8"/>
        <v>0.72088532382650028</v>
      </c>
      <c r="AK108" s="9">
        <f t="shared" si="9"/>
        <v>0.72088532382650028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Encargos'!$M26-'Swap - Encargos'!$L26)*(1+SUM($B109:$B$228))</f>
        <v>89.968000000000004</v>
      </c>
      <c r="M109" s="4">
        <f>Forward!M109*(1+SUM($B109:$B$228))+(-'Swap - Encargos'!D26-'Swap - Encargos'!$M26-'Swap - Encargos'!$L26)*(1+SUM($B109:$B$228))</f>
        <v>92.217199999999991</v>
      </c>
      <c r="N109" s="4">
        <f>Forward!N109*(1+SUM($B109:$B$228))+(-'Swap - Encargos'!E26-'Swap - Encargos'!$M26-'Swap - Encargos'!$L26)*(1+SUM($B109:$B$228))</f>
        <v>121.45680000000002</v>
      </c>
      <c r="O109" s="4">
        <f>Forward!O109*(1+SUM($B109:$B$228))+(-'Swap - Encargos'!F26-'Swap - Encargos'!$M26-'Swap - Encargos'!$L26)*(1+SUM($B109:$B$228))</f>
        <v>131.57820000000001</v>
      </c>
      <c r="P109" s="4">
        <f>Forward!P109*(1+SUM($B109:$B$228))+(-'Swap - Encargos'!G26-'Swap - Encargos'!$M26-'Swap - Encargos'!$L26)*(1+SUM($B109:$B$228))</f>
        <v>132.70280000000002</v>
      </c>
      <c r="Q109" s="4">
        <f>Forward!Q109*(1+SUM($B109:$B$228))+(-'Swap - Encargos'!H26-'Swap - Encargos'!$M26-'Swap - Encargos'!$L26)*(1+SUM($B109:$B$228))</f>
        <v>137.2012</v>
      </c>
      <c r="R109" s="4">
        <f>Forward!R109*(1+SUM($B109:$B$228))+(-'Swap - Encargos'!I26-'Swap - Encargos'!$M26-'Swap - Encargos'!$L26)*(1+SUM($B109:$B$228))</f>
        <v>139.4504</v>
      </c>
      <c r="S109" s="4">
        <f>Forward!S109*(1+SUM($B109:$B$228))+(-'Swap - Encargos'!J26-'Swap - Encargos'!$M26-'Swap - Encargos'!$L26)*(1+SUM($B109:$B$228))</f>
        <v>137.20120000000003</v>
      </c>
      <c r="T109" s="4">
        <f>Forward!T109*(1+SUM($B109:$B$228))+(-'Swap - Encargos'!K26-'Swap - Encargos'!$M26-'Swap - Encargos'!$L26)*(1+SUM($B109:$B$228))</f>
        <v>134.952</v>
      </c>
      <c r="U109" s="4">
        <f>Forward!U109*(1+SUM($B109:$B$228))</f>
        <v>0</v>
      </c>
      <c r="V109" s="6"/>
      <c r="W109" s="20">
        <f t="shared" si="0"/>
        <v>113.92822777777776</v>
      </c>
      <c r="X109" s="20">
        <f t="shared" si="1"/>
        <v>167.69243353174605</v>
      </c>
      <c r="Y109" s="23">
        <f t="shared" si="2"/>
        <v>122.24402000000001</v>
      </c>
      <c r="Z109" s="23">
        <f t="shared" si="3"/>
        <v>164.38001773809523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254.98537222222228</v>
      </c>
      <c r="AJ109" s="9">
        <f t="shared" si="8"/>
        <v>0.69117910595386634</v>
      </c>
      <c r="AK109" s="9">
        <f t="shared" si="9"/>
        <v>0.69117910595386634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Encargos'!$M27-'Swap - Encargos'!$L27)*(1+SUM($B110:$B$228))</f>
        <v>91.987599999999986</v>
      </c>
      <c r="N110" s="4">
        <f>Forward!N110*(1+SUM($B110:$B$228))+(-'Swap - Encargos'!E27-'Swap - Encargos'!$M27-'Swap - Encargos'!$L27)*(1+SUM($B110:$B$228))</f>
        <v>105.44919999999999</v>
      </c>
      <c r="O110" s="4">
        <f>Forward!O110*(1+SUM($B110:$B$228))+(-'Swap - Encargos'!F27-'Swap - Encargos'!$M27-'Swap - Encargos'!$L27)*(1+SUM($B110:$B$228))</f>
        <v>120.03259999999999</v>
      </c>
      <c r="P110" s="4">
        <f>Forward!P110*(1+SUM($B110:$B$228))+(-'Swap - Encargos'!G27-'Swap - Encargos'!$M27-'Swap - Encargos'!$L27)*(1+SUM($B110:$B$228))</f>
        <v>146.95579999999998</v>
      </c>
      <c r="Q110" s="4">
        <f>Forward!Q110*(1+SUM($B110:$B$228))+(-'Swap - Encargos'!H27-'Swap - Encargos'!$M27-'Swap - Encargos'!$L27)*(1+SUM($B110:$B$228))</f>
        <v>145.834</v>
      </c>
      <c r="R110" s="4">
        <f>Forward!R110*(1+SUM($B110:$B$228))+(-'Swap - Encargos'!I27-'Swap - Encargos'!$M27-'Swap - Encargos'!$L27)*(1+SUM($B110:$B$228))</f>
        <v>145.83399999999997</v>
      </c>
      <c r="S110" s="4">
        <f>Forward!S110*(1+SUM($B110:$B$228))+(-'Swap - Encargos'!J27-'Swap - Encargos'!$M27-'Swap - Encargos'!$L27)*(1+SUM($B110:$B$228))</f>
        <v>143.59039999999999</v>
      </c>
      <c r="T110" s="4">
        <f>Forward!T110*(1+SUM($B110:$B$228))+(-'Swap - Encargos'!K27-'Swap - Encargos'!$M27-'Swap - Encargos'!$L27)*(1+SUM($B110:$B$228))</f>
        <v>141.34679999999997</v>
      </c>
      <c r="U110" s="4">
        <f>Forward!U110*(1+SUM($B110:$B$228))</f>
        <v>0</v>
      </c>
      <c r="V110" s="6"/>
      <c r="W110" s="20">
        <f t="shared" si="0"/>
        <v>105.82313333333332</v>
      </c>
      <c r="X110" s="20">
        <f t="shared" si="1"/>
        <v>167.69243353174605</v>
      </c>
      <c r="Y110" s="23">
        <f t="shared" si="2"/>
        <v>122.05184</v>
      </c>
      <c r="Z110" s="23">
        <f t="shared" si="3"/>
        <v>164.38001773809523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282.88056666666665</v>
      </c>
      <c r="AJ110" s="9">
        <f t="shared" si="8"/>
        <v>0.72775372775372782</v>
      </c>
      <c r="AK110" s="9">
        <f t="shared" si="9"/>
        <v>0.72775372775372782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Encargos'!$M28-'Swap - Encargos'!$L28)*(1+SUM($B111:$B$228))</f>
        <v>134.11199999999999</v>
      </c>
      <c r="N111" s="4">
        <f>Forward!N111*(1+SUM($B111:$B$228))+(-'Swap - Encargos'!E28-'Swap - Encargos'!$M28-'Swap - Encargos'!$L28)*(1+SUM($B111:$B$228))</f>
        <v>197.81519999999998</v>
      </c>
      <c r="O111" s="4">
        <f>Forward!O111*(1+SUM($B111:$B$228))+(-'Swap - Encargos'!F28-'Swap - Encargos'!$M28-'Swap - Encargos'!$L28)*(1+SUM($B111:$B$228))</f>
        <v>193.34479999999999</v>
      </c>
      <c r="P111" s="4">
        <f>Forward!P111*(1+SUM($B111:$B$228))+(-'Swap - Encargos'!G28-'Swap - Encargos'!$M28-'Swap - Encargos'!$L28)*(1+SUM($B111:$B$228))</f>
        <v>183.28639999999999</v>
      </c>
      <c r="Q111" s="4">
        <f>Forward!Q111*(1+SUM($B111:$B$228))+(-'Swap - Encargos'!H28-'Swap - Encargos'!$M28-'Swap - Encargos'!$L28)*(1+SUM($B111:$B$228))</f>
        <v>174.34559999999999</v>
      </c>
      <c r="R111" s="4">
        <f>Forward!R111*(1+SUM($B111:$B$228))+(-'Swap - Encargos'!I28-'Swap - Encargos'!$M28-'Swap - Encargos'!$L28)*(1+SUM($B111:$B$228))</f>
        <v>167.64</v>
      </c>
      <c r="S111" s="4">
        <f>Forward!S111*(1+SUM($B111:$B$228))+(-'Swap - Encargos'!J28-'Swap - Encargos'!$M28-'Swap - Encargos'!$L28)*(1+SUM($B111:$B$228))</f>
        <v>162.05199999999996</v>
      </c>
      <c r="T111" s="4">
        <f>Forward!T111*(1+SUM($B111:$B$228))+(-'Swap - Encargos'!K28-'Swap - Encargos'!$M28-'Swap - Encargos'!$L28)*(1+SUM($B111:$B$228))</f>
        <v>156.464</v>
      </c>
      <c r="U111" s="4">
        <f>Forward!U111*(1+SUM($B111:$B$228))</f>
        <v>0</v>
      </c>
      <c r="V111" s="6"/>
      <c r="W111" s="20">
        <f t="shared" si="0"/>
        <v>176.45662222222222</v>
      </c>
      <c r="X111" s="20">
        <f t="shared" si="1"/>
        <v>167.69243353174605</v>
      </c>
      <c r="Y111" s="23">
        <f t="shared" si="2"/>
        <v>177.13959999999997</v>
      </c>
      <c r="Z111" s="23">
        <f t="shared" si="3"/>
        <v>164.38001773809523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212.24707777777775</v>
      </c>
      <c r="AJ111" s="9">
        <f t="shared" si="8"/>
        <v>0.54603822340198394</v>
      </c>
      <c r="AK111" s="9">
        <f t="shared" si="9"/>
        <v>0.54603822340198394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Encargos'!$M29-'Swap - Encargos'!$L29)*(1+SUM($B112:$B$228))</f>
        <v>138.66249999999997</v>
      </c>
      <c r="N112" s="4">
        <f>Forward!N112*(1+SUM($B112:$B$228))+(-'Swap - Encargos'!E29-'Swap - Encargos'!$M29-'Swap - Encargos'!$L29)*(1+SUM($B112:$B$228))</f>
        <v>175.26940000000002</v>
      </c>
      <c r="O112" s="4">
        <f>Forward!O112*(1+SUM($B112:$B$228))+(-'Swap - Encargos'!F29-'Swap - Encargos'!$M29-'Swap - Encargos'!$L29)*(1+SUM($B112:$B$228))</f>
        <v>171.94150000000002</v>
      </c>
      <c r="P112" s="4">
        <f>Forward!P112*(1+SUM($B112:$B$228))+(-'Swap - Encargos'!G29-'Swap - Encargos'!$M29-'Swap - Encargos'!$L29)*(1+SUM($B112:$B$228))</f>
        <v>163.06709999999998</v>
      </c>
      <c r="Q112" s="4">
        <f>Forward!Q112*(1+SUM($B112:$B$228))+(-'Swap - Encargos'!H29-'Swap - Encargos'!$M29-'Swap - Encargos'!$L29)*(1+SUM($B112:$B$228))</f>
        <v>169.72289999999998</v>
      </c>
      <c r="R112" s="4">
        <f>Forward!R112*(1+SUM($B112:$B$228))+(-'Swap - Encargos'!I29-'Swap - Encargos'!$M29-'Swap - Encargos'!$L29)*(1+SUM($B112:$B$228))</f>
        <v>167.50429999999997</v>
      </c>
      <c r="S112" s="4">
        <f>Forward!S112*(1+SUM($B112:$B$228))+(-'Swap - Encargos'!J29-'Swap - Encargos'!$M29-'Swap - Encargos'!$L29)*(1+SUM($B112:$B$228))</f>
        <v>161.95779999999999</v>
      </c>
      <c r="T112" s="4">
        <f>Forward!T112*(1+SUM($B112:$B$228))+(-'Swap - Encargos'!K29-'Swap - Encargos'!$M29-'Swap - Encargos'!$L29)*(1+SUM($B112:$B$228))</f>
        <v>156.41129999999998</v>
      </c>
      <c r="U112" s="4">
        <f>Forward!U112*(1+SUM($B112:$B$228))</f>
        <v>0</v>
      </c>
      <c r="V112" s="6"/>
      <c r="W112" s="20">
        <f t="shared" si="0"/>
        <v>163.31361111111113</v>
      </c>
      <c r="X112" s="20">
        <f t="shared" si="1"/>
        <v>167.69243353174605</v>
      </c>
      <c r="Y112" s="23">
        <f t="shared" si="2"/>
        <v>164.69407333333331</v>
      </c>
      <c r="Z112" s="23">
        <f t="shared" si="3"/>
        <v>164.38001773809523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225.39008888888884</v>
      </c>
      <c r="AJ112" s="9">
        <f t="shared" si="8"/>
        <v>0.57985063916008228</v>
      </c>
      <c r="AK112" s="9">
        <f t="shared" si="9"/>
        <v>0.57985063916008228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Encargos'!$M30-'Swap - Encargos'!$L30)*(1+SUM($B113:$B$228))</f>
        <v>119.63159999999998</v>
      </c>
      <c r="N113" s="4">
        <f>Forward!N113*(1+SUM($B113:$B$228))+(-'Swap - Encargos'!E30-'Swap - Encargos'!$M30-'Swap - Encargos'!$L30)*(1+SUM($B113:$B$228))</f>
        <v>152.86259999999999</v>
      </c>
      <c r="O113" s="4">
        <f>Forward!O113*(1+SUM($B113:$B$228))+(-'Swap - Encargos'!F30-'Swap - Encargos'!$M30-'Swap - Encargos'!$L30)*(1+SUM($B113:$B$228))</f>
        <v>160.6165</v>
      </c>
      <c r="P113" s="4">
        <f>Forward!P113*(1+SUM($B113:$B$228))+(-'Swap - Encargos'!G30-'Swap - Encargos'!$M30-'Swap - Encargos'!$L30)*(1+SUM($B113:$B$228))</f>
        <v>160.61649999999997</v>
      </c>
      <c r="Q113" s="4">
        <f>Forward!Q113*(1+SUM($B113:$B$228))+(-'Swap - Encargos'!H30-'Swap - Encargos'!$M30-'Swap - Encargos'!$L30)*(1+SUM($B113:$B$228))</f>
        <v>152.86259999999999</v>
      </c>
      <c r="R113" s="4">
        <f>Forward!R113*(1+SUM($B113:$B$228))+(-'Swap - Encargos'!I30-'Swap - Encargos'!$M30-'Swap - Encargos'!$L30)*(1+SUM($B113:$B$228))</f>
        <v>151.75489999999999</v>
      </c>
      <c r="S113" s="4">
        <f>Forward!S113*(1+SUM($B113:$B$228))+(-'Swap - Encargos'!J30-'Swap - Encargos'!$M30-'Swap - Encargos'!$L30)*(1+SUM($B113:$B$228))</f>
        <v>146.21639999999999</v>
      </c>
      <c r="T113" s="4">
        <f>Forward!T113*(1+SUM($B113:$B$228))+(-'Swap - Encargos'!K30-'Swap - Encargos'!$M30-'Swap - Encargos'!$L30)*(1+SUM($B113:$B$228))</f>
        <v>140.67789999999999</v>
      </c>
      <c r="U113" s="4">
        <f>Forward!U113*(1+SUM($B113:$B$228))</f>
        <v>0</v>
      </c>
      <c r="V113" s="6"/>
      <c r="W113" s="20">
        <f t="shared" si="0"/>
        <v>147.78564166666669</v>
      </c>
      <c r="X113" s="20">
        <f t="shared" si="1"/>
        <v>167.69243353174605</v>
      </c>
      <c r="Y113" s="23">
        <f t="shared" si="2"/>
        <v>150.92412499999998</v>
      </c>
      <c r="Z113" s="23">
        <f t="shared" si="3"/>
        <v>164.38001773809523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240.91805833333328</v>
      </c>
      <c r="AJ113" s="9">
        <f t="shared" si="8"/>
        <v>0.61979872672509495</v>
      </c>
      <c r="AK113" s="9">
        <f t="shared" si="9"/>
        <v>0.61979872672509495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Encargos'!$M31-'Swap - Encargos'!$L31)*(1+SUM($B114:$B$228))</f>
        <v>88.311999999999998</v>
      </c>
      <c r="N114" s="4">
        <f>Forward!N114*(1+SUM($B114:$B$228))+(-'Swap - Encargos'!E31-'Swap - Encargos'!$M31-'Swap - Encargos'!$L31)*(1+SUM($B114:$B$228))</f>
        <v>131.36409999999998</v>
      </c>
      <c r="O114" s="4">
        <f>Forward!O114*(1+SUM($B114:$B$228))+(-'Swap - Encargos'!F31-'Swap - Encargos'!$M31-'Swap - Encargos'!$L31)*(1+SUM($B114:$B$228))</f>
        <v>147.92259999999999</v>
      </c>
      <c r="P114" s="4">
        <f>Forward!P114*(1+SUM($B114:$B$228))+(-'Swap - Encargos'!G31-'Swap - Encargos'!$M31-'Swap - Encargos'!$L31)*(1+SUM($B114:$B$228))</f>
        <v>147.92259999999999</v>
      </c>
      <c r="Q114" s="4">
        <f>Forward!Q114*(1+SUM($B114:$B$228))+(-'Swap - Encargos'!H31-'Swap - Encargos'!$M31-'Swap - Encargos'!$L31)*(1+SUM($B114:$B$228))</f>
        <v>144.61089999999999</v>
      </c>
      <c r="R114" s="4">
        <f>Forward!R114*(1+SUM($B114:$B$228))+(-'Swap - Encargos'!I31-'Swap - Encargos'!$M31-'Swap - Encargos'!$L31)*(1+SUM($B114:$B$228))</f>
        <v>140.19529999999997</v>
      </c>
      <c r="S114" s="4">
        <f>Forward!S114*(1+SUM($B114:$B$228))+(-'Swap - Encargos'!J31-'Swap - Encargos'!$M31-'Swap - Encargos'!$L31)*(1+SUM($B114:$B$228))</f>
        <v>134.67579999999998</v>
      </c>
      <c r="T114" s="4">
        <f>Forward!T114*(1+SUM($B114:$B$228))+(-'Swap - Encargos'!K31-'Swap - Encargos'!$M31-'Swap - Encargos'!$L31)*(1+SUM($B114:$B$228))</f>
        <v>129.15629999999999</v>
      </c>
      <c r="U114" s="4">
        <f>Forward!U114*(1+SUM($B114:$B$228))</f>
        <v>0</v>
      </c>
      <c r="V114" s="6"/>
      <c r="W114" s="20">
        <f t="shared" si="0"/>
        <v>129.15629999999999</v>
      </c>
      <c r="X114" s="20">
        <f t="shared" si="1"/>
        <v>167.69243353174605</v>
      </c>
      <c r="Y114" s="23">
        <f t="shared" si="2"/>
        <v>135.48532666666662</v>
      </c>
      <c r="Z114" s="23">
        <f t="shared" si="3"/>
        <v>164.38001773809523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259.54739999999998</v>
      </c>
      <c r="AJ114" s="9">
        <f t="shared" si="8"/>
        <v>0.66772557091687057</v>
      </c>
      <c r="AK114" s="9">
        <f t="shared" si="9"/>
        <v>0.66772557091687057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Encargos'!$M32-'Swap - Encargos'!$L32)*(1+SUM($B115:$B$228))</f>
        <v>150.60410000000002</v>
      </c>
      <c r="N115" s="4">
        <f>Forward!N115*(1+SUM($B115:$B$228))+(-'Swap - Encargos'!E32-'Swap - Encargos'!$M32-'Swap - Encargos'!$L32)*(1+SUM($B115:$B$228))</f>
        <v>167.09359999999998</v>
      </c>
      <c r="O115" s="4">
        <f>Forward!O115*(1+SUM($B115:$B$228))+(-'Swap - Encargos'!F32-'Swap - Encargos'!$M32-'Swap - Encargos'!$L32)*(1+SUM($B115:$B$228))</f>
        <v>165.99430000000001</v>
      </c>
      <c r="P115" s="4">
        <f>Forward!P115*(1+SUM($B115:$B$228))+(-'Swap - Encargos'!G32-'Swap - Encargos'!$M32-'Swap - Encargos'!$L32)*(1+SUM($B115:$B$228))</f>
        <v>157.19990000000001</v>
      </c>
      <c r="Q115" s="4">
        <f>Forward!Q115*(1+SUM($B115:$B$228))+(-'Swap - Encargos'!H32-'Swap - Encargos'!$M32-'Swap - Encargos'!$L32)*(1+SUM($B115:$B$228))</f>
        <v>152.80270000000002</v>
      </c>
      <c r="R115" s="4">
        <f>Forward!R115*(1+SUM($B115:$B$228))+(-'Swap - Encargos'!I32-'Swap - Encargos'!$M32-'Swap - Encargos'!$L32)*(1+SUM($B115:$B$228))</f>
        <v>148.40550000000002</v>
      </c>
      <c r="S115" s="4">
        <f>Forward!S115*(1+SUM($B115:$B$228))+(-'Swap - Encargos'!J32-'Swap - Encargos'!$M32-'Swap - Encargos'!$L32)*(1+SUM($B115:$B$228))</f>
        <v>142.90899999999999</v>
      </c>
      <c r="T115" s="4">
        <f>Forward!T115*(1+SUM($B115:$B$228))+(-'Swap - Encargos'!K32-'Swap - Encargos'!$M32-'Swap - Encargos'!$L32)*(1+SUM($B115:$B$228))</f>
        <v>137.41249999999997</v>
      </c>
      <c r="U115" s="4">
        <f>Forward!U115*(1+SUM($B115:$B$228))</f>
        <v>0</v>
      </c>
      <c r="V115" s="6"/>
      <c r="W115" s="20">
        <f t="shared" si="0"/>
        <v>162.14675</v>
      </c>
      <c r="X115" s="20">
        <f t="shared" si="1"/>
        <v>167.69243353174605</v>
      </c>
      <c r="Y115" s="23">
        <f t="shared" si="2"/>
        <v>158.55570333333333</v>
      </c>
      <c r="Z115" s="23">
        <f t="shared" si="3"/>
        <v>164.38001773809523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226.55694999999997</v>
      </c>
      <c r="AJ115" s="9">
        <f t="shared" si="8"/>
        <v>0.58285256867891921</v>
      </c>
      <c r="AK115" s="9">
        <f t="shared" si="9"/>
        <v>0.58285256867891921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Encargos'!$M33-'Swap - Encargos'!$L33)*(1+SUM($B116:$B$228))</f>
        <v>213.95400000000001</v>
      </c>
      <c r="N116" s="4">
        <f>Forward!N116*(1+SUM($B116:$B$228))+(-'Swap - Encargos'!E33-'Swap - Encargos'!$M33-'Swap - Encargos'!$L33)*(1+SUM($B116:$B$228))</f>
        <v>192.01</v>
      </c>
      <c r="O116" s="4">
        <f>Forward!O116*(1+SUM($B116:$B$228))+(-'Swap - Encargos'!F33-'Swap - Encargos'!$M33-'Swap - Encargos'!$L33)*(1+SUM($B116:$B$228))</f>
        <v>175.55199999999999</v>
      </c>
      <c r="P116" s="4">
        <f>Forward!P116*(1+SUM($B116:$B$228))+(-'Swap - Encargos'!G33-'Swap - Encargos'!$M33-'Swap - Encargos'!$L33)*(1+SUM($B116:$B$228))</f>
        <v>157.99680000000001</v>
      </c>
      <c r="Q116" s="4">
        <f>Forward!Q116*(1+SUM($B116:$B$228))+(-'Swap - Encargos'!H33-'Swap - Encargos'!$M33-'Swap - Encargos'!$L33)*(1+SUM($B116:$B$228))</f>
        <v>155.80239999999998</v>
      </c>
      <c r="R116" s="4">
        <f>Forward!R116*(1+SUM($B116:$B$228))+(-'Swap - Encargos'!I33-'Swap - Encargos'!$M33-'Swap - Encargos'!$L33)*(1+SUM($B116:$B$228))</f>
        <v>149.2192</v>
      </c>
      <c r="S116" s="4">
        <f>Forward!S116*(1+SUM($B116:$B$228))+(-'Swap - Encargos'!J33-'Swap - Encargos'!$M33-'Swap - Encargos'!$L33)*(1+SUM($B116:$B$228))</f>
        <v>143.73320000000001</v>
      </c>
      <c r="T116" s="4">
        <f>Forward!T116*(1+SUM($B116:$B$228))+(-'Swap - Encargos'!K33-'Swap - Encargos'!$M33-'Swap - Encargos'!$L33)*(1+SUM($B116:$B$228))</f>
        <v>138.24719999999996</v>
      </c>
      <c r="U116" s="4">
        <f>Forward!U116*(1+SUM($B116:$B$228))</f>
        <v>0</v>
      </c>
      <c r="V116" s="6"/>
      <c r="W116" s="20">
        <f t="shared" si="0"/>
        <v>184.51246666666668</v>
      </c>
      <c r="X116" s="20">
        <f t="shared" si="1"/>
        <v>167.69243353174605</v>
      </c>
      <c r="Y116" s="23">
        <f t="shared" si="2"/>
        <v>172.58955999999998</v>
      </c>
      <c r="Z116" s="23">
        <f t="shared" si="3"/>
        <v>164.38001773809523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204.19123333333329</v>
      </c>
      <c r="AJ116" s="9">
        <f t="shared" si="8"/>
        <v>0.52531332563423838</v>
      </c>
      <c r="AK116" s="9">
        <f t="shared" si="9"/>
        <v>0.52531332563423838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Encargos'!$M34-'Swap - Encargos'!$L34)*(1+SUM($B117:$B$228))</f>
        <v>160.72980000000001</v>
      </c>
      <c r="N117" s="4">
        <f>Forward!N117*(1+SUM($B117:$B$228))+(-'Swap - Encargos'!E34-'Swap - Encargos'!$M34-'Swap - Encargos'!$L34)*(1+SUM($B117:$B$228))</f>
        <v>177.13079999999999</v>
      </c>
      <c r="O117" s="4">
        <f>Forward!O117*(1+SUM($B117:$B$228))+(-'Swap - Encargos'!F34-'Swap - Encargos'!$M34-'Swap - Encargos'!$L34)*(1+SUM($B117:$B$228))</f>
        <v>169.47699999999998</v>
      </c>
      <c r="P117" s="4">
        <f>Forward!P117*(1+SUM($B117:$B$228))+(-'Swap - Encargos'!G34-'Swap - Encargos'!$M34-'Swap - Encargos'!$L34)*(1+SUM($B117:$B$228))</f>
        <v>156.3562</v>
      </c>
      <c r="Q117" s="4">
        <f>Forward!Q117*(1+SUM($B117:$B$228))+(-'Swap - Encargos'!H34-'Swap - Encargos'!$M34-'Swap - Encargos'!$L34)*(1+SUM($B117:$B$228))</f>
        <v>147.60900000000001</v>
      </c>
      <c r="R117" s="4">
        <f>Forward!R117*(1+SUM($B117:$B$228))+(-'Swap - Encargos'!I34-'Swap - Encargos'!$M34-'Swap - Encargos'!$L34)*(1+SUM($B117:$B$228))</f>
        <v>144.3288</v>
      </c>
      <c r="S117" s="4">
        <f>Forward!S117*(1+SUM($B117:$B$228))+(-'Swap - Encargos'!J34-'Swap - Encargos'!$M34-'Swap - Encargos'!$L34)*(1+SUM($B117:$B$228))</f>
        <v>141.04860000000002</v>
      </c>
      <c r="T117" s="4">
        <f>Forward!T117*(1+SUM($B117:$B$228))+(-'Swap - Encargos'!K34-'Swap - Encargos'!$M34-'Swap - Encargos'!$L34)*(1+SUM($B117:$B$228))</f>
        <v>136.67499999999998</v>
      </c>
      <c r="U117" s="4">
        <f>Forward!U117*(1+SUM($B117:$B$228))</f>
        <v>0</v>
      </c>
      <c r="V117" s="6"/>
      <c r="W117" s="20">
        <f t="shared" si="0"/>
        <v>168.26211111111112</v>
      </c>
      <c r="X117" s="20">
        <f t="shared" si="1"/>
        <v>167.69243353174605</v>
      </c>
      <c r="Y117" s="23">
        <f t="shared" si="2"/>
        <v>160.34711000000004</v>
      </c>
      <c r="Z117" s="23">
        <f t="shared" si="3"/>
        <v>164.38001773809523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220.44158888888884</v>
      </c>
      <c r="AJ117" s="9">
        <f t="shared" si="8"/>
        <v>0.5671198624785122</v>
      </c>
      <c r="AK117" s="9">
        <f t="shared" si="9"/>
        <v>0.5671198624785122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Encargos'!$M35-'Swap - Encargos'!$L35)*(1+SUM($B118:$B$228))</f>
        <v>208.47649999999999</v>
      </c>
      <c r="N118" s="4">
        <f>Forward!N118*(1+SUM($B118:$B$228))+(-'Swap - Encargos'!E35-'Swap - Encargos'!$M35-'Swap - Encargos'!$L35)*(1+SUM($B118:$B$228))</f>
        <v>183.37199999999999</v>
      </c>
      <c r="O118" s="4">
        <f>Forward!O118*(1+SUM($B118:$B$228))+(-'Swap - Encargos'!F35-'Swap - Encargos'!$M35-'Swap - Encargos'!$L35)*(1+SUM($B118:$B$228))</f>
        <v>177.91449999999998</v>
      </c>
      <c r="P118" s="4">
        <f>Forward!P118*(1+SUM($B118:$B$228))+(-'Swap - Encargos'!G35-'Swap - Encargos'!$M35-'Swap - Encargos'!$L35)*(1+SUM($B118:$B$228))</f>
        <v>162.6335</v>
      </c>
      <c r="Q118" s="4">
        <f>Forward!Q118*(1+SUM($B118:$B$228))+(-'Swap - Encargos'!H35-'Swap - Encargos'!$M35-'Swap - Encargos'!$L35)*(1+SUM($B118:$B$228))</f>
        <v>150.62699999999998</v>
      </c>
      <c r="R118" s="4">
        <f>Forward!R118*(1+SUM($B118:$B$228))+(-'Swap - Encargos'!I35-'Swap - Encargos'!$M35-'Swap - Encargos'!$L35)*(1+SUM($B118:$B$228))</f>
        <v>147.35249999999999</v>
      </c>
      <c r="S118" s="4">
        <f>Forward!S118*(1+SUM($B118:$B$228))+(-'Swap - Encargos'!J35-'Swap - Encargos'!$M35-'Swap - Encargos'!$L35)*(1+SUM($B118:$B$228))</f>
        <v>144.07799999999997</v>
      </c>
      <c r="T118" s="4">
        <f>Forward!T118*(1+SUM($B118:$B$228))+(-'Swap - Encargos'!K35-'Swap - Encargos'!$M35-'Swap - Encargos'!$L35)*(1+SUM($B118:$B$228))</f>
        <v>139.71199999999999</v>
      </c>
      <c r="U118" s="4">
        <f>Forward!U118*(1+SUM($B118:$B$228))</f>
        <v>0</v>
      </c>
      <c r="V118" s="6"/>
      <c r="W118" s="20">
        <f t="shared" si="0"/>
        <v>179.73366666666664</v>
      </c>
      <c r="X118" s="20">
        <f t="shared" si="1"/>
        <v>167.69243353174605</v>
      </c>
      <c r="Y118" s="23">
        <f t="shared" si="2"/>
        <v>168.45483333333331</v>
      </c>
      <c r="Z118" s="23">
        <f t="shared" si="3"/>
        <v>164.38001773809523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208.97003333333333</v>
      </c>
      <c r="AJ118" s="9">
        <f t="shared" si="8"/>
        <v>0.53760752298816128</v>
      </c>
      <c r="AK118" s="9">
        <f t="shared" si="9"/>
        <v>0.53760752298816128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Encargos'!$M36-'Swap - Encargos'!$L36)*(1+SUM($B119:$B$228))</f>
        <v>267.42659999999995</v>
      </c>
      <c r="N119" s="4">
        <f>Forward!N119*(1+SUM($B119:$B$228))+(-'Swap - Encargos'!E36-'Swap - Encargos'!$M36-'Swap - Encargos'!$L36)*(1+SUM($B119:$B$228))</f>
        <v>194.5909</v>
      </c>
      <c r="O119" s="4">
        <f>Forward!O119*(1+SUM($B119:$B$228))+(-'Swap - Encargos'!F36-'Swap - Encargos'!$M36-'Swap - Encargos'!$L36)*(1+SUM($B119:$B$228))</f>
        <v>170.67469999999997</v>
      </c>
      <c r="P119" s="4">
        <f>Forward!P119*(1+SUM($B119:$B$228))+(-'Swap - Encargos'!G36-'Swap - Encargos'!$M36-'Swap - Encargos'!$L36)*(1+SUM($B119:$B$228))</f>
        <v>153.28109999999998</v>
      </c>
      <c r="Q119" s="4">
        <f>Forward!Q119*(1+SUM($B119:$B$228))+(-'Swap - Encargos'!H36-'Swap - Encargos'!$M36-'Swap - Encargos'!$L36)*(1+SUM($B119:$B$228))</f>
        <v>152.19400000000002</v>
      </c>
      <c r="R119" s="4">
        <f>Forward!R119*(1+SUM($B119:$B$228))+(-'Swap - Encargos'!I36-'Swap - Encargos'!$M36-'Swap - Encargos'!$L36)*(1+SUM($B119:$B$228))</f>
        <v>144.58429999999998</v>
      </c>
      <c r="S119" s="4">
        <f>Forward!S119*(1+SUM($B119:$B$228))+(-'Swap - Encargos'!J36-'Swap - Encargos'!$M36-'Swap - Encargos'!$L36)*(1+SUM($B119:$B$228))</f>
        <v>141.32299999999998</v>
      </c>
      <c r="T119" s="4">
        <f>Forward!T119*(1+SUM($B119:$B$228))+(-'Swap - Encargos'!K36-'Swap - Encargos'!$M36-'Swap - Encargos'!$L36)*(1+SUM($B119:$B$228))</f>
        <v>136.97460000000001</v>
      </c>
      <c r="U119" s="4">
        <f>Forward!U119*(1+SUM($B119:$B$228))</f>
        <v>0</v>
      </c>
      <c r="V119" s="6"/>
      <c r="W119" s="20">
        <f t="shared" si="0"/>
        <v>182.36102499999996</v>
      </c>
      <c r="X119" s="20">
        <f t="shared" si="1"/>
        <v>167.69243353174605</v>
      </c>
      <c r="Y119" s="23">
        <f t="shared" si="2"/>
        <v>169.20711499999999</v>
      </c>
      <c r="Z119" s="23">
        <f t="shared" si="3"/>
        <v>164.38001773809523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206.34267500000001</v>
      </c>
      <c r="AJ119" s="9">
        <f t="shared" si="8"/>
        <v>0.53084823993185559</v>
      </c>
      <c r="AK119" s="9">
        <f t="shared" si="9"/>
        <v>0.53084823993185559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Encargos'!$M37-'Swap - Encargos'!$L37)*(1+SUM($B120:$B$228))</f>
        <v>227.15700000000004</v>
      </c>
      <c r="N120" s="4">
        <f>Forward!N120*(1+SUM($B120:$B$228))+(-'Swap - Encargos'!E37-'Swap - Encargos'!$M37-'Swap - Encargos'!$L37)*(1+SUM($B120:$B$228))</f>
        <v>121.15040000000002</v>
      </c>
      <c r="O120" s="4">
        <f>Forward!O120*(1+SUM($B120:$B$228))+(-'Swap - Encargos'!F37-'Swap - Encargos'!$M37-'Swap - Encargos'!$L37)*(1+SUM($B120:$B$228))</f>
        <v>155.76480000000001</v>
      </c>
      <c r="P120" s="4">
        <f>Forward!P120*(1+SUM($B120:$B$228))+(-'Swap - Encargos'!G37-'Swap - Encargos'!$M37-'Swap - Encargos'!$L37)*(1+SUM($B120:$B$228))</f>
        <v>152.5197</v>
      </c>
      <c r="Q120" s="4">
        <f>Forward!Q120*(1+SUM($B120:$B$228))+(-'Swap - Encargos'!H37-'Swap - Encargos'!$M37-'Swap - Encargos'!$L37)*(1+SUM($B120:$B$228))</f>
        <v>146.02950000000001</v>
      </c>
      <c r="R120" s="4">
        <f>Forward!R120*(1+SUM($B120:$B$228))+(-'Swap - Encargos'!I37-'Swap - Encargos'!$M37-'Swap - Encargos'!$L37)*(1+SUM($B120:$B$228))</f>
        <v>140.62100000000001</v>
      </c>
      <c r="S120" s="4">
        <f>Forward!S120*(1+SUM($B120:$B$228))+(-'Swap - Encargos'!J37-'Swap - Encargos'!$M37-'Swap - Encargos'!$L37)*(1+SUM($B120:$B$228))</f>
        <v>137.3759</v>
      </c>
      <c r="T120" s="4">
        <f>Forward!T120*(1+SUM($B120:$B$228))+(-'Swap - Encargos'!K37-'Swap - Encargos'!$M37-'Swap - Encargos'!$L37)*(1+SUM($B120:$B$228))</f>
        <v>133.04910000000001</v>
      </c>
      <c r="U120" s="4">
        <f>Forward!U120*(1+SUM($B120:$B$228))</f>
        <v>0</v>
      </c>
      <c r="V120" s="6"/>
      <c r="W120" s="20">
        <f t="shared" si="0"/>
        <v>147.29148333333333</v>
      </c>
      <c r="X120" s="20">
        <f t="shared" si="1"/>
        <v>167.69243353174605</v>
      </c>
      <c r="Y120" s="23">
        <f t="shared" si="2"/>
        <v>146.10161333333332</v>
      </c>
      <c r="Z120" s="23">
        <f t="shared" si="3"/>
        <v>164.38001773809523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241.41221666666664</v>
      </c>
      <c r="AJ120" s="9">
        <f t="shared" si="8"/>
        <v>0.62107002497446429</v>
      </c>
      <c r="AK120" s="9">
        <f t="shared" si="9"/>
        <v>0.62107002497446429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Encargos'!$M38-'Swap - Encargos'!$L38)*(1+SUM($B121:$B$228))</f>
        <v>88.379600000000011</v>
      </c>
      <c r="N121" s="4">
        <f>Forward!N121*(1+SUM($B121:$B$228))+(-'Swap - Encargos'!E38-'Swap - Encargos'!$M38-'Swap - Encargos'!$L38)*(1+SUM($B121:$B$228))</f>
        <v>134.72500000000002</v>
      </c>
      <c r="O121" s="4">
        <f>Forward!O121*(1+SUM($B121:$B$228))+(-'Swap - Encargos'!F38-'Swap - Encargos'!$M38-'Swap - Encargos'!$L38)*(1+SUM($B121:$B$228))</f>
        <v>157.3588</v>
      </c>
      <c r="P121" s="4">
        <f>Forward!P121*(1+SUM($B121:$B$228))+(-'Swap - Encargos'!G38-'Swap - Encargos'!$M38-'Swap - Encargos'!$L38)*(1+SUM($B121:$B$228))</f>
        <v>161.67000000000002</v>
      </c>
      <c r="Q121" s="4">
        <f>Forward!Q121*(1+SUM($B121:$B$228))+(-'Swap - Encargos'!H38-'Swap - Encargos'!$M38-'Swap - Encargos'!$L38)*(1+SUM($B121:$B$228))</f>
        <v>151.96980000000002</v>
      </c>
      <c r="R121" s="4">
        <f>Forward!R121*(1+SUM($B121:$B$228))+(-'Swap - Encargos'!I38-'Swap - Encargos'!$M38-'Swap - Encargos'!$L38)*(1+SUM($B121:$B$228))</f>
        <v>148.7364</v>
      </c>
      <c r="S121" s="4">
        <f>Forward!S121*(1+SUM($B121:$B$228))+(-'Swap - Encargos'!J38-'Swap - Encargos'!$M38-'Swap - Encargos'!$L38)*(1+SUM($B121:$B$228))</f>
        <v>145.50300000000001</v>
      </c>
      <c r="T121" s="4">
        <f>Forward!T121*(1+SUM($B121:$B$228))+(-'Swap - Encargos'!K38-'Swap - Encargos'!$M38-'Swap - Encargos'!$L38)*(1+SUM($B121:$B$228))</f>
        <v>141.1918</v>
      </c>
      <c r="U121" s="4">
        <f>Forward!U121*(1+SUM($B121:$B$228))</f>
        <v>0</v>
      </c>
      <c r="V121" s="6"/>
      <c r="W121" s="20">
        <f t="shared" si="0"/>
        <v>149.21542222222223</v>
      </c>
      <c r="X121" s="20">
        <f t="shared" si="1"/>
        <v>167.69243353174605</v>
      </c>
      <c r="Y121" s="23">
        <f t="shared" si="2"/>
        <v>149.88605333333334</v>
      </c>
      <c r="Z121" s="23">
        <f t="shared" si="3"/>
        <v>164.38001773809523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239.48827777777774</v>
      </c>
      <c r="AJ121" s="9">
        <f t="shared" si="8"/>
        <v>0.61612039653282891</v>
      </c>
      <c r="AK121" s="9">
        <f t="shared" si="9"/>
        <v>0.61612039653282891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Encargos'!$M39-'Swap - Encargos'!$L39)*(1+SUM($B122:$B$228))</f>
        <v>131.9298</v>
      </c>
      <c r="O122" s="4">
        <f>Forward!O122*(1+SUM($B122:$B$228))+(-'Swap - Encargos'!F39-'Swap - Encargos'!$M39-'Swap - Encargos'!$L39)*(1+SUM($B122:$B$228))</f>
        <v>168.39819999999997</v>
      </c>
      <c r="P122" s="4">
        <f>Forward!P122*(1+SUM($B122:$B$228))+(-'Swap - Encargos'!G39-'Swap - Encargos'!$M39-'Swap - Encargos'!$L39)*(1+SUM($B122:$B$228))</f>
        <v>153.3818</v>
      </c>
      <c r="Q122" s="4">
        <f>Forward!Q122*(1+SUM($B122:$B$228))+(-'Swap - Encargos'!H39-'Swap - Encargos'!$M39-'Swap - Encargos'!$L39)*(1+SUM($B122:$B$228))</f>
        <v>144.80100000000002</v>
      </c>
      <c r="R122" s="4">
        <f>Forward!R122*(1+SUM($B122:$B$228))+(-'Swap - Encargos'!I39-'Swap - Encargos'!$M39-'Swap - Encargos'!$L39)*(1+SUM($B122:$B$228))</f>
        <v>141.58320000000001</v>
      </c>
      <c r="S122" s="4">
        <f>Forward!S122*(1+SUM($B122:$B$228))+(-'Swap - Encargos'!J39-'Swap - Encargos'!$M39-'Swap - Encargos'!$L39)*(1+SUM($B122:$B$228))</f>
        <v>138.36540000000002</v>
      </c>
      <c r="T122" s="4">
        <f>Forward!T122*(1+SUM($B122:$B$228))+(-'Swap - Encargos'!K39-'Swap - Encargos'!$M39-'Swap - Encargos'!$L39)*(1+SUM($B122:$B$228))</f>
        <v>134.07499999999999</v>
      </c>
      <c r="U122" s="4">
        <f>Forward!U122*(1+SUM($B122:$B$228))</f>
        <v>0</v>
      </c>
      <c r="V122" s="6"/>
      <c r="W122" s="20">
        <f t="shared" si="0"/>
        <v>151.23659999999998</v>
      </c>
      <c r="X122" s="20">
        <f t="shared" si="1"/>
        <v>167.69243353174605</v>
      </c>
      <c r="Y122" s="23">
        <f t="shared" si="2"/>
        <v>148.01879999999997</v>
      </c>
      <c r="Z122" s="23">
        <f t="shared" si="3"/>
        <v>164.38001773809523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254.52798000000004</v>
      </c>
      <c r="AJ122" s="9">
        <f t="shared" si="8"/>
        <v>0.62727993655828718</v>
      </c>
      <c r="AK122" s="9">
        <f t="shared" si="9"/>
        <v>0.62727993655828718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Encargos'!$M40-'Swap - Encargos'!$L40)*(1+SUM($B123:$B$228))</f>
        <v>191.709</v>
      </c>
      <c r="O123" s="4">
        <f>Forward!O123*(1+SUM($B123:$B$228))+(-'Swap - Encargos'!F40-'Swap - Encargos'!$M40-'Swap - Encargos'!$L40)*(1+SUM($B123:$B$228))</f>
        <v>182.07</v>
      </c>
      <c r="P123" s="4">
        <f>Forward!P123*(1+SUM($B123:$B$228))+(-'Swap - Encargos'!G40-'Swap - Encargos'!$M40-'Swap - Encargos'!$L40)*(1+SUM($B123:$B$228))</f>
        <v>169.21799999999999</v>
      </c>
      <c r="Q123" s="4">
        <f>Forward!Q123*(1+SUM($B123:$B$228))+(-'Swap - Encargos'!H40-'Swap - Encargos'!$M40-'Swap - Encargos'!$L40)*(1+SUM($B123:$B$228))</f>
        <v>154.22399999999999</v>
      </c>
      <c r="R123" s="4">
        <f>Forward!R123*(1+SUM($B123:$B$228))+(-'Swap - Encargos'!I40-'Swap - Encargos'!$M40-'Swap - Encargos'!$L40)*(1+SUM($B123:$B$228))</f>
        <v>149.94</v>
      </c>
      <c r="S123" s="4">
        <f>Forward!S123*(1+SUM($B123:$B$228))+(-'Swap - Encargos'!J40-'Swap - Encargos'!$M40-'Swap - Encargos'!$L40)*(1+SUM($B123:$B$228))</f>
        <v>146.72699999999998</v>
      </c>
      <c r="T123" s="4">
        <f>Forward!T123*(1+SUM($B123:$B$228))+(-'Swap - Encargos'!K40-'Swap - Encargos'!$M40-'Swap - Encargos'!$L40)*(1+SUM($B123:$B$228))</f>
        <v>137.08799999999997</v>
      </c>
      <c r="U123" s="4">
        <f>Forward!U123*(1+SUM($B123:$B$228))</f>
        <v>0</v>
      </c>
      <c r="V123" s="6"/>
      <c r="W123" s="20">
        <f t="shared" si="0"/>
        <v>179.95775</v>
      </c>
      <c r="X123" s="20">
        <f t="shared" si="1"/>
        <v>167.69243353174605</v>
      </c>
      <c r="Y123" s="23">
        <f t="shared" si="2"/>
        <v>168.6825</v>
      </c>
      <c r="Z123" s="23">
        <f t="shared" si="3"/>
        <v>164.38001773809523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225.80683000000002</v>
      </c>
      <c r="AJ123" s="9">
        <f t="shared" si="8"/>
        <v>0.55649714423077545</v>
      </c>
      <c r="AK123" s="9">
        <f t="shared" si="9"/>
        <v>0.55649714423077545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Encargos'!$M41-'Swap - Encargos'!$L41)*(1+SUM($B124:$B$228))</f>
        <v>262.35919999999999</v>
      </c>
      <c r="O124" s="4">
        <f>Forward!O124*(1+SUM($B124:$B$228))+(-'Swap - Encargos'!F41-'Swap - Encargos'!$M41-'Swap - Encargos'!$L41)*(1+SUM($B124:$B$228))</f>
        <v>208.40629999999999</v>
      </c>
      <c r="P124" s="4">
        <f>Forward!P124*(1+SUM($B124:$B$228))+(-'Swap - Encargos'!G41-'Swap - Encargos'!$M41-'Swap - Encargos'!$L41)*(1+SUM($B124:$B$228))</f>
        <v>166.09030000000001</v>
      </c>
      <c r="Q124" s="4">
        <f>Forward!Q124*(1+SUM($B124:$B$228))+(-'Swap - Encargos'!H41-'Swap - Encargos'!$M41-'Swap - Encargos'!$L41)*(1+SUM($B124:$B$228))</f>
        <v>158.685</v>
      </c>
      <c r="R124" s="4">
        <f>Forward!R124*(1+SUM($B124:$B$228))+(-'Swap - Encargos'!I41-'Swap - Encargos'!$M41-'Swap - Encargos'!$L41)*(1+SUM($B124:$B$228))</f>
        <v>158.685</v>
      </c>
      <c r="S124" s="4">
        <f>Forward!S124*(1+SUM($B124:$B$228))+(-'Swap - Encargos'!J41-'Swap - Encargos'!$M41-'Swap - Encargos'!$L41)*(1+SUM($B124:$B$228))</f>
        <v>154.45340000000002</v>
      </c>
      <c r="T124" s="4">
        <f>Forward!T124*(1+SUM($B124:$B$228))+(-'Swap - Encargos'!K41-'Swap - Encargos'!$M41-'Swap - Encargos'!$L41)*(1+SUM($B124:$B$228))</f>
        <v>143.87440000000001</v>
      </c>
      <c r="U124" s="4">
        <f>Forward!U124*(1+SUM($B124:$B$228))</f>
        <v>0</v>
      </c>
      <c r="V124" s="6"/>
      <c r="W124" s="20">
        <f t="shared" si="0"/>
        <v>206.52558888888888</v>
      </c>
      <c r="X124" s="20">
        <f t="shared" si="1"/>
        <v>167.69243353174605</v>
      </c>
      <c r="Y124" s="23">
        <f t="shared" si="2"/>
        <v>187.2483</v>
      </c>
      <c r="Z124" s="23">
        <f t="shared" si="3"/>
        <v>164.38001773809523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199.23899111111115</v>
      </c>
      <c r="AJ124" s="9">
        <f t="shared" si="8"/>
        <v>0.49102115101103977</v>
      </c>
      <c r="AK124" s="9">
        <f t="shared" si="9"/>
        <v>0.49102115101103977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Encargos'!$M42-'Swap - Encargos'!$L42)*(1+SUM($B125:$B$228))</f>
        <v>266.02949999999998</v>
      </c>
      <c r="O125" s="4">
        <f>Forward!O125*(1+SUM($B125:$B$228))+(-'Swap - Encargos'!F42-'Swap - Encargos'!$M42-'Swap - Encargos'!$L42)*(1+SUM($B125:$B$228))</f>
        <v>210.29999999999995</v>
      </c>
      <c r="P125" s="4">
        <f>Forward!P125*(1+SUM($B125:$B$228))+(-'Swap - Encargos'!G42-'Swap - Encargos'!$M42-'Swap - Encargos'!$L42)*(1+SUM($B125:$B$228))</f>
        <v>159.82799999999997</v>
      </c>
      <c r="Q125" s="4">
        <f>Forward!Q125*(1+SUM($B125:$B$228))+(-'Swap - Encargos'!H42-'Swap - Encargos'!$M42-'Swap - Encargos'!$L42)*(1+SUM($B125:$B$228))</f>
        <v>146.1585</v>
      </c>
      <c r="R125" s="4">
        <f>Forward!R125*(1+SUM($B125:$B$228))+(-'Swap - Encargos'!I42-'Swap - Encargos'!$M42-'Swap - Encargos'!$L42)*(1+SUM($B125:$B$228))</f>
        <v>156.67349999999999</v>
      </c>
      <c r="S125" s="4">
        <f>Forward!S125*(1+SUM($B125:$B$228))+(-'Swap - Encargos'!J42-'Swap - Encargos'!$M42-'Swap - Encargos'!$L42)*(1+SUM($B125:$B$228))</f>
        <v>156.67349999999996</v>
      </c>
      <c r="T125" s="4">
        <f>Forward!T125*(1+SUM($B125:$B$228))+(-'Swap - Encargos'!K42-'Swap - Encargos'!$M42-'Swap - Encargos'!$L42)*(1+SUM($B125:$B$228))</f>
        <v>149.31299999999999</v>
      </c>
      <c r="U125" s="4">
        <f>Forward!U125*(1+SUM($B125:$B$228))</f>
        <v>0</v>
      </c>
      <c r="V125" s="6"/>
      <c r="W125" s="20">
        <f t="shared" si="0"/>
        <v>202.06325000000001</v>
      </c>
      <c r="X125" s="20">
        <f t="shared" si="1"/>
        <v>167.69243353174605</v>
      </c>
      <c r="Y125" s="23">
        <f t="shared" si="2"/>
        <v>182.33010000000002</v>
      </c>
      <c r="Z125" s="23">
        <f t="shared" si="3"/>
        <v>164.38001773809523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203.70133000000001</v>
      </c>
      <c r="AJ125" s="9">
        <f t="shared" si="8"/>
        <v>0.50201851033917255</v>
      </c>
      <c r="AK125" s="9">
        <f t="shared" si="9"/>
        <v>0.50201851033917255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Encargos'!$M43-'Swap - Encargos'!$L43)*(1+SUM($B126:$B$228))</f>
        <v>280.64959999999996</v>
      </c>
      <c r="O126" s="4">
        <f>Forward!O126*(1+SUM($B126:$B$228))+(-'Swap - Encargos'!F43-'Swap - Encargos'!$M43-'Swap - Encargos'!$L43)*(1+SUM($B126:$B$228))</f>
        <v>213.62880000000001</v>
      </c>
      <c r="P126" s="4">
        <f>Forward!P126*(1+SUM($B126:$B$228))+(-'Swap - Encargos'!G43-'Swap - Encargos'!$M43-'Swap - Encargos'!$L43)*(1+SUM($B126:$B$228))</f>
        <v>161.2688</v>
      </c>
      <c r="Q126" s="4">
        <f>Forward!Q126*(1+SUM($B126:$B$228))+(-'Swap - Encargos'!H43-'Swap - Encargos'!$M43-'Swap - Encargos'!$L43)*(1+SUM($B126:$B$228))</f>
        <v>148.70239999999998</v>
      </c>
      <c r="R126" s="4">
        <f>Forward!R126*(1+SUM($B126:$B$228))+(-'Swap - Encargos'!I43-'Swap - Encargos'!$M43-'Swap - Encargos'!$L43)*(1+SUM($B126:$B$228))</f>
        <v>154.98559999999998</v>
      </c>
      <c r="S126" s="4">
        <f>Forward!S126*(1+SUM($B126:$B$228))+(-'Swap - Encargos'!J43-'Swap - Encargos'!$M43-'Swap - Encargos'!$L43)*(1+SUM($B126:$B$228))</f>
        <v>160.2216</v>
      </c>
      <c r="T126" s="4">
        <f>Forward!T126*(1+SUM($B126:$B$228))+(-'Swap - Encargos'!K43-'Swap - Encargos'!$M43-'Swap - Encargos'!$L43)*(1+SUM($B126:$B$228))</f>
        <v>148.70239999999998</v>
      </c>
      <c r="U126" s="4">
        <f>Forward!U126*(1+SUM($B126:$B$228))</f>
        <v>0</v>
      </c>
      <c r="V126" s="6"/>
      <c r="W126" s="20">
        <f t="shared" si="0"/>
        <v>203.85493333333332</v>
      </c>
      <c r="X126" s="20">
        <f t="shared" si="1"/>
        <v>167.69243353174605</v>
      </c>
      <c r="Y126" s="23">
        <f t="shared" si="2"/>
        <v>183.81850666666662</v>
      </c>
      <c r="Z126" s="23">
        <f t="shared" si="3"/>
        <v>164.38001773809523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201.9096466666667</v>
      </c>
      <c r="AJ126" s="9">
        <f t="shared" si="8"/>
        <v>0.49760293682279189</v>
      </c>
      <c r="AK126" s="9">
        <f t="shared" si="9"/>
        <v>0.49760293682279189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Encargos'!$M44-'Swap - Encargos'!$L44)*(1+SUM($B127:$B$228))</f>
        <v>297.71100000000001</v>
      </c>
      <c r="O127" s="4">
        <f>Forward!O127*(1+SUM($B127:$B$228))+(-'Swap - Encargos'!F44-'Swap - Encargos'!$M44-'Swap - Encargos'!$L44)*(1+SUM($B127:$B$228))</f>
        <v>226.6782</v>
      </c>
      <c r="P127" s="4">
        <f>Forward!P127*(1+SUM($B127:$B$228))+(-'Swap - Encargos'!G44-'Swap - Encargos'!$M44-'Swap - Encargos'!$L44)*(1+SUM($B127:$B$228))</f>
        <v>166.09139999999999</v>
      </c>
      <c r="Q127" s="4">
        <f>Forward!Q127*(1+SUM($B127:$B$228))+(-'Swap - Encargos'!H44-'Swap - Encargos'!$M44-'Swap - Encargos'!$L44)*(1+SUM($B127:$B$228))</f>
        <v>154.60079999999999</v>
      </c>
      <c r="R127" s="4">
        <f>Forward!R127*(1+SUM($B127:$B$228))+(-'Swap - Encargos'!I44-'Swap - Encargos'!$M44-'Swap - Encargos'!$L44)*(1+SUM($B127:$B$228))</f>
        <v>161.91300000000001</v>
      </c>
      <c r="S127" s="4">
        <f>Forward!S127*(1+SUM($B127:$B$228))+(-'Swap - Encargos'!J44-'Swap - Encargos'!$M44-'Swap - Encargos'!$L44)*(1+SUM($B127:$B$228))</f>
        <v>160.86840000000001</v>
      </c>
      <c r="T127" s="4">
        <f>Forward!T127*(1+SUM($B127:$B$228))+(-'Swap - Encargos'!K44-'Swap - Encargos'!$M44-'Swap - Encargos'!$L44)*(1+SUM($B127:$B$228))</f>
        <v>148.33320000000001</v>
      </c>
      <c r="U127" s="4">
        <f>Forward!U127*(1+SUM($B127:$B$228))</f>
        <v>0</v>
      </c>
      <c r="V127" s="6"/>
      <c r="W127" s="20">
        <f t="shared" si="0"/>
        <v>210.28378333333333</v>
      </c>
      <c r="X127" s="20">
        <f t="shared" si="1"/>
        <v>167.69243353174605</v>
      </c>
      <c r="Y127" s="23">
        <f t="shared" si="2"/>
        <v>189.99533000000002</v>
      </c>
      <c r="Z127" s="23">
        <f t="shared" si="3"/>
        <v>164.38001773809523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195.48079666666669</v>
      </c>
      <c r="AJ127" s="9">
        <f t="shared" si="8"/>
        <v>0.48175914385298657</v>
      </c>
      <c r="AK127" s="9">
        <f t="shared" si="9"/>
        <v>0.48175914385298657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Encargos'!$M45-'Swap - Encargos'!$L45)*(1+SUM($B128:$B$228))</f>
        <v>261.59219999999999</v>
      </c>
      <c r="O128" s="4">
        <f>Forward!O128*(1+SUM($B128:$B$228))+(-'Swap - Encargos'!F45-'Swap - Encargos'!$M45-'Swap - Encargos'!$L45)*(1+SUM($B128:$B$228))</f>
        <v>217.81979999999999</v>
      </c>
      <c r="P128" s="4">
        <f>Forward!P128*(1+SUM($B128:$B$228))+(-'Swap - Encargos'!G45-'Swap - Encargos'!$M45-'Swap - Encargos'!$L45)*(1+SUM($B128:$B$228))</f>
        <v>177.17399999999998</v>
      </c>
      <c r="Q128" s="4">
        <f>Forward!Q128*(1+SUM($B128:$B$228))+(-'Swap - Encargos'!H45-'Swap - Encargos'!$M45-'Swap - Encargos'!$L45)*(1+SUM($B128:$B$228))</f>
        <v>157.37219999999999</v>
      </c>
      <c r="R128" s="4">
        <f>Forward!R128*(1+SUM($B128:$B$228))+(-'Swap - Encargos'!I45-'Swap - Encargos'!$M45-'Swap - Encargos'!$L45)*(1+SUM($B128:$B$228))</f>
        <v>163.62539999999998</v>
      </c>
      <c r="S128" s="4">
        <f>Forward!S128*(1+SUM($B128:$B$228))+(-'Swap - Encargos'!J45-'Swap - Encargos'!$M45-'Swap - Encargos'!$L45)*(1+SUM($B128:$B$228))</f>
        <v>159.45660000000001</v>
      </c>
      <c r="T128" s="4">
        <f>Forward!T128*(1+SUM($B128:$B$228))+(-'Swap - Encargos'!K45-'Swap - Encargos'!$M45-'Swap - Encargos'!$L45)*(1+SUM($B128:$B$228))</f>
        <v>146.9502</v>
      </c>
      <c r="U128" s="4">
        <f>Forward!U128*(1+SUM($B128:$B$228))</f>
        <v>0</v>
      </c>
      <c r="V128" s="6"/>
      <c r="W128" s="20">
        <f t="shared" si="0"/>
        <v>201.49199999999996</v>
      </c>
      <c r="X128" s="20">
        <f t="shared" si="1"/>
        <v>167.69243353174605</v>
      </c>
      <c r="Y128" s="23">
        <f t="shared" si="2"/>
        <v>185.30315999999996</v>
      </c>
      <c r="Z128" s="23">
        <f t="shared" si="3"/>
        <v>164.38001773809523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204.27258000000006</v>
      </c>
      <c r="AJ128" s="9">
        <f t="shared" si="8"/>
        <v>0.50342634638045547</v>
      </c>
      <c r="AK128" s="9">
        <f t="shared" si="9"/>
        <v>0.50342634638045547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Encargos'!$M46-'Swap - Encargos'!$L46)*(1+SUM($B129:$B$228))</f>
        <v>234.9496</v>
      </c>
      <c r="O129" s="4">
        <f>Forward!O129*(1+SUM($B129:$B$228))+(-'Swap - Encargos'!F46-'Swap - Encargos'!$M46-'Swap - Encargos'!$L46)*(1+SUM($B129:$B$228))</f>
        <v>198.56359999999998</v>
      </c>
      <c r="P129" s="4">
        <f>Forward!P129*(1+SUM($B129:$B$228))+(-'Swap - Encargos'!G46-'Swap - Encargos'!$M46-'Swap - Encargos'!$L46)*(1+SUM($B129:$B$228))</f>
        <v>173.61320000000003</v>
      </c>
      <c r="Q129" s="4">
        <f>Forward!Q129*(1+SUM($B129:$B$228))+(-'Swap - Encargos'!H46-'Swap - Encargos'!$M46-'Swap - Encargos'!$L46)*(1+SUM($B129:$B$228))</f>
        <v>154.90040000000002</v>
      </c>
      <c r="R129" s="4">
        <f>Forward!R129*(1+SUM($B129:$B$228))+(-'Swap - Encargos'!I46-'Swap - Encargos'!$M46-'Swap - Encargos'!$L46)*(1+SUM($B129:$B$228))</f>
        <v>166.33600000000001</v>
      </c>
      <c r="S129" s="4">
        <f>Forward!S129*(1+SUM($B129:$B$228))+(-'Swap - Encargos'!J46-'Swap - Encargos'!$M46-'Swap - Encargos'!$L46)*(1+SUM($B129:$B$228))</f>
        <v>159.05880000000002</v>
      </c>
      <c r="T129" s="4">
        <f>Forward!T129*(1+SUM($B129:$B$228))+(-'Swap - Encargos'!K46-'Swap - Encargos'!$M46-'Swap - Encargos'!$L46)*(1+SUM($B129:$B$228))</f>
        <v>150.74200000000002</v>
      </c>
      <c r="U129" s="4">
        <f>Forward!U129*(1+SUM($B129:$B$228))</f>
        <v>0</v>
      </c>
      <c r="V129" s="6"/>
      <c r="W129" s="20">
        <f t="shared" si="0"/>
        <v>186.81034444444447</v>
      </c>
      <c r="X129" s="20">
        <f t="shared" si="1"/>
        <v>167.69243353174605</v>
      </c>
      <c r="Y129" s="23">
        <f t="shared" si="2"/>
        <v>176.81863333333331</v>
      </c>
      <c r="Z129" s="23">
        <f t="shared" si="3"/>
        <v>164.38001773809523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218.95423555555556</v>
      </c>
      <c r="AJ129" s="9">
        <f t="shared" si="8"/>
        <v>0.53960904018669043</v>
      </c>
      <c r="AK129" s="9">
        <f t="shared" si="9"/>
        <v>0.53960904018669043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Encargos'!$M47-'Swap - Encargos'!$L47)*(1+SUM($B130:$B$228))</f>
        <v>290.35529999999994</v>
      </c>
      <c r="O130" s="4">
        <f>Forward!O130*(1+SUM($B130:$B$228))+(-'Swap - Encargos'!F47-'Swap - Encargos'!$M47-'Swap - Encargos'!$L47)*(1+SUM($B130:$B$228))</f>
        <v>216.46559999999999</v>
      </c>
      <c r="P130" s="4">
        <f>Forward!P130*(1+SUM($B130:$B$228))+(-'Swap - Encargos'!G47-'Swap - Encargos'!$M47-'Swap - Encargos'!$L47)*(1+SUM($B130:$B$228))</f>
        <v>174.83760000000001</v>
      </c>
      <c r="Q130" s="4">
        <f>Forward!Q130*(1+SUM($B130:$B$228))+(-'Swap - Encargos'!H47-'Swap - Encargos'!$M47-'Swap - Encargos'!$L47)*(1+SUM($B130:$B$228))</f>
        <v>163.38989999999998</v>
      </c>
      <c r="R130" s="4">
        <f>Forward!R130*(1+SUM($B130:$B$228))+(-'Swap - Encargos'!I47-'Swap - Encargos'!$M47-'Swap - Encargos'!$L47)*(1+SUM($B130:$B$228))</f>
        <v>173.79689999999999</v>
      </c>
      <c r="S130" s="4">
        <f>Forward!S130*(1+SUM($B130:$B$228))+(-'Swap - Encargos'!J47-'Swap - Encargos'!$M47-'Swap - Encargos'!$L47)*(1+SUM($B130:$B$228))</f>
        <v>174.83760000000001</v>
      </c>
      <c r="T130" s="4">
        <f>Forward!T130*(1+SUM($B130:$B$228))+(-'Swap - Encargos'!K47-'Swap - Encargos'!$M47-'Swap - Encargos'!$L47)*(1+SUM($B130:$B$228))</f>
        <v>166.512</v>
      </c>
      <c r="U130" s="4">
        <f>Forward!U130*(1+SUM($B130:$B$228))</f>
        <v>0</v>
      </c>
      <c r="V130" s="6"/>
      <c r="W130" s="20">
        <f t="shared" si="0"/>
        <v>199.00496666666666</v>
      </c>
      <c r="X130" s="20">
        <f t="shared" si="1"/>
        <v>167.69243353174605</v>
      </c>
      <c r="Y130" s="23">
        <f t="shared" si="2"/>
        <v>188.36669999999998</v>
      </c>
      <c r="Z130" s="23">
        <f t="shared" si="3"/>
        <v>164.38001773809523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206.75961333333336</v>
      </c>
      <c r="AJ130" s="9">
        <f t="shared" si="8"/>
        <v>0.50955559830612462</v>
      </c>
      <c r="AK130" s="9">
        <f t="shared" si="9"/>
        <v>0.50955559830612462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Encargos'!$M48-'Swap - Encargos'!$L48)*(1+SUM($B131:$B$228))</f>
        <v>282.80070000000001</v>
      </c>
      <c r="O131" s="4">
        <f>Forward!O131*(1+SUM($B131:$B$228))+(-'Swap - Encargos'!F48-'Swap - Encargos'!$M48-'Swap - Encargos'!$L48)*(1+SUM($B131:$B$228))</f>
        <v>196.82099999999997</v>
      </c>
      <c r="P131" s="4">
        <f>Forward!P131*(1+SUM($B131:$B$228))+(-'Swap - Encargos'!G48-'Swap - Encargos'!$M48-'Swap - Encargos'!$L48)*(1+SUM($B131:$B$228))</f>
        <v>174.03120000000001</v>
      </c>
      <c r="Q131" s="4">
        <f>Forward!Q131*(1+SUM($B131:$B$228))+(-'Swap - Encargos'!H48-'Swap - Encargos'!$M48-'Swap - Encargos'!$L48)*(1+SUM($B131:$B$228))</f>
        <v>177.13890000000001</v>
      </c>
      <c r="R131" s="4">
        <f>Forward!R131*(1+SUM($B131:$B$228))+(-'Swap - Encargos'!I48-'Swap - Encargos'!$M48-'Swap - Encargos'!$L48)*(1+SUM($B131:$B$228))</f>
        <v>184.39020000000002</v>
      </c>
      <c r="S131" s="4">
        <f>Forward!S131*(1+SUM($B131:$B$228))+(-'Swap - Encargos'!J48-'Swap - Encargos'!$M48-'Swap - Encargos'!$L48)*(1+SUM($B131:$B$228))</f>
        <v>186.46199999999999</v>
      </c>
      <c r="T131" s="4">
        <f>Forward!T131*(1+SUM($B131:$B$228))+(-'Swap - Encargos'!K48-'Swap - Encargos'!$M48-'Swap - Encargos'!$L48)*(1+SUM($B131:$B$228))</f>
        <v>172.99530000000001</v>
      </c>
      <c r="U131" s="4">
        <f>Forward!U131*(1+SUM($B131:$B$228))</f>
        <v>0</v>
      </c>
      <c r="V131" s="6"/>
      <c r="W131" s="20">
        <f t="shared" si="0"/>
        <v>191.46885000000003</v>
      </c>
      <c r="X131" s="20">
        <f t="shared" si="1"/>
        <v>167.69243353174605</v>
      </c>
      <c r="Y131" s="23">
        <f t="shared" si="2"/>
        <v>188.58559500000001</v>
      </c>
      <c r="Z131" s="23">
        <f t="shared" si="3"/>
        <v>164.38001773809523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214.29572999999999</v>
      </c>
      <c r="AJ131" s="9">
        <f t="shared" si="8"/>
        <v>0.52812823139959619</v>
      </c>
      <c r="AK131" s="9">
        <f>IF(AJ131&gt;0,AJ131,0)</f>
        <v>0.52812823139959619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Encargos'!$M49-'Swap - Encargos'!$L49)*(1+SUM($B132:$B$228))</f>
        <v>251.505</v>
      </c>
      <c r="O132" s="4">
        <f>Forward!O132*(1+SUM($B132:$B$228))+(-'Swap - Encargos'!F49-'Swap - Encargos'!$M49-'Swap - Encargos'!$L49)*(1+SUM($B132:$B$228))</f>
        <v>191.47499999999999</v>
      </c>
      <c r="P132" s="4">
        <f>Forward!P132*(1+SUM($B132:$B$228))+(-'Swap - Encargos'!G49-'Swap - Encargos'!$M49-'Swap - Encargos'!$L49)*(1+SUM($B132:$B$228))</f>
        <v>169.73999999999998</v>
      </c>
      <c r="Q132" s="4">
        <f>Forward!Q132*(1+SUM($B132:$B$228))+(-'Swap - Encargos'!H49-'Swap - Encargos'!$M49-'Swap - Encargos'!$L49)*(1+SUM($B132:$B$228))</f>
        <v>174.91499999999996</v>
      </c>
      <c r="R132" s="4">
        <f>Forward!R132*(1+SUM($B132:$B$228))+(-'Swap - Encargos'!I49-'Swap - Encargos'!$M49-'Swap - Encargos'!$L49)*(1+SUM($B132:$B$228))</f>
        <v>172.845</v>
      </c>
      <c r="S132" s="4">
        <f>Forward!S132*(1+SUM($B132:$B$228))+(-'Swap - Encargos'!J49-'Swap - Encargos'!$M49-'Swap - Encargos'!$L49)*(1+SUM($B132:$B$228))</f>
        <v>180.08999999999997</v>
      </c>
      <c r="T132" s="4">
        <f>Forward!T132*(1+SUM($B132:$B$228))+(-'Swap - Encargos'!K49-'Swap - Encargos'!$M49-'Swap - Encargos'!$L49)*(1+SUM($B132:$B$228))</f>
        <v>171.81</v>
      </c>
      <c r="U132" s="4">
        <f>Forward!U132*(1+SUM($B132:$B$228))</f>
        <v>0</v>
      </c>
      <c r="V132" s="6"/>
      <c r="W132" s="20">
        <f t="shared" si="0"/>
        <v>182.965</v>
      </c>
      <c r="X132" s="20">
        <f t="shared" si="1"/>
        <v>167.69243353174605</v>
      </c>
      <c r="Y132" s="23">
        <f t="shared" si="2"/>
        <v>180.19349999999997</v>
      </c>
      <c r="Z132" s="23">
        <f t="shared" si="3"/>
        <v>164.38001773809523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222.79958000000002</v>
      </c>
      <c r="AJ132" s="9">
        <f t="shared" si="8"/>
        <v>0.54908582705765008</v>
      </c>
      <c r="AK132" s="9">
        <f>IF(AJ132&gt;0,AJ132,0)</f>
        <v>0.54908582705765008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Encargos'!$M50-'Swap - Encargos'!$L50)*(1+SUM($B133:$B$228))</f>
        <v>276.89759999999995</v>
      </c>
      <c r="O133" s="4">
        <f>Forward!O133*(1+SUM($B133:$B$228))+(-'Swap - Encargos'!F50-'Swap - Encargos'!$M50-'Swap - Encargos'!$L50)*(1+SUM($B133:$B$228))</f>
        <v>232.47</v>
      </c>
      <c r="P133" s="4">
        <f>Forward!P133*(1+SUM($B133:$B$228))+(-'Swap - Encargos'!G50-'Swap - Encargos'!$M50-'Swap - Encargos'!$L50)*(1+SUM($B133:$B$228))</f>
        <v>205.60679999999996</v>
      </c>
      <c r="Q133" s="4">
        <f>Forward!Q133*(1+SUM($B133:$B$228))+(-'Swap - Encargos'!H50-'Swap - Encargos'!$M50-'Swap - Encargos'!$L50)*(1+SUM($B133:$B$228))</f>
        <v>207.67319999999995</v>
      </c>
      <c r="R133" s="4">
        <f>Forward!R133*(1+SUM($B133:$B$228))+(-'Swap - Encargos'!I50-'Swap - Encargos'!$M50-'Swap - Encargos'!$L50)*(1+SUM($B133:$B$228))</f>
        <v>184.94279999999998</v>
      </c>
      <c r="S133" s="4">
        <f>Forward!S133*(1+SUM($B133:$B$228))+(-'Swap - Encargos'!J50-'Swap - Encargos'!$M50-'Swap - Encargos'!$L50)*(1+SUM($B133:$B$228))</f>
        <v>168.41159999999999</v>
      </c>
      <c r="T133" s="4">
        <f>Forward!T133*(1+SUM($B133:$B$228))+(-'Swap - Encargos'!K50-'Swap - Encargos'!$M50-'Swap - Encargos'!$L50)*(1+SUM($B133:$B$228))</f>
        <v>156.01319999999998</v>
      </c>
      <c r="U133" s="4">
        <f>Forward!U133*(1+SUM($B133:$B$228))</f>
        <v>0</v>
      </c>
      <c r="V133" s="6"/>
      <c r="W133" s="20">
        <f t="shared" si="0"/>
        <v>217.17289999999994</v>
      </c>
      <c r="X133" s="20">
        <f t="shared" si="1"/>
        <v>167.69243353174605</v>
      </c>
      <c r="Y133" s="23">
        <f t="shared" si="2"/>
        <v>201.62897999999996</v>
      </c>
      <c r="Z133" s="23">
        <f t="shared" si="3"/>
        <v>164.38001773809523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188.59168000000008</v>
      </c>
      <c r="AJ133" s="9">
        <f t="shared" si="8"/>
        <v>0.46478103140495919</v>
      </c>
      <c r="AK133" s="9">
        <f>IF(AJ133&gt;0,AJ133,0)</f>
        <v>0.46478103140495919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Encargos'!$M51-'Swap - Encargos'!$L51)*(1+SUM($B134:$B$228))</f>
        <v>299.70089999999999</v>
      </c>
      <c r="P134" s="4">
        <f>Forward!P134*(1+SUM($B134:$B$228))+(-'Swap - Encargos'!G51-'Swap - Encargos'!$M51-'Swap - Encargos'!$L51)*(1+SUM($B134:$B$228))</f>
        <v>230.69759999999997</v>
      </c>
      <c r="Q134" s="4">
        <f>Forward!Q134*(1+SUM($B134:$B$228))+(-'Swap - Encargos'!H51-'Swap - Encargos'!$M51-'Swap - Encargos'!$L51)*(1+SUM($B134:$B$228))</f>
        <v>224.51820000000004</v>
      </c>
      <c r="R134" s="4">
        <f>Forward!R134*(1+SUM($B134:$B$228))+(-'Swap - Encargos'!I51-'Swap - Encargos'!$M51-'Swap - Encargos'!$L51)*(1+SUM($B134:$B$228))</f>
        <v>207.00990000000002</v>
      </c>
      <c r="S134" s="4">
        <f>Forward!S134*(1+SUM($B134:$B$228))+(-'Swap - Encargos'!J51-'Swap - Encargos'!$M51-'Swap - Encargos'!$L51)*(1+SUM($B134:$B$228))</f>
        <v>177.14280000000002</v>
      </c>
      <c r="T134" s="4">
        <f>Forward!T134*(1+SUM($B134:$B$228))+(-'Swap - Encargos'!K51-'Swap - Encargos'!$M51-'Swap - Encargos'!$L51)*(1+SUM($B134:$B$228))</f>
        <v>166.84380000000002</v>
      </c>
      <c r="U134" s="4">
        <f>Forward!U134*(1+SUM($B134:$B$228))</f>
        <v>0</v>
      </c>
      <c r="V134" s="6"/>
      <c r="W134" s="20">
        <f t="shared" si="0"/>
        <v>251.63890000000004</v>
      </c>
      <c r="X134" s="20">
        <f t="shared" si="1"/>
        <v>167.69243353174605</v>
      </c>
      <c r="Y134" s="23">
        <f t="shared" si="2"/>
        <v>227.81388000000001</v>
      </c>
      <c r="Z134" s="23">
        <f t="shared" si="3"/>
        <v>164.38001773809523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150.02209999999997</v>
      </c>
      <c r="AJ134" s="9">
        <f t="shared" si="8"/>
        <v>0.3735042735042734</v>
      </c>
      <c r="AK134" s="9">
        <f>IF(AJ134&gt;0,AJ134,0)</f>
        <v>0.3735042735042734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Encargos'!$M52-'Swap - Encargos'!$L52)*(1+SUM($B135:$B$228))</f>
        <v>348.05799999999999</v>
      </c>
      <c r="P135" s="4">
        <f>Forward!P135*(1+SUM($B135:$B$228))+(-'Swap - Encargos'!G52-'Swap - Encargos'!$M52-'Swap - Encargos'!$L52)*(1+SUM($B135:$B$228))</f>
        <v>233.40359999999998</v>
      </c>
      <c r="Q135" s="4">
        <f>Forward!Q135*(1+SUM($B135:$B$228))+(-'Swap - Encargos'!H52-'Swap - Encargos'!$M52-'Swap - Encargos'!$L52)*(1+SUM($B135:$B$228))</f>
        <v>240.56950000000003</v>
      </c>
      <c r="R135" s="4">
        <f>Forward!R135*(1+SUM($B135:$B$228))+(-'Swap - Encargos'!I52-'Swap - Encargos'!$M52-'Swap - Encargos'!$L52)*(1+SUM($B135:$B$228))</f>
        <v>212.92959999999999</v>
      </c>
      <c r="S135" s="4">
        <f>Forward!S135*(1+SUM($B135:$B$228))+(-'Swap - Encargos'!J52-'Swap - Encargos'!$M52-'Swap - Encargos'!$L52)*(1+SUM($B135:$B$228))</f>
        <v>195.52670000000001</v>
      </c>
      <c r="T135" s="4">
        <f>Forward!T135*(1+SUM($B135:$B$228))+(-'Swap - Encargos'!K52-'Swap - Encargos'!$M52-'Swap - Encargos'!$L52)*(1+SUM($B135:$B$228))</f>
        <v>168.91050000000001</v>
      </c>
      <c r="U135" s="4">
        <f>Forward!U135*(1+SUM($B135:$B$228))</f>
        <v>0</v>
      </c>
      <c r="V135" s="6"/>
      <c r="W135" s="20">
        <f t="shared" si="0"/>
        <v>270.2568</v>
      </c>
      <c r="X135" s="20">
        <f t="shared" si="1"/>
        <v>167.69243353174605</v>
      </c>
      <c r="Y135" s="23">
        <f t="shared" si="2"/>
        <v>243.11168833333338</v>
      </c>
      <c r="Z135" s="23">
        <f t="shared" si="3"/>
        <v>164.38001773809523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131.4042</v>
      </c>
      <c r="AJ135" s="9">
        <f>(AE135-W135)/AE135</f>
        <v>0.32715200131454136</v>
      </c>
      <c r="AK135" s="9">
        <f>IF(AJ135&gt;0,AJ135,0)</f>
        <v>0.32715200131454136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Encargos'!$M53-'Swap - Encargos'!$L53)*(1+SUM($B136:$B$228))</f>
        <v>304.4717</v>
      </c>
      <c r="P136" s="4">
        <f>Forward!P136*(1+SUM($B136:$B$228))+(-'Swap - Encargos'!G53-'Swap - Encargos'!$M53-'Swap - Encargos'!$L53)*(1+SUM($B136:$B$228))</f>
        <v>219.9528</v>
      </c>
      <c r="Q136" s="4">
        <f>Forward!Q136*(1+SUM($B136:$B$228))+(-'Swap - Encargos'!H53-'Swap - Encargos'!$M53-'Swap - Encargos'!$L53)*(1+SUM($B136:$B$228))</f>
        <v>219.9528</v>
      </c>
      <c r="R136" s="4">
        <f>Forward!R136*(1+SUM($B136:$B$228))+(-'Swap - Encargos'!I53-'Swap - Encargos'!$M53-'Swap - Encargos'!$L53)*(1+SUM($B136:$B$228))</f>
        <v>204.67829999999998</v>
      </c>
      <c r="S136" s="4">
        <f>Forward!S136*(1+SUM($B136:$B$228))+(-'Swap - Encargos'!J53-'Swap - Encargos'!$M53-'Swap - Encargos'!$L53)*(1+SUM($B136:$B$228))</f>
        <v>193.477</v>
      </c>
      <c r="T136" s="4">
        <f>Forward!T136*(1+SUM($B136:$B$228))+(-'Swap - Encargos'!K53-'Swap - Encargos'!$M53-'Swap - Encargos'!$L53)*(1+SUM($B136:$B$228))</f>
        <v>180.23910000000001</v>
      </c>
      <c r="U136" s="4">
        <f>Forward!U136*(1+SUM($B136:$B$228))</f>
        <v>0</v>
      </c>
      <c r="V136" s="6"/>
      <c r="W136" s="20">
        <f t="shared" si="0"/>
        <v>242.58168888888883</v>
      </c>
      <c r="X136" s="20">
        <f t="shared" si="1"/>
        <v>167.69243353174605</v>
      </c>
      <c r="Y136" s="23">
        <f t="shared" si="2"/>
        <v>224.36543333333333</v>
      </c>
      <c r="Z136" s="23">
        <f t="shared" si="3"/>
        <v>164.38001773809523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159.07931111111117</v>
      </c>
      <c r="AJ136" s="9">
        <f t="shared" ref="AJ136:AJ139" si="18">(AE136-W136)/AE136</f>
        <v>0.3960536649341389</v>
      </c>
      <c r="AK136" s="9">
        <f t="shared" ref="AK136:AK139" si="19">IF(AJ136&gt;0,AJ136,0)</f>
        <v>0.3960536649341389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Encargos'!$M54-'Swap - Encargos'!$L54)*(1+SUM($B137:$B$228))</f>
        <v>233.67960000000005</v>
      </c>
      <c r="P137" s="4">
        <f>Forward!P137*(1+SUM($B137:$B$228))+(-'Swap - Encargos'!G54-'Swap - Encargos'!$M54-'Swap - Encargos'!$L54)*(1+SUM($B137:$B$228))</f>
        <v>215.4708</v>
      </c>
      <c r="Q137" s="4">
        <f>Forward!Q137*(1+SUM($B137:$B$228))+(-'Swap - Encargos'!H54-'Swap - Encargos'!$M54-'Swap - Encargos'!$L54)*(1+SUM($B137:$B$228))</f>
        <v>218.50559999999999</v>
      </c>
      <c r="R137" s="4">
        <f>Forward!R137*(1+SUM($B137:$B$228))+(-'Swap - Encargos'!I54-'Swap - Encargos'!$M54-'Swap - Encargos'!$L54)*(1+SUM($B137:$B$228))</f>
        <v>199.2852</v>
      </c>
      <c r="S137" s="4">
        <f>Forward!S137*(1+SUM($B137:$B$228))+(-'Swap - Encargos'!J54-'Swap - Encargos'!$M54-'Swap - Encargos'!$L54)*(1+SUM($B137:$B$228))</f>
        <v>179.0532</v>
      </c>
      <c r="T137" s="4">
        <f>Forward!T137*(1+SUM($B137:$B$228))+(-'Swap - Encargos'!K54-'Swap - Encargos'!$M54-'Swap - Encargos'!$L54)*(1+SUM($B137:$B$228))</f>
        <v>172.98360000000002</v>
      </c>
      <c r="U137" s="4">
        <f>Forward!U137*(1+SUM($B137:$B$228))</f>
        <v>0</v>
      </c>
      <c r="V137" s="4"/>
      <c r="W137" s="20">
        <f t="shared" si="0"/>
        <v>219.68579999999997</v>
      </c>
      <c r="X137" s="20">
        <f t="shared" si="1"/>
        <v>167.69243353174605</v>
      </c>
      <c r="Y137" s="23">
        <f t="shared" si="2"/>
        <v>206.16407999999998</v>
      </c>
      <c r="Z137" s="23">
        <f t="shared" si="3"/>
        <v>164.38001773809523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181.97520000000003</v>
      </c>
      <c r="AJ137" s="9">
        <f t="shared" si="18"/>
        <v>0.45305668212746575</v>
      </c>
      <c r="AK137" s="9">
        <f t="shared" si="19"/>
        <v>0.45305668212746575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Encargos'!$M55-'Swap - Encargos'!$L55)*(1+SUM($B138:$B$228))</f>
        <v>274.33769999999998</v>
      </c>
      <c r="P138" s="4">
        <f>Forward!P138*(1+SUM($B138:$B$228))+(-'Swap - Encargos'!G55-'Swap - Encargos'!$M55-'Swap - Encargos'!$L55)*(1+SUM($B138:$B$228))</f>
        <v>229.11719999999997</v>
      </c>
      <c r="Q138" s="4">
        <f>Forward!Q138*(1+SUM($B138:$B$228))+(-'Swap - Encargos'!H55-'Swap - Encargos'!$M55-'Swap - Encargos'!$L55)*(1+SUM($B138:$B$228))</f>
        <v>220.07310000000001</v>
      </c>
      <c r="R138" s="4">
        <f>Forward!R138*(1+SUM($B138:$B$228))+(-'Swap - Encargos'!I55-'Swap - Encargos'!$M55-'Swap - Encargos'!$L55)*(1+SUM($B138:$B$228))</f>
        <v>201.98489999999998</v>
      </c>
      <c r="S138" s="4">
        <f>Forward!S138*(1+SUM($B138:$B$228))+(-'Swap - Encargos'!J55-'Swap - Encargos'!$M55-'Swap - Encargos'!$L55)*(1+SUM($B138:$B$228))</f>
        <v>196.96039999999999</v>
      </c>
      <c r="T138" s="4">
        <f>Forward!T138*(1+SUM($B138:$B$228))+(-'Swap - Encargos'!K55-'Swap - Encargos'!$M55-'Swap - Encargos'!$L55)*(1+SUM($B138:$B$228))</f>
        <v>174.8526</v>
      </c>
      <c r="U138" s="4">
        <f>Forward!U138*(1+SUM($B138:$B$228))</f>
        <v>0</v>
      </c>
      <c r="V138" s="4"/>
      <c r="W138" s="20">
        <f t="shared" si="0"/>
        <v>233.13680000000002</v>
      </c>
      <c r="X138" s="20">
        <f t="shared" si="1"/>
        <v>167.69243353174605</v>
      </c>
      <c r="Y138" s="23">
        <f t="shared" si="2"/>
        <v>217.86232000000001</v>
      </c>
      <c r="Z138" s="23">
        <f t="shared" si="3"/>
        <v>164.38001773809523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168.52419999999998</v>
      </c>
      <c r="AJ138" s="9">
        <f t="shared" si="18"/>
        <v>0.41956824287147615</v>
      </c>
      <c r="AK138" s="9">
        <f t="shared" si="19"/>
        <v>0.41956824287147615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Encargos'!$M56-'Swap - Encargos'!$L56)*(1+SUM($B139:$B$228))</f>
        <v>259.76600000000002</v>
      </c>
      <c r="P139" s="4">
        <f>Forward!P139*(1+SUM($B139:$B$228))+(-'Swap - Encargos'!G56-'Swap - Encargos'!$M56-'Swap - Encargos'!$L56)*(1+SUM($B139:$B$228))</f>
        <v>236.7867</v>
      </c>
      <c r="Q139" s="4">
        <f>Forward!Q139*(1+SUM($B139:$B$228))+(-'Swap - Encargos'!H56-'Swap - Encargos'!$M56-'Swap - Encargos'!$L56)*(1+SUM($B139:$B$228))</f>
        <v>221.80019999999996</v>
      </c>
      <c r="R139" s="4">
        <f>Forward!R139*(1+SUM($B139:$B$228))+(-'Swap - Encargos'!I56-'Swap - Encargos'!$M56-'Swap - Encargos'!$L56)*(1+SUM($B139:$B$228))</f>
        <v>205.81460000000001</v>
      </c>
      <c r="S139" s="4">
        <f>Forward!S139*(1+SUM($B139:$B$228))+(-'Swap - Encargos'!J56-'Swap - Encargos'!$M56-'Swap - Encargos'!$L56)*(1+SUM($B139:$B$228))</f>
        <v>187.83080000000001</v>
      </c>
      <c r="T139" s="4">
        <f>Forward!T139*(1+SUM($B139:$B$228))+(-'Swap - Encargos'!K56-'Swap - Encargos'!$M56-'Swap - Encargos'!$L56)*(1+SUM($B139:$B$228))</f>
        <v>177.8398</v>
      </c>
      <c r="U139" s="4">
        <f>Forward!U139*(1+SUM($B139:$B$228))</f>
        <v>0</v>
      </c>
      <c r="V139" s="4"/>
      <c r="W139" s="20">
        <f t="shared" si="0"/>
        <v>231.95771666666667</v>
      </c>
      <c r="X139" s="20">
        <f t="shared" si="1"/>
        <v>167.69243353174605</v>
      </c>
      <c r="Y139" s="23">
        <f t="shared" si="2"/>
        <v>215.57247666666669</v>
      </c>
      <c r="Z139" s="23">
        <f t="shared" si="3"/>
        <v>164.38001773809523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169.70328333333333</v>
      </c>
      <c r="AJ139" s="9">
        <f t="shared" si="18"/>
        <v>0.42250376146385465</v>
      </c>
      <c r="AK139" s="9">
        <f t="shared" si="19"/>
        <v>0.42250376146385465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Encargos'!$M57-'Swap - Encargos'!$L57)*(1+SUM($B140:$B$228))</f>
        <v>222.4425</v>
      </c>
      <c r="P140" s="4">
        <f>Forward!P140*(1+SUM($B140:$B$228))+(-'Swap - Encargos'!G57-'Swap - Encargos'!$M57-'Swap - Encargos'!$L57)*(1+SUM($B140:$B$228))</f>
        <v>237.40500000000003</v>
      </c>
      <c r="Q140" s="4">
        <f>Forward!Q140*(1+SUM($B140:$B$228))+(-'Swap - Encargos'!H57-'Swap - Encargos'!$M57-'Swap - Encargos'!$L57)*(1+SUM($B140:$B$228))</f>
        <v>223.44000000000003</v>
      </c>
      <c r="R140" s="4">
        <f>Forward!R140*(1+SUM($B140:$B$228))+(-'Swap - Encargos'!I57-'Swap - Encargos'!$M57-'Swap - Encargos'!$L57)*(1+SUM($B140:$B$228))</f>
        <v>205.48500000000001</v>
      </c>
      <c r="S140" s="4">
        <f>Forward!S140*(1+SUM($B140:$B$228))+(-'Swap - Encargos'!J57-'Swap - Encargos'!$M57-'Swap - Encargos'!$L57)*(1+SUM($B140:$B$228))</f>
        <v>182.54250000000002</v>
      </c>
      <c r="T140" s="4">
        <f>Forward!T140*(1+SUM($B140:$B$228))+(-'Swap - Encargos'!K57-'Swap - Encargos'!$M57-'Swap - Encargos'!$L57)*(1+SUM($B140:$B$228))</f>
        <v>175.56</v>
      </c>
      <c r="U140" s="4">
        <f>Forward!U140*(1+SUM($B140:$B$228))</f>
        <v>0</v>
      </c>
      <c r="V140" s="4"/>
      <c r="W140" s="20">
        <f t="shared" si="0"/>
        <v>224.93625</v>
      </c>
      <c r="X140" s="20">
        <f t="shared" si="1"/>
        <v>167.69243353174605</v>
      </c>
      <c r="Y140" s="23">
        <f t="shared" si="2"/>
        <v>209.57475000000002</v>
      </c>
      <c r="Z140" s="23">
        <f t="shared" si="3"/>
        <v>164.38001773809523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176.72475</v>
      </c>
      <c r="AJ140" s="9">
        <f t="shared" ref="AJ140" si="23">(AE140-W140)/AE140</f>
        <v>0.43998483796036958</v>
      </c>
      <c r="AK140" s="9">
        <f t="shared" ref="AK140" si="24">IF(AJ140&gt;0,AJ140,0)</f>
        <v>0.43998483796036958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Encargos'!$M58-'Swap - Encargos'!$L58)*(1+SUM($B141:$B$228))</f>
        <v>227.2704</v>
      </c>
      <c r="P141" s="4">
        <f>Forward!P141*(1+SUM($B141:$B$228))+(-'Swap - Encargos'!G58-'Swap - Encargos'!$M58-'Swap - Encargos'!$L58)*(1+SUM($B141:$B$228))</f>
        <v>252.19040000000001</v>
      </c>
      <c r="Q141" s="4">
        <f>Forward!Q141*(1+SUM($B141:$B$228))+(-'Swap - Encargos'!H58-'Swap - Encargos'!$M58-'Swap - Encargos'!$L58)*(1+SUM($B141:$B$228))</f>
        <v>238.23519999999996</v>
      </c>
      <c r="R141" s="4">
        <f>Forward!R141*(1+SUM($B141:$B$228))+(-'Swap - Encargos'!I58-'Swap - Encargos'!$M58-'Swap - Encargos'!$L58)*(1+SUM($B141:$B$228))</f>
        <v>212.31840000000003</v>
      </c>
      <c r="S141" s="4">
        <f>Forward!S141*(1+SUM($B141:$B$228))+(-'Swap - Encargos'!J58-'Swap - Encargos'!$M58-'Swap - Encargos'!$L58)*(1+SUM($B141:$B$228))</f>
        <v>194.376</v>
      </c>
      <c r="T141" s="4">
        <f>Forward!T141*(1+SUM($B141:$B$228))+(-'Swap - Encargos'!K58-'Swap - Encargos'!$M58-'Swap - Encargos'!$L58)*(1+SUM($B141:$B$228))</f>
        <v>172.44640000000001</v>
      </c>
      <c r="U141" s="4">
        <f>Forward!U141*(1+SUM($B141:$B$228))</f>
        <v>0</v>
      </c>
      <c r="V141" s="4"/>
      <c r="W141" s="20">
        <f t="shared" si="0"/>
        <v>236.32466666666667</v>
      </c>
      <c r="X141" s="20">
        <f t="shared" si="1"/>
        <v>167.69243353174605</v>
      </c>
      <c r="Y141" s="23">
        <f t="shared" si="2"/>
        <v>218.48194666666666</v>
      </c>
      <c r="Z141" s="23">
        <f t="shared" si="3"/>
        <v>164.38001773809523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165.33633333333333</v>
      </c>
      <c r="AJ141" s="9">
        <f t="shared" ref="AJ141" si="28">(AE141-W141)/AE141</f>
        <v>0.41163153339092751</v>
      </c>
      <c r="AK141" s="9">
        <f t="shared" ref="AK141" si="29">IF(AJ141&gt;0,AJ141,0)</f>
        <v>0.41163153339092751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22CC-68C7-4F2C-A1F3-5DC6E6FF57E3}">
  <dimension ref="A1:AR145"/>
  <sheetViews>
    <sheetView topLeftCell="A85" workbookViewId="0">
      <selection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Encargos'!$M3-'Swap - Encargos'!$L3)</f>
        <v>180</v>
      </c>
      <c r="L86" s="4">
        <f>Forward!L86+(-'Swap - Encargos'!C3-'Swap - Encargos'!$M3-'Swap - Encargos'!$L3)</f>
        <v>190</v>
      </c>
      <c r="M86" s="4">
        <f>Forward!M86+(-'Swap - Encargos'!D3-'Swap - Encargos'!$M3-'Swap - Encargos'!$L3)</f>
        <v>169</v>
      </c>
      <c r="N86" s="4">
        <f>Forward!N86+(-'Swap - Encargos'!E3-'Swap - Encargos'!$M3-'Swap - Encargos'!$L3)</f>
        <v>155</v>
      </c>
      <c r="O86" s="4">
        <f>Forward!O86+(-'Swap - Encargos'!F3-'Swap - Encargos'!$M3-'Swap - Encargos'!$L3)</f>
        <v>150</v>
      </c>
      <c r="P86" s="4">
        <f>Forward!P86+(-'Swap - Encargos'!G3-'Swap - Encargos'!$M3-'Swap - Encargos'!$L3)</f>
        <v>145</v>
      </c>
      <c r="Q86" s="4">
        <f>Forward!Q86+(-'Swap - Encargos'!H3-'Swap - Encargos'!$M3-'Swap - Encargos'!$L3)</f>
        <v>142</v>
      </c>
      <c r="R86" s="4">
        <f>Forward!R86+(-'Swap - Encargos'!I3-'Swap - Encargos'!$M3-'Swap - Encargos'!$L3)</f>
        <v>138</v>
      </c>
      <c r="S86" s="4">
        <f>Forward!S86+(-'Swap - Encargos'!J3-'Swap - Encargos'!$M3-'Swap - Encargos'!$L3)</f>
        <v>133</v>
      </c>
      <c r="T86" s="4">
        <f>Forward!T86+(-'Swap - Encargos'!K3-'Swap - Encargos'!$M3-'Swap - Encargos'!$L3)</f>
        <v>128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179.66666666666666</v>
      </c>
      <c r="X86" s="20">
        <f t="shared" ref="X86:X141" si="1">AVERAGE($W$2:$W$198)</f>
        <v>153.98313492063494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168.8</v>
      </c>
      <c r="Z86" s="23">
        <f t="shared" ref="Z86:Z141" si="3">AVERAGE($Y$2:$Y$198)</f>
        <v>150.56994047619042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126.33333333333334</v>
      </c>
      <c r="AJ86" s="9">
        <f t="shared" ref="AJ86:AJ134" si="8">(AE86-W86)/AE86</f>
        <v>0.41285403050108938</v>
      </c>
      <c r="AK86" s="9">
        <f t="shared" ref="AK86:AK130" si="9">IF(AJ86&gt;0,AJ86,0)</f>
        <v>0.41285403050108938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Encargos'!$M4-'Swap - Encargos'!$L4)</f>
        <v>110</v>
      </c>
      <c r="L87" s="4">
        <f>Forward!L87+(-'Swap - Encargos'!C4-'Swap - Encargos'!$M4-'Swap - Encargos'!$L4)</f>
        <v>177</v>
      </c>
      <c r="M87" s="4">
        <f>Forward!M87+(-'Swap - Encargos'!D4-'Swap - Encargos'!$M4-'Swap - Encargos'!$L4)</f>
        <v>173</v>
      </c>
      <c r="N87" s="4">
        <f>Forward!N87+(-'Swap - Encargos'!E4-'Swap - Encargos'!$M4-'Swap - Encargos'!$L4)</f>
        <v>158</v>
      </c>
      <c r="O87" s="4">
        <f>Forward!O87+(-'Swap - Encargos'!F4-'Swap - Encargos'!$M4-'Swap - Encargos'!$L4)</f>
        <v>152</v>
      </c>
      <c r="P87" s="4">
        <f>Forward!P87+(-'Swap - Encargos'!G4-'Swap - Encargos'!$M4-'Swap - Encargos'!$L4)</f>
        <v>147</v>
      </c>
      <c r="Q87" s="4">
        <f>Forward!Q87+(-'Swap - Encargos'!H4-'Swap - Encargos'!$M4-'Swap - Encargos'!$L4)</f>
        <v>144</v>
      </c>
      <c r="R87" s="4">
        <f>Forward!R87+(-'Swap - Encargos'!I4-'Swap - Encargos'!$M4-'Swap - Encargos'!$L4)</f>
        <v>140</v>
      </c>
      <c r="S87" s="4">
        <f>Forward!S87+(-'Swap - Encargos'!J4-'Swap - Encargos'!$M4-'Swap - Encargos'!$L4)</f>
        <v>135</v>
      </c>
      <c r="T87" s="4">
        <f>Forward!T87+(-'Swap - Encargos'!K4-'Swap - Encargos'!$M4-'Swap - Encargos'!$L4)</f>
        <v>130</v>
      </c>
      <c r="U87" s="4">
        <f>Forward!U87</f>
        <v>0</v>
      </c>
      <c r="V87" s="6"/>
      <c r="W87" s="20">
        <f t="shared" si="0"/>
        <v>154.66666666666666</v>
      </c>
      <c r="X87" s="20">
        <f t="shared" si="1"/>
        <v>153.98313492063494</v>
      </c>
      <c r="Y87" s="23">
        <f t="shared" si="2"/>
        <v>154.61666666666667</v>
      </c>
      <c r="Z87" s="23">
        <f t="shared" si="3"/>
        <v>150.56994047619042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151.33333333333334</v>
      </c>
      <c r="AJ87" s="9">
        <f t="shared" si="8"/>
        <v>0.49455337690631812</v>
      </c>
      <c r="AK87" s="9">
        <f t="shared" si="9"/>
        <v>0.49455337690631812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Encargos'!$M5-'Swap - Encargos'!$L5)</f>
        <v>152</v>
      </c>
      <c r="L88" s="4">
        <f>Forward!L88+(-'Swap - Encargos'!C5-'Swap - Encargos'!$M5-'Swap - Encargos'!$L5)</f>
        <v>208</v>
      </c>
      <c r="M88" s="4">
        <f>Forward!M88+(-'Swap - Encargos'!D5-'Swap - Encargos'!$M5-'Swap - Encargos'!$L5)</f>
        <v>179</v>
      </c>
      <c r="N88" s="4">
        <f>Forward!N88+(-'Swap - Encargos'!E5-'Swap - Encargos'!$M5-'Swap - Encargos'!$L5)</f>
        <v>153</v>
      </c>
      <c r="O88" s="4">
        <f>Forward!O88+(-'Swap - Encargos'!F5-'Swap - Encargos'!$M5-'Swap - Encargos'!$L5)</f>
        <v>151</v>
      </c>
      <c r="P88" s="4">
        <f>Forward!P88+(-'Swap - Encargos'!G5-'Swap - Encargos'!$M5-'Swap - Encargos'!$L5)</f>
        <v>146</v>
      </c>
      <c r="Q88" s="4">
        <f>Forward!Q88+(-'Swap - Encargos'!H5-'Swap - Encargos'!$M5-'Swap - Encargos'!$L5)</f>
        <v>143</v>
      </c>
      <c r="R88" s="4">
        <f>Forward!R88+(-'Swap - Encargos'!I5-'Swap - Encargos'!$M5-'Swap - Encargos'!$L5)</f>
        <v>139</v>
      </c>
      <c r="S88" s="4">
        <f>Forward!S88+(-'Swap - Encargos'!J5-'Swap - Encargos'!$M5-'Swap - Encargos'!$L5)</f>
        <v>134</v>
      </c>
      <c r="T88" s="4">
        <f>Forward!T88+(-'Swap - Encargos'!K5-'Swap - Encargos'!$M5-'Swap - Encargos'!$L5)</f>
        <v>129</v>
      </c>
      <c r="U88" s="4">
        <f>Forward!U88</f>
        <v>0</v>
      </c>
      <c r="V88" s="6"/>
      <c r="W88" s="20">
        <f t="shared" si="0"/>
        <v>179.72222222222223</v>
      </c>
      <c r="X88" s="20">
        <f t="shared" si="1"/>
        <v>153.98313492063494</v>
      </c>
      <c r="Y88" s="23">
        <f t="shared" si="2"/>
        <v>168.4</v>
      </c>
      <c r="Z88" s="23">
        <f t="shared" si="3"/>
        <v>150.56994047619042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126.27777777777777</v>
      </c>
      <c r="AJ88" s="9">
        <f t="shared" si="8"/>
        <v>0.41267247639796656</v>
      </c>
      <c r="AK88" s="9">
        <f t="shared" si="9"/>
        <v>0.41267247639796656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Encargos'!$M6-'Swap - Encargos'!$L6)</f>
        <v>131</v>
      </c>
      <c r="L89" s="4">
        <f>Forward!L89+(-'Swap - Encargos'!C6-'Swap - Encargos'!$M6-'Swap - Encargos'!$L6)</f>
        <v>201</v>
      </c>
      <c r="M89" s="4">
        <f>Forward!M89+(-'Swap - Encargos'!D6-'Swap - Encargos'!$M6-'Swap - Encargos'!$L6)</f>
        <v>184</v>
      </c>
      <c r="N89" s="4">
        <f>Forward!N89+(-'Swap - Encargos'!E6-'Swap - Encargos'!$M6-'Swap - Encargos'!$L6)</f>
        <v>160</v>
      </c>
      <c r="O89" s="4">
        <f>Forward!O89+(-'Swap - Encargos'!F6-'Swap - Encargos'!$M6-'Swap - Encargos'!$L6)</f>
        <v>151</v>
      </c>
      <c r="P89" s="4">
        <f>Forward!P89+(-'Swap - Encargos'!G6-'Swap - Encargos'!$M6-'Swap - Encargos'!$L6)</f>
        <v>146</v>
      </c>
      <c r="Q89" s="4">
        <f>Forward!Q89+(-'Swap - Encargos'!H6-'Swap - Encargos'!$M6-'Swap - Encargos'!$L6)</f>
        <v>143</v>
      </c>
      <c r="R89" s="4">
        <f>Forward!R89+(-'Swap - Encargos'!I6-'Swap - Encargos'!$M6-'Swap - Encargos'!$L6)</f>
        <v>141</v>
      </c>
      <c r="S89" s="4">
        <f>Forward!S89+(-'Swap - Encargos'!J6-'Swap - Encargos'!$M6-'Swap - Encargos'!$L6)</f>
        <v>136</v>
      </c>
      <c r="T89" s="4">
        <f>Forward!T89+(-'Swap - Encargos'!K6-'Swap - Encargos'!$M6-'Swap - Encargos'!$L6)</f>
        <v>131</v>
      </c>
      <c r="U89" s="4">
        <f>Forward!U89</f>
        <v>0</v>
      </c>
      <c r="V89" s="6"/>
      <c r="W89" s="20">
        <f t="shared" si="0"/>
        <v>174.41666666666666</v>
      </c>
      <c r="X89" s="20">
        <f t="shared" si="1"/>
        <v>153.98313492063494</v>
      </c>
      <c r="Y89" s="23">
        <f t="shared" si="2"/>
        <v>166.15</v>
      </c>
      <c r="Z89" s="23">
        <f t="shared" si="3"/>
        <v>150.56994047619042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131.58333333333334</v>
      </c>
      <c r="AJ89" s="9">
        <f t="shared" si="8"/>
        <v>0.43001089324618741</v>
      </c>
      <c r="AK89" s="9">
        <f t="shared" si="9"/>
        <v>0.43001089324618741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Encargos'!$M7-'Swap - Encargos'!$L7)</f>
        <v>129</v>
      </c>
      <c r="L90" s="4">
        <f>Forward!L90+(-'Swap - Encargos'!C7-'Swap - Encargos'!$M7-'Swap - Encargos'!$L7)</f>
        <v>179</v>
      </c>
      <c r="M90" s="4">
        <f>Forward!M90+(-'Swap - Encargos'!D7-'Swap - Encargos'!$M7-'Swap - Encargos'!$L7)</f>
        <v>183</v>
      </c>
      <c r="N90" s="4">
        <f>Forward!N90+(-'Swap - Encargos'!E7-'Swap - Encargos'!$M7-'Swap - Encargos'!$L7)</f>
        <v>170</v>
      </c>
      <c r="O90" s="4">
        <f>Forward!O90+(-'Swap - Encargos'!F7-'Swap - Encargos'!$M7-'Swap - Encargos'!$L7)</f>
        <v>154</v>
      </c>
      <c r="P90" s="4">
        <f>Forward!P90+(-'Swap - Encargos'!G7-'Swap - Encargos'!$M7-'Swap - Encargos'!$L7)</f>
        <v>152</v>
      </c>
      <c r="Q90" s="4">
        <f>Forward!Q90+(-'Swap - Encargos'!H7-'Swap - Encargos'!$M7-'Swap - Encargos'!$L7)</f>
        <v>149</v>
      </c>
      <c r="R90" s="4">
        <f>Forward!R90+(-'Swap - Encargos'!I7-'Swap - Encargos'!$M7-'Swap - Encargos'!$L7)</f>
        <v>147</v>
      </c>
      <c r="S90" s="4">
        <f>Forward!S90+(-'Swap - Encargos'!J7-'Swap - Encargos'!$M7-'Swap - Encargos'!$L7)</f>
        <v>142</v>
      </c>
      <c r="T90" s="4">
        <f>Forward!T90+(-'Swap - Encargos'!K7-'Swap - Encargos'!$M7-'Swap - Encargos'!$L7)</f>
        <v>137</v>
      </c>
      <c r="U90" s="4">
        <f>Forward!U90</f>
        <v>0</v>
      </c>
      <c r="V90" s="6"/>
      <c r="W90" s="20">
        <f t="shared" si="0"/>
        <v>168.22222222222223</v>
      </c>
      <c r="X90" s="20">
        <f t="shared" si="1"/>
        <v>153.98313492063494</v>
      </c>
      <c r="Y90" s="23">
        <f t="shared" si="2"/>
        <v>164.53333333333333</v>
      </c>
      <c r="Z90" s="23">
        <f t="shared" si="3"/>
        <v>150.56994047619042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137.77777777777777</v>
      </c>
      <c r="AJ90" s="9">
        <f t="shared" si="8"/>
        <v>0.45025417574437182</v>
      </c>
      <c r="AK90" s="9">
        <f t="shared" si="9"/>
        <v>0.45025417574437182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Encargos'!$M8-'Swap - Encargos'!$L8)</f>
        <v>124</v>
      </c>
      <c r="L91" s="4">
        <f>Forward!L91+(-'Swap - Encargos'!C8-'Swap - Encargos'!$M8-'Swap - Encargos'!$L8)</f>
        <v>182</v>
      </c>
      <c r="M91" s="4">
        <f>Forward!M91+(-'Swap - Encargos'!D8-'Swap - Encargos'!$M8-'Swap - Encargos'!$L8)</f>
        <v>179</v>
      </c>
      <c r="N91" s="4">
        <f>Forward!N91+(-'Swap - Encargos'!E8-'Swap - Encargos'!$M8-'Swap - Encargos'!$L8)</f>
        <v>154</v>
      </c>
      <c r="O91" s="4">
        <f>Forward!O91+(-'Swap - Encargos'!F8-'Swap - Encargos'!$M8-'Swap - Encargos'!$L8)</f>
        <v>147</v>
      </c>
      <c r="P91" s="4">
        <f>Forward!P91+(-'Swap - Encargos'!G8-'Swap - Encargos'!$M8-'Swap - Encargos'!$L8)</f>
        <v>146</v>
      </c>
      <c r="Q91" s="4">
        <f>Forward!Q91+(-'Swap - Encargos'!H8-'Swap - Encargos'!$M8-'Swap - Encargos'!$L8)</f>
        <v>143</v>
      </c>
      <c r="R91" s="4">
        <f>Forward!R91+(-'Swap - Encargos'!I8-'Swap - Encargos'!$M8-'Swap - Encargos'!$L8)</f>
        <v>141</v>
      </c>
      <c r="S91" s="4">
        <f>Forward!S91+(-'Swap - Encargos'!J8-'Swap - Encargos'!$M8-'Swap - Encargos'!$L8)</f>
        <v>136</v>
      </c>
      <c r="T91" s="4">
        <f>Forward!T91+(-'Swap - Encargos'!K8-'Swap - Encargos'!$M8-'Swap - Encargos'!$L8)</f>
        <v>131</v>
      </c>
      <c r="U91" s="4">
        <f>Forward!U91</f>
        <v>0</v>
      </c>
      <c r="V91" s="6"/>
      <c r="W91" s="20">
        <f t="shared" si="0"/>
        <v>165.83333333333334</v>
      </c>
      <c r="X91" s="20">
        <f t="shared" si="1"/>
        <v>153.98313492063494</v>
      </c>
      <c r="Y91" s="23">
        <f t="shared" si="2"/>
        <v>159.03333333333333</v>
      </c>
      <c r="Z91" s="23">
        <f t="shared" si="3"/>
        <v>150.56994047619042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140.16666666666666</v>
      </c>
      <c r="AJ91" s="9">
        <f t="shared" si="8"/>
        <v>0.4580610021786492</v>
      </c>
      <c r="AK91" s="9">
        <f t="shared" si="9"/>
        <v>0.4580610021786492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Encargos'!$M9-'Swap - Encargos'!$L9)</f>
        <v>56</v>
      </c>
      <c r="L92" s="4">
        <f>Forward!L92+(-'Swap - Encargos'!C9-'Swap - Encargos'!$M9-'Swap - Encargos'!$L9)</f>
        <v>167</v>
      </c>
      <c r="M92" s="4">
        <f>Forward!M92+(-'Swap - Encargos'!D9-'Swap - Encargos'!$M9-'Swap - Encargos'!$L9)</f>
        <v>170</v>
      </c>
      <c r="N92" s="4">
        <f>Forward!N92+(-'Swap - Encargos'!E9-'Swap - Encargos'!$M9-'Swap - Encargos'!$L9)</f>
        <v>160</v>
      </c>
      <c r="O92" s="4">
        <f>Forward!O92+(-'Swap - Encargos'!F9-'Swap - Encargos'!$M9-'Swap - Encargos'!$L9)</f>
        <v>149</v>
      </c>
      <c r="P92" s="4">
        <f>Forward!P92+(-'Swap - Encargos'!G9-'Swap - Encargos'!$M9-'Swap - Encargos'!$L9)</f>
        <v>147</v>
      </c>
      <c r="Q92" s="4">
        <f>Forward!Q92+(-'Swap - Encargos'!H9-'Swap - Encargos'!$M9-'Swap - Encargos'!$L9)</f>
        <v>144</v>
      </c>
      <c r="R92" s="4">
        <f>Forward!R92+(-'Swap - Encargos'!I9-'Swap - Encargos'!$M9-'Swap - Encargos'!$L9)</f>
        <v>142</v>
      </c>
      <c r="S92" s="4">
        <f>Forward!S92+(-'Swap - Encargos'!J9-'Swap - Encargos'!$M9-'Swap - Encargos'!$L9)</f>
        <v>137</v>
      </c>
      <c r="T92" s="4">
        <f>Forward!T92+(-'Swap - Encargos'!K9-'Swap - Encargos'!$M9-'Swap - Encargos'!$L9)</f>
        <v>132</v>
      </c>
      <c r="U92" s="4">
        <f>Forward!U92</f>
        <v>0</v>
      </c>
      <c r="V92" s="6"/>
      <c r="W92" s="20">
        <f t="shared" si="0"/>
        <v>148.33333333333334</v>
      </c>
      <c r="X92" s="20">
        <f t="shared" si="1"/>
        <v>153.98313492063494</v>
      </c>
      <c r="Y92" s="23">
        <f t="shared" si="2"/>
        <v>149.5</v>
      </c>
      <c r="Z92" s="23">
        <f t="shared" si="3"/>
        <v>150.56994047619042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157.66666666666666</v>
      </c>
      <c r="AJ92" s="9">
        <f t="shared" si="8"/>
        <v>0.51525054466230935</v>
      </c>
      <c r="AK92" s="9">
        <f t="shared" si="9"/>
        <v>0.51525054466230935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Encargos'!$M10-'Swap - Encargos'!$L10)</f>
        <v>67</v>
      </c>
      <c r="L93" s="4">
        <f>Forward!L93+(-'Swap - Encargos'!C10-'Swap - Encargos'!$M10-'Swap - Encargos'!$L10)</f>
        <v>158</v>
      </c>
      <c r="M93" s="4">
        <f>Forward!M93+(-'Swap - Encargos'!D10-'Swap - Encargos'!$M10-'Swap - Encargos'!$L10)</f>
        <v>161</v>
      </c>
      <c r="N93" s="4">
        <f>Forward!N93+(-'Swap - Encargos'!E10-'Swap - Encargos'!$M10-'Swap - Encargos'!$L10)</f>
        <v>151</v>
      </c>
      <c r="O93" s="4">
        <f>Forward!O93+(-'Swap - Encargos'!F10-'Swap - Encargos'!$M10-'Swap - Encargos'!$L10)</f>
        <v>146</v>
      </c>
      <c r="P93" s="4">
        <f>Forward!P93+(-'Swap - Encargos'!G10-'Swap - Encargos'!$M10-'Swap - Encargos'!$L10)</f>
        <v>144</v>
      </c>
      <c r="Q93" s="4">
        <f>Forward!Q93+(-'Swap - Encargos'!H10-'Swap - Encargos'!$M10-'Swap - Encargos'!$L10)</f>
        <v>144</v>
      </c>
      <c r="R93" s="4">
        <f>Forward!R93+(-'Swap - Encargos'!I10-'Swap - Encargos'!$M10-'Swap - Encargos'!$L10)</f>
        <v>137</v>
      </c>
      <c r="S93" s="4">
        <f>Forward!S93+(-'Swap - Encargos'!J10-'Swap - Encargos'!$M10-'Swap - Encargos'!$L10)</f>
        <v>132</v>
      </c>
      <c r="T93" s="4">
        <f>Forward!T93+(-'Swap - Encargos'!K10-'Swap - Encargos'!$M10-'Swap - Encargos'!$L10)</f>
        <v>127</v>
      </c>
      <c r="U93" s="4">
        <f>Forward!U93</f>
        <v>0</v>
      </c>
      <c r="V93" s="6"/>
      <c r="W93" s="20">
        <f t="shared" si="0"/>
        <v>145</v>
      </c>
      <c r="X93" s="20">
        <f t="shared" si="1"/>
        <v>153.98313492063494</v>
      </c>
      <c r="Y93" s="23">
        <f t="shared" si="2"/>
        <v>145.58333333333334</v>
      </c>
      <c r="Z93" s="23">
        <f t="shared" si="3"/>
        <v>150.56994047619042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161</v>
      </c>
      <c r="AJ93" s="9">
        <f t="shared" si="8"/>
        <v>0.52614379084967322</v>
      </c>
      <c r="AK93" s="9">
        <f t="shared" si="9"/>
        <v>0.52614379084967322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Encargos'!$M11-'Swap - Encargos'!$L11)</f>
        <v>86</v>
      </c>
      <c r="L94" s="4">
        <f>Forward!L94+(-'Swap - Encargos'!C11-'Swap - Encargos'!$M11-'Swap - Encargos'!$L11)</f>
        <v>144</v>
      </c>
      <c r="M94" s="4">
        <f>Forward!M94+(-'Swap - Encargos'!D11-'Swap - Encargos'!$M11-'Swap - Encargos'!$L11)</f>
        <v>160</v>
      </c>
      <c r="N94" s="4">
        <f>Forward!N94+(-'Swap - Encargos'!E11-'Swap - Encargos'!$M11-'Swap - Encargos'!$L11)</f>
        <v>159</v>
      </c>
      <c r="O94" s="4">
        <f>Forward!O94+(-'Swap - Encargos'!F11-'Swap - Encargos'!$M11-'Swap - Encargos'!$L11)</f>
        <v>148</v>
      </c>
      <c r="P94" s="4">
        <f>Forward!P94+(-'Swap - Encargos'!G11-'Swap - Encargos'!$M11-'Swap - Encargos'!$L11)</f>
        <v>146</v>
      </c>
      <c r="Q94" s="4">
        <f>Forward!Q94+(-'Swap - Encargos'!H11-'Swap - Encargos'!$M11-'Swap - Encargos'!$L11)</f>
        <v>140</v>
      </c>
      <c r="R94" s="4">
        <f>Forward!R94+(-'Swap - Encargos'!I11-'Swap - Encargos'!$M11-'Swap - Encargos'!$L11)</f>
        <v>134</v>
      </c>
      <c r="S94" s="4">
        <f>Forward!S94+(-'Swap - Encargos'!J11-'Swap - Encargos'!$M11-'Swap - Encargos'!$L11)</f>
        <v>131</v>
      </c>
      <c r="T94" s="4">
        <f>Forward!T94+(-'Swap - Encargos'!K11-'Swap - Encargos'!$M11-'Swap - Encargos'!$L11)</f>
        <v>128</v>
      </c>
      <c r="U94" s="4">
        <f>Forward!U94</f>
        <v>0</v>
      </c>
      <c r="V94" s="6"/>
      <c r="W94" s="20">
        <f t="shared" si="0"/>
        <v>146.22222222222223</v>
      </c>
      <c r="X94" s="20">
        <f t="shared" si="1"/>
        <v>153.98313492063494</v>
      </c>
      <c r="Y94" s="23">
        <f t="shared" si="2"/>
        <v>147.4</v>
      </c>
      <c r="Z94" s="23">
        <f t="shared" si="3"/>
        <v>150.56994047619042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159.77777777777777</v>
      </c>
      <c r="AJ94" s="9">
        <f t="shared" si="8"/>
        <v>0.52214960058097315</v>
      </c>
      <c r="AK94" s="9">
        <f t="shared" si="9"/>
        <v>0.52214960058097315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Encargos'!$M12-'Swap - Encargos'!$L12)</f>
        <v>65</v>
      </c>
      <c r="L95" s="4">
        <f>Forward!L95+(-'Swap - Encargos'!C12-'Swap - Encargos'!$M12-'Swap - Encargos'!$L12)</f>
        <v>118</v>
      </c>
      <c r="M95" s="4">
        <f>Forward!M95+(-'Swap - Encargos'!D12-'Swap - Encargos'!$M12-'Swap - Encargos'!$L12)</f>
        <v>139</v>
      </c>
      <c r="N95" s="4">
        <f>Forward!N95+(-'Swap - Encargos'!E12-'Swap - Encargos'!$M12-'Swap - Encargos'!$L12)</f>
        <v>143</v>
      </c>
      <c r="O95" s="4">
        <f>Forward!O95+(-'Swap - Encargos'!F12-'Swap - Encargos'!$M12-'Swap - Encargos'!$L12)</f>
        <v>136</v>
      </c>
      <c r="P95" s="4">
        <f>Forward!P95+(-'Swap - Encargos'!G12-'Swap - Encargos'!$M12-'Swap - Encargos'!$L12)</f>
        <v>134</v>
      </c>
      <c r="Q95" s="4">
        <f>Forward!Q95+(-'Swap - Encargos'!H12-'Swap - Encargos'!$M12-'Swap - Encargos'!$L12)</f>
        <v>128</v>
      </c>
      <c r="R95" s="4">
        <f>Forward!R95+(-'Swap - Encargos'!I12-'Swap - Encargos'!$M12-'Swap - Encargos'!$L12)</f>
        <v>125</v>
      </c>
      <c r="S95" s="4">
        <f>Forward!S95+(-'Swap - Encargos'!J12-'Swap - Encargos'!$M12-'Swap - Encargos'!$L12)</f>
        <v>122</v>
      </c>
      <c r="T95" s="4">
        <f>Forward!T95+(-'Swap - Encargos'!K12-'Swap - Encargos'!$M12-'Swap - Encargos'!$L12)</f>
        <v>119</v>
      </c>
      <c r="U95" s="4">
        <f>Forward!U95</f>
        <v>0</v>
      </c>
      <c r="V95" s="6"/>
      <c r="W95" s="20">
        <f t="shared" si="0"/>
        <v>126.83333333333333</v>
      </c>
      <c r="X95" s="20">
        <f t="shared" si="1"/>
        <v>153.98313492063494</v>
      </c>
      <c r="Y95" s="23">
        <f t="shared" si="2"/>
        <v>130.55000000000001</v>
      </c>
      <c r="Z95" s="23">
        <f t="shared" si="3"/>
        <v>150.56994047619042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179.16666666666669</v>
      </c>
      <c r="AJ95" s="9">
        <f t="shared" si="8"/>
        <v>0.58551198257080617</v>
      </c>
      <c r="AK95" s="9">
        <f t="shared" si="9"/>
        <v>0.58551198257080617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Encargos'!$M13-'Swap - Encargos'!$L13)</f>
        <v>60</v>
      </c>
      <c r="L96" s="4">
        <f>Forward!L96+(-'Swap - Encargos'!C13-'Swap - Encargos'!$M13-'Swap - Encargos'!$L13)</f>
        <v>76</v>
      </c>
      <c r="M96" s="4">
        <f>Forward!M96+(-'Swap - Encargos'!D13-'Swap - Encargos'!$M13-'Swap - Encargos'!$L13)</f>
        <v>115</v>
      </c>
      <c r="N96" s="4">
        <f>Forward!N96+(-'Swap - Encargos'!E13-'Swap - Encargos'!$M13-'Swap - Encargos'!$L13)</f>
        <v>128</v>
      </c>
      <c r="O96" s="4">
        <f>Forward!O96+(-'Swap - Encargos'!F13-'Swap - Encargos'!$M13-'Swap - Encargos'!$L13)</f>
        <v>121</v>
      </c>
      <c r="P96" s="4">
        <f>Forward!P96+(-'Swap - Encargos'!G13-'Swap - Encargos'!$M13-'Swap - Encargos'!$L13)</f>
        <v>132</v>
      </c>
      <c r="Q96" s="4">
        <f>Forward!Q96+(-'Swap - Encargos'!H13-'Swap - Encargos'!$M13-'Swap - Encargos'!$L13)</f>
        <v>126</v>
      </c>
      <c r="R96" s="4">
        <f>Forward!R96+(-'Swap - Encargos'!I13-'Swap - Encargos'!$M13-'Swap - Encargos'!$L13)</f>
        <v>126</v>
      </c>
      <c r="S96" s="4">
        <f>Forward!S96+(-'Swap - Encargos'!J13-'Swap - Encargos'!$M13-'Swap - Encargos'!$L13)</f>
        <v>122</v>
      </c>
      <c r="T96" s="4">
        <f>Forward!T96+(-'Swap - Encargos'!K13-'Swap - Encargos'!$M13-'Swap - Encargos'!$L13)</f>
        <v>116</v>
      </c>
      <c r="U96" s="4">
        <f>Forward!U96</f>
        <v>0</v>
      </c>
      <c r="V96" s="6"/>
      <c r="W96" s="20">
        <f t="shared" si="0"/>
        <v>102.55555555555556</v>
      </c>
      <c r="X96" s="20">
        <f t="shared" si="1"/>
        <v>153.98313492063494</v>
      </c>
      <c r="Y96" s="23">
        <f t="shared" si="2"/>
        <v>112</v>
      </c>
      <c r="Z96" s="23">
        <f t="shared" si="3"/>
        <v>150.56994047619042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203.44444444444446</v>
      </c>
      <c r="AJ96" s="9">
        <f t="shared" si="8"/>
        <v>0.66485112563543936</v>
      </c>
      <c r="AK96" s="9">
        <f t="shared" si="9"/>
        <v>0.66485112563543936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Encargos'!$M14-'Swap - Encargos'!$L14)</f>
        <v>63</v>
      </c>
      <c r="L97" s="4">
        <f>Forward!L97+(-'Swap - Encargos'!C14-'Swap - Encargos'!$M14-'Swap - Encargos'!$L14)</f>
        <v>76</v>
      </c>
      <c r="M97" s="4">
        <f>Forward!M97+(-'Swap - Encargos'!D14-'Swap - Encargos'!$M14-'Swap - Encargos'!$L14)</f>
        <v>113</v>
      </c>
      <c r="N97" s="4">
        <f>Forward!N97+(-'Swap - Encargos'!E14-'Swap - Encargos'!$M14-'Swap - Encargos'!$L14)</f>
        <v>123</v>
      </c>
      <c r="O97" s="4">
        <f>Forward!O97+(-'Swap - Encargos'!F14-'Swap - Encargos'!$M14-'Swap - Encargos'!$L14)</f>
        <v>118</v>
      </c>
      <c r="P97" s="4">
        <f>Forward!P97+(-'Swap - Encargos'!G14-'Swap - Encargos'!$M14-'Swap - Encargos'!$L14)</f>
        <v>136</v>
      </c>
      <c r="Q97" s="4">
        <f>Forward!Q97+(-'Swap - Encargos'!H14-'Swap - Encargos'!$M14-'Swap - Encargos'!$L14)</f>
        <v>135</v>
      </c>
      <c r="R97" s="4">
        <f>Forward!R97+(-'Swap - Encargos'!I14-'Swap - Encargos'!$M14-'Swap - Encargos'!$L14)</f>
        <v>126</v>
      </c>
      <c r="S97" s="4">
        <f>Forward!S97+(-'Swap - Encargos'!J14-'Swap - Encargos'!$M14-'Swap - Encargos'!$L14)</f>
        <v>122</v>
      </c>
      <c r="T97" s="4">
        <f>Forward!T97+(-'Swap - Encargos'!K14-'Swap - Encargos'!$M14-'Swap - Encargos'!$L14)</f>
        <v>116</v>
      </c>
      <c r="U97" s="4">
        <f>Forward!U97</f>
        <v>0</v>
      </c>
      <c r="V97" s="6"/>
      <c r="W97" s="20">
        <f t="shared" si="0"/>
        <v>102.33333333333333</v>
      </c>
      <c r="X97" s="20">
        <f t="shared" si="1"/>
        <v>153.98313492063494</v>
      </c>
      <c r="Y97" s="23">
        <f t="shared" si="2"/>
        <v>111.98333333333333</v>
      </c>
      <c r="Z97" s="23">
        <f t="shared" si="3"/>
        <v>150.56994047619042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203.66666666666669</v>
      </c>
      <c r="AJ97" s="9">
        <f t="shared" si="8"/>
        <v>0.6655773420479304</v>
      </c>
      <c r="AK97" s="9">
        <f t="shared" si="9"/>
        <v>0.6655773420479304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Encargos'!$M15-'Swap - Encargos'!$L15)</f>
        <v>68</v>
      </c>
      <c r="M98" s="4">
        <f>Forward!M98+(-'Swap - Encargos'!D15-'Swap - Encargos'!$M15-'Swap - Encargos'!$L15)</f>
        <v>87</v>
      </c>
      <c r="N98" s="4">
        <f>Forward!N98+(-'Swap - Encargos'!E15-'Swap - Encargos'!$M15-'Swap - Encargos'!$L15)</f>
        <v>102</v>
      </c>
      <c r="O98" s="4">
        <f>Forward!O98+(-'Swap - Encargos'!F15-'Swap - Encargos'!$M15-'Swap - Encargos'!$L15)</f>
        <v>113</v>
      </c>
      <c r="P98" s="4">
        <f>Forward!P98+(-'Swap - Encargos'!G15-'Swap - Encargos'!$M15-'Swap - Encargos'!$L15)</f>
        <v>140</v>
      </c>
      <c r="Q98" s="4">
        <f>Forward!Q98+(-'Swap - Encargos'!H15-'Swap - Encargos'!$M15-'Swap - Encargos'!$L15)</f>
        <v>136</v>
      </c>
      <c r="R98" s="4">
        <f>Forward!R98+(-'Swap - Encargos'!I15-'Swap - Encargos'!$M15-'Swap - Encargos'!$L15)</f>
        <v>130</v>
      </c>
      <c r="S98" s="4">
        <f>Forward!S98+(-'Swap - Encargos'!J15-'Swap - Encargos'!$M15-'Swap - Encargos'!$L15)</f>
        <v>126</v>
      </c>
      <c r="T98" s="4">
        <f>Forward!T98+(-'Swap - Encargos'!K15-'Swap - Encargos'!$M15-'Swap - Encargos'!$L15)</f>
        <v>120</v>
      </c>
      <c r="U98" s="4">
        <f>Forward!U98</f>
        <v>0</v>
      </c>
      <c r="V98" s="6"/>
      <c r="W98" s="20">
        <f t="shared" si="0"/>
        <v>85.666666666666671</v>
      </c>
      <c r="X98" s="20">
        <f t="shared" si="1"/>
        <v>153.98313492063494</v>
      </c>
      <c r="Y98" s="23">
        <f t="shared" si="2"/>
        <v>102</v>
      </c>
      <c r="Z98" s="23">
        <f t="shared" si="3"/>
        <v>150.56994047619042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231.13333333333333</v>
      </c>
      <c r="AJ98" s="9">
        <f t="shared" si="8"/>
        <v>0.72958754208754206</v>
      </c>
      <c r="AK98" s="9">
        <f t="shared" si="9"/>
        <v>0.72958754208754206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Encargos'!$M16-'Swap - Encargos'!$L16)</f>
        <v>70</v>
      </c>
      <c r="M99" s="4">
        <f>Forward!M99+(-'Swap - Encargos'!D16-'Swap - Encargos'!$M16-'Swap - Encargos'!$L16)</f>
        <v>79</v>
      </c>
      <c r="N99" s="4">
        <f>Forward!N99+(-'Swap - Encargos'!E16-'Swap - Encargos'!$M16-'Swap - Encargos'!$L16)</f>
        <v>89</v>
      </c>
      <c r="O99" s="4">
        <f>Forward!O99+(-'Swap - Encargos'!F16-'Swap - Encargos'!$M16-'Swap - Encargos'!$L16)</f>
        <v>106</v>
      </c>
      <c r="P99" s="4">
        <f>Forward!P99+(-'Swap - Encargos'!G16-'Swap - Encargos'!$M16-'Swap - Encargos'!$L16)</f>
        <v>143</v>
      </c>
      <c r="Q99" s="4">
        <f>Forward!Q99+(-'Swap - Encargos'!H16-'Swap - Encargos'!$M16-'Swap - Encargos'!$L16)</f>
        <v>139</v>
      </c>
      <c r="R99" s="4">
        <f>Forward!R99+(-'Swap - Encargos'!I16-'Swap - Encargos'!$M16-'Swap - Encargos'!$L16)</f>
        <v>134</v>
      </c>
      <c r="S99" s="4">
        <f>Forward!S99+(-'Swap - Encargos'!J16-'Swap - Encargos'!$M16-'Swap - Encargos'!$L16)</f>
        <v>130</v>
      </c>
      <c r="T99" s="4">
        <f>Forward!T99+(-'Swap - Encargos'!K16-'Swap - Encargos'!$M16-'Swap - Encargos'!$L16)</f>
        <v>124</v>
      </c>
      <c r="U99" s="4">
        <f>Forward!U99</f>
        <v>0</v>
      </c>
      <c r="V99" s="6"/>
      <c r="W99" s="20">
        <f t="shared" si="0"/>
        <v>80.333333333333329</v>
      </c>
      <c r="X99" s="20">
        <f t="shared" si="1"/>
        <v>153.98313492063494</v>
      </c>
      <c r="Y99" s="23">
        <f t="shared" si="2"/>
        <v>98.55</v>
      </c>
      <c r="Z99" s="23">
        <f t="shared" si="3"/>
        <v>150.56994047619042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236.4666666666667</v>
      </c>
      <c r="AJ99" s="9">
        <f t="shared" si="8"/>
        <v>0.74642255892255904</v>
      </c>
      <c r="AK99" s="9">
        <f t="shared" si="9"/>
        <v>0.74642255892255904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Encargos'!$M17-'Swap - Encargos'!$L17)</f>
        <v>70</v>
      </c>
      <c r="M100" s="4">
        <f>Forward!M100+(-'Swap - Encargos'!D17-'Swap - Encargos'!$M17-'Swap - Encargos'!$L17)</f>
        <v>83</v>
      </c>
      <c r="N100" s="4">
        <f>Forward!N100+(-'Swap - Encargos'!E17-'Swap - Encargos'!$M17-'Swap - Encargos'!$L17)</f>
        <v>85</v>
      </c>
      <c r="O100" s="4">
        <f>Forward!O100+(-'Swap - Encargos'!F17-'Swap - Encargos'!$M17-'Swap - Encargos'!$L17)</f>
        <v>95</v>
      </c>
      <c r="P100" s="4">
        <f>Forward!P100+(-'Swap - Encargos'!G17-'Swap - Encargos'!$M17-'Swap - Encargos'!$L17)</f>
        <v>119</v>
      </c>
      <c r="Q100" s="4">
        <f>Forward!Q100+(-'Swap - Encargos'!H17-'Swap - Encargos'!$M17-'Swap - Encargos'!$L17)</f>
        <v>133</v>
      </c>
      <c r="R100" s="4">
        <f>Forward!R100+(-'Swap - Encargos'!I17-'Swap - Encargos'!$M17-'Swap - Encargos'!$L17)</f>
        <v>127</v>
      </c>
      <c r="S100" s="4">
        <f>Forward!S100+(-'Swap - Encargos'!J17-'Swap - Encargos'!$M17-'Swap - Encargos'!$L17)</f>
        <v>123</v>
      </c>
      <c r="T100" s="4">
        <f>Forward!T100+(-'Swap - Encargos'!K17-'Swap - Encargos'!$M17-'Swap - Encargos'!$L17)</f>
        <v>117</v>
      </c>
      <c r="U100" s="4">
        <f>Forward!U100</f>
        <v>0</v>
      </c>
      <c r="V100" s="6"/>
      <c r="W100" s="20">
        <f t="shared" si="0"/>
        <v>80.722222222222229</v>
      </c>
      <c r="X100" s="20">
        <f t="shared" si="1"/>
        <v>153.98313492063494</v>
      </c>
      <c r="Y100" s="23">
        <f t="shared" si="2"/>
        <v>92.5</v>
      </c>
      <c r="Z100" s="23">
        <f t="shared" si="3"/>
        <v>150.56994047619042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236.07777777777778</v>
      </c>
      <c r="AJ100" s="9">
        <f t="shared" si="8"/>
        <v>0.74519500561167229</v>
      </c>
      <c r="AK100" s="9">
        <f t="shared" si="9"/>
        <v>0.74519500561167229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Encargos'!$M18-'Swap - Encargos'!$L18)</f>
        <v>63</v>
      </c>
      <c r="M101" s="4">
        <f>Forward!M101+(-'Swap - Encargos'!D18-'Swap - Encargos'!$M18-'Swap - Encargos'!$L18)</f>
        <v>67</v>
      </c>
      <c r="N101" s="4">
        <f>Forward!N101+(-'Swap - Encargos'!E18-'Swap - Encargos'!$M18-'Swap - Encargos'!$L18)</f>
        <v>74</v>
      </c>
      <c r="O101" s="4">
        <f>Forward!O101+(-'Swap - Encargos'!F18-'Swap - Encargos'!$M18-'Swap - Encargos'!$L18)</f>
        <v>87</v>
      </c>
      <c r="P101" s="4">
        <f>Forward!P101+(-'Swap - Encargos'!G18-'Swap - Encargos'!$M18-'Swap - Encargos'!$L18)</f>
        <v>112</v>
      </c>
      <c r="Q101" s="4">
        <f>Forward!Q101+(-'Swap - Encargos'!H18-'Swap - Encargos'!$M18-'Swap - Encargos'!$L18)</f>
        <v>126</v>
      </c>
      <c r="R101" s="4">
        <f>Forward!R101+(-'Swap - Encargos'!I18-'Swap - Encargos'!$M18-'Swap - Encargos'!$L18)</f>
        <v>124</v>
      </c>
      <c r="S101" s="4">
        <f>Forward!S101+(-'Swap - Encargos'!J18-'Swap - Encargos'!$M18-'Swap - Encargos'!$L18)</f>
        <v>123</v>
      </c>
      <c r="T101" s="4">
        <f>Forward!T101+(-'Swap - Encargos'!K18-'Swap - Encargos'!$M18-'Swap - Encargos'!$L18)</f>
        <v>120</v>
      </c>
      <c r="U101" s="4">
        <f>Forward!U101</f>
        <v>0</v>
      </c>
      <c r="V101" s="6"/>
      <c r="W101" s="20">
        <f t="shared" si="0"/>
        <v>70</v>
      </c>
      <c r="X101" s="20">
        <f t="shared" si="1"/>
        <v>153.98313492063494</v>
      </c>
      <c r="Y101" s="23">
        <f t="shared" si="2"/>
        <v>83.75</v>
      </c>
      <c r="Z101" s="23">
        <f t="shared" si="3"/>
        <v>150.56994047619042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246.8</v>
      </c>
      <c r="AJ101" s="9">
        <f t="shared" si="8"/>
        <v>0.77904040404040409</v>
      </c>
      <c r="AK101" s="9">
        <f t="shared" si="9"/>
        <v>0.77904040404040409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Encargos'!$M19-'Swap - Encargos'!$L19)</f>
        <v>72</v>
      </c>
      <c r="M102" s="4">
        <f>Forward!M102+(-'Swap - Encargos'!D19-'Swap - Encargos'!$M19-'Swap - Encargos'!$L19)</f>
        <v>71</v>
      </c>
      <c r="N102" s="4">
        <f>Forward!N102+(-'Swap - Encargos'!E19-'Swap - Encargos'!$M19-'Swap - Encargos'!$L19)</f>
        <v>84</v>
      </c>
      <c r="O102" s="4">
        <f>Forward!O102+(-'Swap - Encargos'!F19-'Swap - Encargos'!$M19-'Swap - Encargos'!$L19)</f>
        <v>95</v>
      </c>
      <c r="P102" s="4">
        <f>Forward!P102+(-'Swap - Encargos'!G19-'Swap - Encargos'!$M19-'Swap - Encargos'!$L19)</f>
        <v>110</v>
      </c>
      <c r="Q102" s="4">
        <f>Forward!Q102+(-'Swap - Encargos'!H19-'Swap - Encargos'!$M19-'Swap - Encargos'!$L19)</f>
        <v>126</v>
      </c>
      <c r="R102" s="4">
        <f>Forward!R102+(-'Swap - Encargos'!I19-'Swap - Encargos'!$M19-'Swap - Encargos'!$L19)</f>
        <v>123</v>
      </c>
      <c r="S102" s="4">
        <f>Forward!S102+(-'Swap - Encargos'!J19-'Swap - Encargos'!$M19-'Swap - Encargos'!$L19)</f>
        <v>121</v>
      </c>
      <c r="T102" s="4">
        <f>Forward!T102+(-'Swap - Encargos'!K19-'Swap - Encargos'!$M19-'Swap - Encargos'!$L19)</f>
        <v>119</v>
      </c>
      <c r="U102" s="4">
        <f>Forward!U102</f>
        <v>0</v>
      </c>
      <c r="V102" s="6"/>
      <c r="W102" s="20">
        <f t="shared" si="0"/>
        <v>78.222222222222229</v>
      </c>
      <c r="X102" s="20">
        <f t="shared" si="1"/>
        <v>153.98313492063494</v>
      </c>
      <c r="Y102" s="23">
        <f t="shared" si="2"/>
        <v>90</v>
      </c>
      <c r="Z102" s="23">
        <f t="shared" si="3"/>
        <v>150.56994047619042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238.57777777777778</v>
      </c>
      <c r="AJ102" s="9">
        <f t="shared" si="8"/>
        <v>0.75308641975308643</v>
      </c>
      <c r="AK102" s="9">
        <f t="shared" si="9"/>
        <v>0.75308641975308643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Encargos'!$M20-'Swap - Encargos'!$L20)</f>
        <v>69</v>
      </c>
      <c r="M103" s="4">
        <f>Forward!M103+(-'Swap - Encargos'!D20-'Swap - Encargos'!$M20-'Swap - Encargos'!$L20)</f>
        <v>74</v>
      </c>
      <c r="N103" s="4">
        <f>Forward!N103+(-'Swap - Encargos'!E20-'Swap - Encargos'!$M20-'Swap - Encargos'!$L20)</f>
        <v>83</v>
      </c>
      <c r="O103" s="4">
        <f>Forward!O103+(-'Swap - Encargos'!F20-'Swap - Encargos'!$M20-'Swap - Encargos'!$L20)</f>
        <v>91</v>
      </c>
      <c r="P103" s="4">
        <f>Forward!P103+(-'Swap - Encargos'!G20-'Swap - Encargos'!$M20-'Swap - Encargos'!$L20)</f>
        <v>104</v>
      </c>
      <c r="Q103" s="4">
        <f>Forward!Q103+(-'Swap - Encargos'!H20-'Swap - Encargos'!$M20-'Swap - Encargos'!$L20)</f>
        <v>121</v>
      </c>
      <c r="R103" s="4">
        <f>Forward!R103+(-'Swap - Encargos'!I20-'Swap - Encargos'!$M20-'Swap - Encargos'!$L20)</f>
        <v>119</v>
      </c>
      <c r="S103" s="4">
        <f>Forward!S103+(-'Swap - Encargos'!J20-'Swap - Encargos'!$M20-'Swap - Encargos'!$L20)</f>
        <v>117</v>
      </c>
      <c r="T103" s="4">
        <f>Forward!T103+(-'Swap - Encargos'!K20-'Swap - Encargos'!$M20-'Swap - Encargos'!$L20)</f>
        <v>115</v>
      </c>
      <c r="U103" s="4">
        <f>Forward!U103</f>
        <v>0</v>
      </c>
      <c r="V103" s="6"/>
      <c r="W103" s="20">
        <f t="shared" si="0"/>
        <v>78.388888888888886</v>
      </c>
      <c r="X103" s="20">
        <f t="shared" si="1"/>
        <v>153.98313492063494</v>
      </c>
      <c r="Y103" s="23">
        <f t="shared" si="2"/>
        <v>88.533333333333331</v>
      </c>
      <c r="Z103" s="23">
        <f t="shared" si="3"/>
        <v>150.56994047619042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238.41111111111113</v>
      </c>
      <c r="AJ103" s="9">
        <f t="shared" si="8"/>
        <v>0.75256032547699214</v>
      </c>
      <c r="AK103" s="9">
        <f t="shared" si="9"/>
        <v>0.75256032547699214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Encargos'!$M21-'Swap - Encargos'!$L21)</f>
        <v>72</v>
      </c>
      <c r="M104" s="4">
        <f>Forward!M104+(-'Swap - Encargos'!D21-'Swap - Encargos'!$M21-'Swap - Encargos'!$L21)</f>
        <v>74</v>
      </c>
      <c r="N104" s="4">
        <f>Forward!N104+(-'Swap - Encargos'!E21-'Swap - Encargos'!$M21-'Swap - Encargos'!$L21)</f>
        <v>86</v>
      </c>
      <c r="O104" s="4">
        <f>Forward!O104+(-'Swap - Encargos'!F21-'Swap - Encargos'!$M21-'Swap - Encargos'!$L21)</f>
        <v>91</v>
      </c>
      <c r="P104" s="4">
        <f>Forward!P104+(-'Swap - Encargos'!G21-'Swap - Encargos'!$M21-'Swap - Encargos'!$L21)</f>
        <v>100</v>
      </c>
      <c r="Q104" s="4">
        <f>Forward!Q104+(-'Swap - Encargos'!H21-'Swap - Encargos'!$M21-'Swap - Encargos'!$L21)</f>
        <v>118</v>
      </c>
      <c r="R104" s="4">
        <f>Forward!R104+(-'Swap - Encargos'!I21-'Swap - Encargos'!$M21-'Swap - Encargos'!$L21)</f>
        <v>115</v>
      </c>
      <c r="S104" s="4">
        <f>Forward!S104+(-'Swap - Encargos'!J21-'Swap - Encargos'!$M21-'Swap - Encargos'!$L21)</f>
        <v>113</v>
      </c>
      <c r="T104" s="4">
        <f>Forward!T104+(-'Swap - Encargos'!K21-'Swap - Encargos'!$M21-'Swap - Encargos'!$L21)</f>
        <v>111</v>
      </c>
      <c r="U104" s="4">
        <f>Forward!U104</f>
        <v>0</v>
      </c>
      <c r="V104" s="6"/>
      <c r="W104" s="20">
        <f t="shared" si="0"/>
        <v>80.5</v>
      </c>
      <c r="X104" s="20">
        <f t="shared" si="1"/>
        <v>153.98313492063494</v>
      </c>
      <c r="Y104" s="23">
        <f t="shared" si="2"/>
        <v>89.2</v>
      </c>
      <c r="Z104" s="23">
        <f t="shared" si="3"/>
        <v>150.56994047619042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236.3</v>
      </c>
      <c r="AJ104" s="9">
        <f t="shared" si="8"/>
        <v>0.74589646464646464</v>
      </c>
      <c r="AK104" s="9">
        <f t="shared" si="9"/>
        <v>0.74589646464646464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Encargos'!$M22-'Swap - Encargos'!$L22)</f>
        <v>78</v>
      </c>
      <c r="M105" s="4">
        <f>Forward!M105+(-'Swap - Encargos'!D22-'Swap - Encargos'!$M22-'Swap - Encargos'!$L22)</f>
        <v>69</v>
      </c>
      <c r="N105" s="4">
        <f>Forward!N105+(-'Swap - Encargos'!E22-'Swap - Encargos'!$M22-'Swap - Encargos'!$L22)</f>
        <v>84</v>
      </c>
      <c r="O105" s="4">
        <f>Forward!O105+(-'Swap - Encargos'!F22-'Swap - Encargos'!$M22-'Swap - Encargos'!$L22)</f>
        <v>92</v>
      </c>
      <c r="P105" s="4">
        <f>Forward!P105+(-'Swap - Encargos'!G22-'Swap - Encargos'!$M22-'Swap - Encargos'!$L22)</f>
        <v>105</v>
      </c>
      <c r="Q105" s="4">
        <f>Forward!Q105+(-'Swap - Encargos'!H22-'Swap - Encargos'!$M22-'Swap - Encargos'!$L22)</f>
        <v>112</v>
      </c>
      <c r="R105" s="4">
        <f>Forward!R105+(-'Swap - Encargos'!I22-'Swap - Encargos'!$M22-'Swap - Encargos'!$L22)</f>
        <v>113</v>
      </c>
      <c r="S105" s="4">
        <f>Forward!S105+(-'Swap - Encargos'!J22-'Swap - Encargos'!$M22-'Swap - Encargos'!$L22)</f>
        <v>111</v>
      </c>
      <c r="T105" s="4">
        <f>Forward!T105+(-'Swap - Encargos'!K22-'Swap - Encargos'!$M22-'Swap - Encargos'!$L22)</f>
        <v>109</v>
      </c>
      <c r="U105" s="4">
        <f>Forward!U105</f>
        <v>0</v>
      </c>
      <c r="V105" s="6"/>
      <c r="W105" s="20">
        <f t="shared" si="0"/>
        <v>79.722222222222229</v>
      </c>
      <c r="X105" s="20">
        <f t="shared" si="1"/>
        <v>153.98313492063494</v>
      </c>
      <c r="Y105" s="23">
        <f t="shared" si="2"/>
        <v>89.566666666666663</v>
      </c>
      <c r="Z105" s="23">
        <f t="shared" si="3"/>
        <v>150.56994047619042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237.07777777777778</v>
      </c>
      <c r="AJ105" s="9">
        <f t="shared" si="8"/>
        <v>0.74835157126823793</v>
      </c>
      <c r="AK105" s="9">
        <f t="shared" si="9"/>
        <v>0.74835157126823793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Encargos'!$M23-'Swap - Encargos'!$L23)</f>
        <v>73</v>
      </c>
      <c r="M106" s="4">
        <f>Forward!M106+(-'Swap - Encargos'!D23-'Swap - Encargos'!$M23-'Swap - Encargos'!$L23)</f>
        <v>69</v>
      </c>
      <c r="N106" s="4">
        <f>Forward!N106+(-'Swap - Encargos'!E23-'Swap - Encargos'!$M23-'Swap - Encargos'!$L23)</f>
        <v>78</v>
      </c>
      <c r="O106" s="4">
        <f>Forward!O106+(-'Swap - Encargos'!F23-'Swap - Encargos'!$M23-'Swap - Encargos'!$L23)</f>
        <v>87</v>
      </c>
      <c r="P106" s="4">
        <f>Forward!P106+(-'Swap - Encargos'!G23-'Swap - Encargos'!$M23-'Swap - Encargos'!$L23)</f>
        <v>105</v>
      </c>
      <c r="Q106" s="4">
        <f>Forward!Q106+(-'Swap - Encargos'!H23-'Swap - Encargos'!$M23-'Swap - Encargos'!$L23)</f>
        <v>113</v>
      </c>
      <c r="R106" s="4">
        <f>Forward!R106+(-'Swap - Encargos'!I23-'Swap - Encargos'!$M23-'Swap - Encargos'!$L23)</f>
        <v>113</v>
      </c>
      <c r="S106" s="4">
        <f>Forward!S106+(-'Swap - Encargos'!J23-'Swap - Encargos'!$M23-'Swap - Encargos'!$L23)</f>
        <v>111</v>
      </c>
      <c r="T106" s="4">
        <f>Forward!T106+(-'Swap - Encargos'!K23-'Swap - Encargos'!$M23-'Swap - Encargos'!$L23)</f>
        <v>109</v>
      </c>
      <c r="U106" s="4">
        <f>Forward!U106</f>
        <v>0</v>
      </c>
      <c r="V106" s="6"/>
      <c r="W106" s="20">
        <f t="shared" si="0"/>
        <v>76.444444444444443</v>
      </c>
      <c r="X106" s="20">
        <f t="shared" si="1"/>
        <v>153.98313492063494</v>
      </c>
      <c r="Y106" s="23">
        <f t="shared" si="2"/>
        <v>87.733333333333334</v>
      </c>
      <c r="Z106" s="23">
        <f t="shared" si="3"/>
        <v>150.56994047619042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240.35555555555555</v>
      </c>
      <c r="AJ106" s="9">
        <f t="shared" si="8"/>
        <v>0.75869809203142535</v>
      </c>
      <c r="AK106" s="9">
        <f t="shared" si="9"/>
        <v>0.75869809203142535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Encargos'!$M24-'Swap - Encargos'!$L24)</f>
        <v>77</v>
      </c>
      <c r="M107" s="4">
        <f>Forward!M107+(-'Swap - Encargos'!D24-'Swap - Encargos'!$M24-'Swap - Encargos'!$L24)</f>
        <v>68</v>
      </c>
      <c r="N107" s="4">
        <f>Forward!N107+(-'Swap - Encargos'!E24-'Swap - Encargos'!$M24-'Swap - Encargos'!$L24)</f>
        <v>86</v>
      </c>
      <c r="O107" s="4">
        <f>Forward!O107+(-'Swap - Encargos'!F24-'Swap - Encargos'!$M24-'Swap - Encargos'!$L24)</f>
        <v>94</v>
      </c>
      <c r="P107" s="4">
        <f>Forward!P107+(-'Swap - Encargos'!G24-'Swap - Encargos'!$M24-'Swap - Encargos'!$L24)</f>
        <v>99</v>
      </c>
      <c r="Q107" s="4">
        <f>Forward!Q107+(-'Swap - Encargos'!H24-'Swap - Encargos'!$M24-'Swap - Encargos'!$L24)</f>
        <v>112</v>
      </c>
      <c r="R107" s="4">
        <f>Forward!R107+(-'Swap - Encargos'!I24-'Swap - Encargos'!$M24-'Swap - Encargos'!$L24)</f>
        <v>111</v>
      </c>
      <c r="S107" s="4">
        <f>Forward!S107+(-'Swap - Encargos'!J24-'Swap - Encargos'!$M24-'Swap - Encargos'!$L24)</f>
        <v>109</v>
      </c>
      <c r="T107" s="4">
        <f>Forward!T107+(-'Swap - Encargos'!K24-'Swap - Encargos'!$M24-'Swap - Encargos'!$L24)</f>
        <v>107</v>
      </c>
      <c r="U107" s="4">
        <f>Forward!U107</f>
        <v>0</v>
      </c>
      <c r="V107" s="6"/>
      <c r="W107" s="20">
        <f t="shared" si="0"/>
        <v>81.25</v>
      </c>
      <c r="X107" s="20">
        <f t="shared" si="1"/>
        <v>153.98313492063494</v>
      </c>
      <c r="Y107" s="23">
        <f t="shared" si="2"/>
        <v>90.05</v>
      </c>
      <c r="Z107" s="23">
        <f t="shared" si="3"/>
        <v>150.56994047619042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235.55</v>
      </c>
      <c r="AJ107" s="9">
        <f t="shared" si="8"/>
        <v>0.74352904040404044</v>
      </c>
      <c r="AK107" s="9">
        <f t="shared" si="9"/>
        <v>0.74352904040404044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Encargos'!$M25-'Swap - Encargos'!$L25)</f>
        <v>78</v>
      </c>
      <c r="M108" s="4">
        <f>Forward!M108+(-'Swap - Encargos'!D25-'Swap - Encargos'!$M25-'Swap - Encargos'!$L25)</f>
        <v>81</v>
      </c>
      <c r="N108" s="4">
        <f>Forward!N108+(-'Swap - Encargos'!E25-'Swap - Encargos'!$M25-'Swap - Encargos'!$L25)</f>
        <v>95</v>
      </c>
      <c r="O108" s="4">
        <f>Forward!O108+(-'Swap - Encargos'!F25-'Swap - Encargos'!$M25-'Swap - Encargos'!$L25)</f>
        <v>102</v>
      </c>
      <c r="P108" s="4">
        <f>Forward!P108+(-'Swap - Encargos'!G25-'Swap - Encargos'!$M25-'Swap - Encargos'!$L25)</f>
        <v>101</v>
      </c>
      <c r="Q108" s="4">
        <f>Forward!Q108+(-'Swap - Encargos'!H25-'Swap - Encargos'!$M25-'Swap - Encargos'!$L25)</f>
        <v>115</v>
      </c>
      <c r="R108" s="4">
        <f>Forward!R108+(-'Swap - Encargos'!I25-'Swap - Encargos'!$M25-'Swap - Encargos'!$L25)</f>
        <v>113</v>
      </c>
      <c r="S108" s="4">
        <f>Forward!S108+(-'Swap - Encargos'!J25-'Swap - Encargos'!$M25-'Swap - Encargos'!$L25)</f>
        <v>111</v>
      </c>
      <c r="T108" s="4">
        <f>Forward!T108+(-'Swap - Encargos'!K25-'Swap - Encargos'!$M25-'Swap - Encargos'!$L25)</f>
        <v>109</v>
      </c>
      <c r="U108" s="4">
        <f>Forward!U108</f>
        <v>0</v>
      </c>
      <c r="V108" s="6"/>
      <c r="W108" s="20">
        <f t="shared" si="0"/>
        <v>91.333333333333329</v>
      </c>
      <c r="X108" s="20">
        <f t="shared" si="1"/>
        <v>153.98313492063494</v>
      </c>
      <c r="Y108" s="23">
        <f t="shared" si="2"/>
        <v>97.566666666666663</v>
      </c>
      <c r="Z108" s="23">
        <f t="shared" si="3"/>
        <v>150.56994047619042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225.4666666666667</v>
      </c>
      <c r="AJ108" s="9">
        <f t="shared" si="8"/>
        <v>0.71170033670033672</v>
      </c>
      <c r="AK108" s="9">
        <f t="shared" si="9"/>
        <v>0.71170033670033672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Encargos'!$M26-'Swap - Encargos'!$L26)</f>
        <v>80</v>
      </c>
      <c r="M109" s="4">
        <f>Forward!M109+(-'Swap - Encargos'!D26-'Swap - Encargos'!$M26-'Swap - Encargos'!$L26)</f>
        <v>82</v>
      </c>
      <c r="N109" s="4">
        <f>Forward!N109+(-'Swap - Encargos'!E26-'Swap - Encargos'!$M26-'Swap - Encargos'!$L26)</f>
        <v>108</v>
      </c>
      <c r="O109" s="4">
        <f>Forward!O109+(-'Swap - Encargos'!F26-'Swap - Encargos'!$M26-'Swap - Encargos'!$L26)</f>
        <v>117</v>
      </c>
      <c r="P109" s="4">
        <f>Forward!P109+(-'Swap - Encargos'!G26-'Swap - Encargos'!$M26-'Swap - Encargos'!$L26)</f>
        <v>118</v>
      </c>
      <c r="Q109" s="4">
        <f>Forward!Q109+(-'Swap - Encargos'!H26-'Swap - Encargos'!$M26-'Swap - Encargos'!$L26)</f>
        <v>122</v>
      </c>
      <c r="R109" s="4">
        <f>Forward!R109+(-'Swap - Encargos'!I26-'Swap - Encargos'!$M26-'Swap - Encargos'!$L26)</f>
        <v>124</v>
      </c>
      <c r="S109" s="4">
        <f>Forward!S109+(-'Swap - Encargos'!J26-'Swap - Encargos'!$M26-'Swap - Encargos'!$L26)</f>
        <v>122</v>
      </c>
      <c r="T109" s="4">
        <f>Forward!T109+(-'Swap - Encargos'!K26-'Swap - Encargos'!$M26-'Swap - Encargos'!$L26)</f>
        <v>120</v>
      </c>
      <c r="U109" s="4">
        <f>Forward!U109</f>
        <v>0</v>
      </c>
      <c r="V109" s="6"/>
      <c r="W109" s="20">
        <f t="shared" si="0"/>
        <v>101.30555555555556</v>
      </c>
      <c r="X109" s="20">
        <f t="shared" si="1"/>
        <v>153.98313492063494</v>
      </c>
      <c r="Y109" s="23">
        <f t="shared" si="2"/>
        <v>108.7</v>
      </c>
      <c r="Z109" s="23">
        <f t="shared" si="3"/>
        <v>150.56994047619042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215.49444444444447</v>
      </c>
      <c r="AJ109" s="9">
        <f t="shared" si="8"/>
        <v>0.68022236251402923</v>
      </c>
      <c r="AK109" s="9">
        <f t="shared" si="9"/>
        <v>0.68022236251402923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Encargos'!$M27-'Swap - Encargos'!$L27)</f>
        <v>82</v>
      </c>
      <c r="N110" s="4">
        <f>Forward!N110+(-'Swap - Encargos'!E27-'Swap - Encargos'!$M27-'Swap - Encargos'!$L27)</f>
        <v>94</v>
      </c>
      <c r="O110" s="4">
        <f>Forward!O110+(-'Swap - Encargos'!F27-'Swap - Encargos'!$M27-'Swap - Encargos'!$L27)</f>
        <v>107</v>
      </c>
      <c r="P110" s="4">
        <f>Forward!P110+(-'Swap - Encargos'!G27-'Swap - Encargos'!$M27-'Swap - Encargos'!$L27)</f>
        <v>131</v>
      </c>
      <c r="Q110" s="4">
        <f>Forward!Q110+(-'Swap - Encargos'!H27-'Swap - Encargos'!$M27-'Swap - Encargos'!$L27)</f>
        <v>130</v>
      </c>
      <c r="R110" s="4">
        <f>Forward!R110+(-'Swap - Encargos'!I27-'Swap - Encargos'!$M27-'Swap - Encargos'!$L27)</f>
        <v>130</v>
      </c>
      <c r="S110" s="4">
        <f>Forward!S110+(-'Swap - Encargos'!J27-'Swap - Encargos'!$M27-'Swap - Encargos'!$L27)</f>
        <v>128</v>
      </c>
      <c r="T110" s="4">
        <f>Forward!T110+(-'Swap - Encargos'!K27-'Swap - Encargos'!$M27-'Swap - Encargos'!$L27)</f>
        <v>126</v>
      </c>
      <c r="U110" s="4">
        <f>Forward!U110</f>
        <v>0</v>
      </c>
      <c r="V110" s="6"/>
      <c r="W110" s="20">
        <f t="shared" si="0"/>
        <v>94.333333333333329</v>
      </c>
      <c r="X110" s="20">
        <f t="shared" si="1"/>
        <v>153.98313492063494</v>
      </c>
      <c r="Y110" s="23">
        <f t="shared" si="2"/>
        <v>108.8</v>
      </c>
      <c r="Z110" s="23">
        <f t="shared" si="3"/>
        <v>150.56994047619042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252.16666666666669</v>
      </c>
      <c r="AJ110" s="9">
        <f t="shared" si="8"/>
        <v>0.72775372775372782</v>
      </c>
      <c r="AK110" s="9">
        <f t="shared" si="9"/>
        <v>0.72775372775372782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Encargos'!$M28-'Swap - Encargos'!$L28)</f>
        <v>120</v>
      </c>
      <c r="N111" s="4">
        <f>Forward!N111+(-'Swap - Encargos'!E28-'Swap - Encargos'!$M28-'Swap - Encargos'!$L28)</f>
        <v>177</v>
      </c>
      <c r="O111" s="4">
        <f>Forward!O111+(-'Swap - Encargos'!F28-'Swap - Encargos'!$M28-'Swap - Encargos'!$L28)</f>
        <v>173</v>
      </c>
      <c r="P111" s="4">
        <f>Forward!P111+(-'Swap - Encargos'!G28-'Swap - Encargos'!$M28-'Swap - Encargos'!$L28)</f>
        <v>164</v>
      </c>
      <c r="Q111" s="4">
        <f>Forward!Q111+(-'Swap - Encargos'!H28-'Swap - Encargos'!$M28-'Swap - Encargos'!$L28)</f>
        <v>156</v>
      </c>
      <c r="R111" s="4">
        <f>Forward!R111+(-'Swap - Encargos'!I28-'Swap - Encargos'!$M28-'Swap - Encargos'!$L28)</f>
        <v>150</v>
      </c>
      <c r="S111" s="4">
        <f>Forward!S111+(-'Swap - Encargos'!J28-'Swap - Encargos'!$M28-'Swap - Encargos'!$L28)</f>
        <v>145</v>
      </c>
      <c r="T111" s="4">
        <f>Forward!T111+(-'Swap - Encargos'!K28-'Swap - Encargos'!$M28-'Swap - Encargos'!$L28)</f>
        <v>140</v>
      </c>
      <c r="U111" s="4">
        <f>Forward!U111</f>
        <v>0</v>
      </c>
      <c r="V111" s="6"/>
      <c r="W111" s="20">
        <f t="shared" si="0"/>
        <v>157.88888888888889</v>
      </c>
      <c r="X111" s="20">
        <f t="shared" si="1"/>
        <v>153.98313492063494</v>
      </c>
      <c r="Y111" s="23">
        <f t="shared" si="2"/>
        <v>158.5</v>
      </c>
      <c r="Z111" s="23">
        <f t="shared" si="3"/>
        <v>150.56994047619042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188.61111111111111</v>
      </c>
      <c r="AJ111" s="9">
        <f t="shared" si="8"/>
        <v>0.54433221099887763</v>
      </c>
      <c r="AK111" s="9">
        <f t="shared" si="9"/>
        <v>0.54433221099887763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Encargos'!$M29-'Swap - Encargos'!$L29)</f>
        <v>125</v>
      </c>
      <c r="N112" s="4">
        <f>Forward!N112+(-'Swap - Encargos'!E29-'Swap - Encargos'!$M29-'Swap - Encargos'!$L29)</f>
        <v>158</v>
      </c>
      <c r="O112" s="4">
        <f>Forward!O112+(-'Swap - Encargos'!F29-'Swap - Encargos'!$M29-'Swap - Encargos'!$L29)</f>
        <v>155</v>
      </c>
      <c r="P112" s="4">
        <f>Forward!P112+(-'Swap - Encargos'!G29-'Swap - Encargos'!$M29-'Swap - Encargos'!$L29)</f>
        <v>147</v>
      </c>
      <c r="Q112" s="4">
        <f>Forward!Q112+(-'Swap - Encargos'!H29-'Swap - Encargos'!$M29-'Swap - Encargos'!$L29)</f>
        <v>153</v>
      </c>
      <c r="R112" s="4">
        <f>Forward!R112+(-'Swap - Encargos'!I29-'Swap - Encargos'!$M29-'Swap - Encargos'!$L29)</f>
        <v>151</v>
      </c>
      <c r="S112" s="4">
        <f>Forward!S112+(-'Swap - Encargos'!J29-'Swap - Encargos'!$M29-'Swap - Encargos'!$L29)</f>
        <v>146</v>
      </c>
      <c r="T112" s="4">
        <f>Forward!T112+(-'Swap - Encargos'!K29-'Swap - Encargos'!$M29-'Swap - Encargos'!$L29)</f>
        <v>141</v>
      </c>
      <c r="U112" s="4">
        <f>Forward!U112</f>
        <v>0</v>
      </c>
      <c r="V112" s="6"/>
      <c r="W112" s="20">
        <f t="shared" si="0"/>
        <v>147.22222222222223</v>
      </c>
      <c r="X112" s="20">
        <f t="shared" si="1"/>
        <v>153.98313492063494</v>
      </c>
      <c r="Y112" s="23">
        <f t="shared" si="2"/>
        <v>148.46666666666667</v>
      </c>
      <c r="Z112" s="23">
        <f t="shared" si="3"/>
        <v>150.56994047619042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199.27777777777777</v>
      </c>
      <c r="AJ112" s="9">
        <f t="shared" si="8"/>
        <v>0.57511624178290843</v>
      </c>
      <c r="AK112" s="9">
        <f t="shared" si="9"/>
        <v>0.57511624178290843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Encargos'!$M30-'Swap - Encargos'!$L30)</f>
        <v>108</v>
      </c>
      <c r="N113" s="4">
        <f>Forward!N113+(-'Swap - Encargos'!E30-'Swap - Encargos'!$M30-'Swap - Encargos'!$L30)</f>
        <v>138</v>
      </c>
      <c r="O113" s="4">
        <f>Forward!O113+(-'Swap - Encargos'!F30-'Swap - Encargos'!$M30-'Swap - Encargos'!$L30)</f>
        <v>145</v>
      </c>
      <c r="P113" s="4">
        <f>Forward!P113+(-'Swap - Encargos'!G30-'Swap - Encargos'!$M30-'Swap - Encargos'!$L30)</f>
        <v>145</v>
      </c>
      <c r="Q113" s="4">
        <f>Forward!Q113+(-'Swap - Encargos'!H30-'Swap - Encargos'!$M30-'Swap - Encargos'!$L30)</f>
        <v>138</v>
      </c>
      <c r="R113" s="4">
        <f>Forward!R113+(-'Swap - Encargos'!I30-'Swap - Encargos'!$M30-'Swap - Encargos'!$L30)</f>
        <v>137</v>
      </c>
      <c r="S113" s="4">
        <f>Forward!S113+(-'Swap - Encargos'!J30-'Swap - Encargos'!$M30-'Swap - Encargos'!$L30)</f>
        <v>132</v>
      </c>
      <c r="T113" s="4">
        <f>Forward!T113+(-'Swap - Encargos'!K30-'Swap - Encargos'!$M30-'Swap - Encargos'!$L30)</f>
        <v>127</v>
      </c>
      <c r="U113" s="4">
        <f>Forward!U113</f>
        <v>0</v>
      </c>
      <c r="V113" s="6"/>
      <c r="W113" s="20">
        <f t="shared" si="0"/>
        <v>133.41666666666666</v>
      </c>
      <c r="X113" s="20">
        <f t="shared" si="1"/>
        <v>153.98313492063494</v>
      </c>
      <c r="Y113" s="23">
        <f t="shared" si="2"/>
        <v>136.25</v>
      </c>
      <c r="Z113" s="23">
        <f t="shared" si="3"/>
        <v>150.56994047619042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213.08333333333334</v>
      </c>
      <c r="AJ113" s="9">
        <f t="shared" si="8"/>
        <v>0.61495911495911504</v>
      </c>
      <c r="AK113" s="9">
        <f t="shared" si="9"/>
        <v>0.61495911495911504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Encargos'!$M31-'Swap - Encargos'!$L31)</f>
        <v>80</v>
      </c>
      <c r="N114" s="4">
        <f>Forward!N114+(-'Swap - Encargos'!E31-'Swap - Encargos'!$M31-'Swap - Encargos'!$L31)</f>
        <v>119</v>
      </c>
      <c r="O114" s="4">
        <f>Forward!O114+(-'Swap - Encargos'!F31-'Swap - Encargos'!$M31-'Swap - Encargos'!$L31)</f>
        <v>134</v>
      </c>
      <c r="P114" s="4">
        <f>Forward!P114+(-'Swap - Encargos'!G31-'Swap - Encargos'!$M31-'Swap - Encargos'!$L31)</f>
        <v>134</v>
      </c>
      <c r="Q114" s="4">
        <f>Forward!Q114+(-'Swap - Encargos'!H31-'Swap - Encargos'!$M31-'Swap - Encargos'!$L31)</f>
        <v>131</v>
      </c>
      <c r="R114" s="4">
        <f>Forward!R114+(-'Swap - Encargos'!I31-'Swap - Encargos'!$M31-'Swap - Encargos'!$L31)</f>
        <v>127</v>
      </c>
      <c r="S114" s="4">
        <f>Forward!S114+(-'Swap - Encargos'!J31-'Swap - Encargos'!$M31-'Swap - Encargos'!$L31)</f>
        <v>122</v>
      </c>
      <c r="T114" s="4">
        <f>Forward!T114+(-'Swap - Encargos'!K31-'Swap - Encargos'!$M31-'Swap - Encargos'!$L31)</f>
        <v>117</v>
      </c>
      <c r="U114" s="4">
        <f>Forward!U114</f>
        <v>0</v>
      </c>
      <c r="V114" s="6"/>
      <c r="W114" s="20">
        <f t="shared" si="0"/>
        <v>117</v>
      </c>
      <c r="X114" s="20">
        <f t="shared" si="1"/>
        <v>153.98313492063494</v>
      </c>
      <c r="Y114" s="23">
        <f t="shared" si="2"/>
        <v>122.73333333333333</v>
      </c>
      <c r="Z114" s="23">
        <f t="shared" si="3"/>
        <v>150.56994047619042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229.5</v>
      </c>
      <c r="AJ114" s="9">
        <f t="shared" si="8"/>
        <v>0.66233766233766234</v>
      </c>
      <c r="AK114" s="9">
        <f t="shared" si="9"/>
        <v>0.66233766233766234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Encargos'!$M32-'Swap - Encargos'!$L32)</f>
        <v>137</v>
      </c>
      <c r="N115" s="4">
        <f>Forward!N115+(-'Swap - Encargos'!E32-'Swap - Encargos'!$M32-'Swap - Encargos'!$L32)</f>
        <v>152</v>
      </c>
      <c r="O115" s="4">
        <f>Forward!O115+(-'Swap - Encargos'!F32-'Swap - Encargos'!$M32-'Swap - Encargos'!$L32)</f>
        <v>151</v>
      </c>
      <c r="P115" s="4">
        <f>Forward!P115+(-'Swap - Encargos'!G32-'Swap - Encargos'!$M32-'Swap - Encargos'!$L32)</f>
        <v>143</v>
      </c>
      <c r="Q115" s="4">
        <f>Forward!Q115+(-'Swap - Encargos'!H32-'Swap - Encargos'!$M32-'Swap - Encargos'!$L32)</f>
        <v>139</v>
      </c>
      <c r="R115" s="4">
        <f>Forward!R115+(-'Swap - Encargos'!I32-'Swap - Encargos'!$M32-'Swap - Encargos'!$L32)</f>
        <v>135</v>
      </c>
      <c r="S115" s="4">
        <f>Forward!S115+(-'Swap - Encargos'!J32-'Swap - Encargos'!$M32-'Swap - Encargos'!$L32)</f>
        <v>130</v>
      </c>
      <c r="T115" s="4">
        <f>Forward!T115+(-'Swap - Encargos'!K32-'Swap - Encargos'!$M32-'Swap - Encargos'!$L32)</f>
        <v>125</v>
      </c>
      <c r="U115" s="4">
        <f>Forward!U115</f>
        <v>0</v>
      </c>
      <c r="V115" s="6"/>
      <c r="W115" s="20">
        <f t="shared" si="0"/>
        <v>147.5</v>
      </c>
      <c r="X115" s="20">
        <f t="shared" si="1"/>
        <v>153.98313492063494</v>
      </c>
      <c r="Y115" s="23">
        <f t="shared" si="2"/>
        <v>144.23333333333332</v>
      </c>
      <c r="Z115" s="23">
        <f t="shared" si="3"/>
        <v>150.56994047619042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199</v>
      </c>
      <c r="AJ115" s="9">
        <f t="shared" si="8"/>
        <v>0.57431457431457433</v>
      </c>
      <c r="AK115" s="9">
        <f t="shared" si="9"/>
        <v>0.57431457431457433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Encargos'!$M33-'Swap - Encargos'!$L33)</f>
        <v>195</v>
      </c>
      <c r="N116" s="4">
        <f>Forward!N116+(-'Swap - Encargos'!E33-'Swap - Encargos'!$M33-'Swap - Encargos'!$L33)</f>
        <v>175</v>
      </c>
      <c r="O116" s="4">
        <f>Forward!O116+(-'Swap - Encargos'!F33-'Swap - Encargos'!$M33-'Swap - Encargos'!$L33)</f>
        <v>160</v>
      </c>
      <c r="P116" s="4">
        <f>Forward!P116+(-'Swap - Encargos'!G33-'Swap - Encargos'!$M33-'Swap - Encargos'!$L33)</f>
        <v>144</v>
      </c>
      <c r="Q116" s="4">
        <f>Forward!Q116+(-'Swap - Encargos'!H33-'Swap - Encargos'!$M33-'Swap - Encargos'!$L33)</f>
        <v>142</v>
      </c>
      <c r="R116" s="4">
        <f>Forward!R116+(-'Swap - Encargos'!I33-'Swap - Encargos'!$M33-'Swap - Encargos'!$L33)</f>
        <v>136</v>
      </c>
      <c r="S116" s="4">
        <f>Forward!S116+(-'Swap - Encargos'!J33-'Swap - Encargos'!$M33-'Swap - Encargos'!$L33)</f>
        <v>131</v>
      </c>
      <c r="T116" s="4">
        <f>Forward!T116+(-'Swap - Encargos'!K33-'Swap - Encargos'!$M33-'Swap - Encargos'!$L33)</f>
        <v>126</v>
      </c>
      <c r="U116" s="4">
        <f>Forward!U116</f>
        <v>0</v>
      </c>
      <c r="V116" s="6"/>
      <c r="W116" s="20">
        <f t="shared" si="0"/>
        <v>168.16666666666666</v>
      </c>
      <c r="X116" s="20">
        <f t="shared" si="1"/>
        <v>153.98313492063494</v>
      </c>
      <c r="Y116" s="23">
        <f t="shared" si="2"/>
        <v>157.30000000000001</v>
      </c>
      <c r="Z116" s="23">
        <f t="shared" si="3"/>
        <v>150.56994047619042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178.33333333333334</v>
      </c>
      <c r="AJ116" s="9">
        <f t="shared" si="8"/>
        <v>0.51467051467051472</v>
      </c>
      <c r="AK116" s="9">
        <f t="shared" si="9"/>
        <v>0.51467051467051472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Encargos'!$M34-'Swap - Encargos'!$L34)</f>
        <v>147</v>
      </c>
      <c r="N117" s="4">
        <f>Forward!N117+(-'Swap - Encargos'!E34-'Swap - Encargos'!$M34-'Swap - Encargos'!$L34)</f>
        <v>162</v>
      </c>
      <c r="O117" s="4">
        <f>Forward!O117+(-'Swap - Encargos'!F34-'Swap - Encargos'!$M34-'Swap - Encargos'!$L34)</f>
        <v>155</v>
      </c>
      <c r="P117" s="4">
        <f>Forward!P117+(-'Swap - Encargos'!G34-'Swap - Encargos'!$M34-'Swap - Encargos'!$L34)</f>
        <v>143</v>
      </c>
      <c r="Q117" s="4">
        <f>Forward!Q117+(-'Swap - Encargos'!H34-'Swap - Encargos'!$M34-'Swap - Encargos'!$L34)</f>
        <v>135</v>
      </c>
      <c r="R117" s="4">
        <f>Forward!R117+(-'Swap - Encargos'!I34-'Swap - Encargos'!$M34-'Swap - Encargos'!$L34)</f>
        <v>132</v>
      </c>
      <c r="S117" s="4">
        <f>Forward!S117+(-'Swap - Encargos'!J34-'Swap - Encargos'!$M34-'Swap - Encargos'!$L34)</f>
        <v>129</v>
      </c>
      <c r="T117" s="4">
        <f>Forward!T117+(-'Swap - Encargos'!K34-'Swap - Encargos'!$M34-'Swap - Encargos'!$L34)</f>
        <v>125</v>
      </c>
      <c r="U117" s="4">
        <f>Forward!U117</f>
        <v>0</v>
      </c>
      <c r="V117" s="6"/>
      <c r="W117" s="20">
        <f t="shared" si="0"/>
        <v>153.88888888888889</v>
      </c>
      <c r="X117" s="20">
        <f t="shared" si="1"/>
        <v>153.98313492063494</v>
      </c>
      <c r="Y117" s="23">
        <f t="shared" si="2"/>
        <v>146.65</v>
      </c>
      <c r="Z117" s="23">
        <f t="shared" si="3"/>
        <v>150.56994047619042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192.61111111111111</v>
      </c>
      <c r="AJ117" s="9">
        <f t="shared" si="8"/>
        <v>0.55587622254288926</v>
      </c>
      <c r="AK117" s="9">
        <f t="shared" si="9"/>
        <v>0.55587622254288926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Encargos'!$M35-'Swap - Encargos'!$L35)</f>
        <v>191</v>
      </c>
      <c r="N118" s="4">
        <f>Forward!N118+(-'Swap - Encargos'!E35-'Swap - Encargos'!$M35-'Swap - Encargos'!$L35)</f>
        <v>168</v>
      </c>
      <c r="O118" s="4">
        <f>Forward!O118+(-'Swap - Encargos'!F35-'Swap - Encargos'!$M35-'Swap - Encargos'!$L35)</f>
        <v>163</v>
      </c>
      <c r="P118" s="4">
        <f>Forward!P118+(-'Swap - Encargos'!G35-'Swap - Encargos'!$M35-'Swap - Encargos'!$L35)</f>
        <v>149</v>
      </c>
      <c r="Q118" s="4">
        <f>Forward!Q118+(-'Swap - Encargos'!H35-'Swap - Encargos'!$M35-'Swap - Encargos'!$L35)</f>
        <v>138</v>
      </c>
      <c r="R118" s="4">
        <f>Forward!R118+(-'Swap - Encargos'!I35-'Swap - Encargos'!$M35-'Swap - Encargos'!$L35)</f>
        <v>135</v>
      </c>
      <c r="S118" s="4">
        <f>Forward!S118+(-'Swap - Encargos'!J35-'Swap - Encargos'!$M35-'Swap - Encargos'!$L35)</f>
        <v>132</v>
      </c>
      <c r="T118" s="4">
        <f>Forward!T118+(-'Swap - Encargos'!K35-'Swap - Encargos'!$M35-'Swap - Encargos'!$L35)</f>
        <v>128</v>
      </c>
      <c r="U118" s="4">
        <f>Forward!U118</f>
        <v>0</v>
      </c>
      <c r="V118" s="6"/>
      <c r="W118" s="20">
        <f t="shared" si="0"/>
        <v>164.66666666666666</v>
      </c>
      <c r="X118" s="20">
        <f t="shared" si="1"/>
        <v>153.98313492063494</v>
      </c>
      <c r="Y118" s="23">
        <f t="shared" si="2"/>
        <v>154.33333333333334</v>
      </c>
      <c r="Z118" s="23">
        <f t="shared" si="3"/>
        <v>150.56994047619042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181.83333333333334</v>
      </c>
      <c r="AJ118" s="9">
        <f t="shared" si="8"/>
        <v>0.52477152477152478</v>
      </c>
      <c r="AK118" s="9">
        <f t="shared" si="9"/>
        <v>0.52477152477152478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Encargos'!$M36-'Swap - Encargos'!$L36)</f>
        <v>246</v>
      </c>
      <c r="N119" s="4">
        <f>Forward!N119+(-'Swap - Encargos'!E36-'Swap - Encargos'!$M36-'Swap - Encargos'!$L36)</f>
        <v>179</v>
      </c>
      <c r="O119" s="4">
        <f>Forward!O119+(-'Swap - Encargos'!F36-'Swap - Encargos'!$M36-'Swap - Encargos'!$L36)</f>
        <v>157</v>
      </c>
      <c r="P119" s="4">
        <f>Forward!P119+(-'Swap - Encargos'!G36-'Swap - Encargos'!$M36-'Swap - Encargos'!$L36)</f>
        <v>141</v>
      </c>
      <c r="Q119" s="4">
        <f>Forward!Q119+(-'Swap - Encargos'!H36-'Swap - Encargos'!$M36-'Swap - Encargos'!$L36)</f>
        <v>140</v>
      </c>
      <c r="R119" s="4">
        <f>Forward!R119+(-'Swap - Encargos'!I36-'Swap - Encargos'!$M36-'Swap - Encargos'!$L36)</f>
        <v>133</v>
      </c>
      <c r="S119" s="4">
        <f>Forward!S119+(-'Swap - Encargos'!J36-'Swap - Encargos'!$M36-'Swap - Encargos'!$L36)</f>
        <v>130</v>
      </c>
      <c r="T119" s="4">
        <f>Forward!T119+(-'Swap - Encargos'!K36-'Swap - Encargos'!$M36-'Swap - Encargos'!$L36)</f>
        <v>126</v>
      </c>
      <c r="U119" s="4">
        <f>Forward!U119</f>
        <v>0</v>
      </c>
      <c r="V119" s="6"/>
      <c r="W119" s="20">
        <f t="shared" si="0"/>
        <v>167.75</v>
      </c>
      <c r="X119" s="20">
        <f t="shared" si="1"/>
        <v>153.98313492063494</v>
      </c>
      <c r="Y119" s="23">
        <f t="shared" si="2"/>
        <v>155.65</v>
      </c>
      <c r="Z119" s="23">
        <f t="shared" si="3"/>
        <v>150.56994047619042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178.75</v>
      </c>
      <c r="AJ119" s="9">
        <f t="shared" si="8"/>
        <v>0.51587301587301593</v>
      </c>
      <c r="AK119" s="9">
        <f t="shared" si="9"/>
        <v>0.51587301587301593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Encargos'!$M37-'Swap - Encargos'!$L37)</f>
        <v>210</v>
      </c>
      <c r="N120" s="4">
        <f>Forward!N120+(-'Swap - Encargos'!E37-'Swap - Encargos'!$M37-'Swap - Encargos'!$L37)</f>
        <v>112</v>
      </c>
      <c r="O120" s="4">
        <f>Forward!O120+(-'Swap - Encargos'!F37-'Swap - Encargos'!$M37-'Swap - Encargos'!$L37)</f>
        <v>144</v>
      </c>
      <c r="P120" s="4">
        <f>Forward!P120+(-'Swap - Encargos'!G37-'Swap - Encargos'!$M37-'Swap - Encargos'!$L37)</f>
        <v>141</v>
      </c>
      <c r="Q120" s="4">
        <f>Forward!Q120+(-'Swap - Encargos'!H37-'Swap - Encargos'!$M37-'Swap - Encargos'!$L37)</f>
        <v>135</v>
      </c>
      <c r="R120" s="4">
        <f>Forward!R120+(-'Swap - Encargos'!I37-'Swap - Encargos'!$M37-'Swap - Encargos'!$L37)</f>
        <v>130</v>
      </c>
      <c r="S120" s="4">
        <f>Forward!S120+(-'Swap - Encargos'!J37-'Swap - Encargos'!$M37-'Swap - Encargos'!$L37)</f>
        <v>127</v>
      </c>
      <c r="T120" s="4">
        <f>Forward!T120+(-'Swap - Encargos'!K37-'Swap - Encargos'!$M37-'Swap - Encargos'!$L37)</f>
        <v>123</v>
      </c>
      <c r="U120" s="4">
        <f>Forward!U120</f>
        <v>0</v>
      </c>
      <c r="V120" s="6"/>
      <c r="W120" s="20">
        <f t="shared" si="0"/>
        <v>136.16666666666666</v>
      </c>
      <c r="X120" s="20">
        <f t="shared" si="1"/>
        <v>153.98313492063494</v>
      </c>
      <c r="Y120" s="23">
        <f t="shared" si="2"/>
        <v>135.06666666666666</v>
      </c>
      <c r="Z120" s="23">
        <f t="shared" si="3"/>
        <v>150.56994047619042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210.33333333333334</v>
      </c>
      <c r="AJ120" s="9">
        <f t="shared" si="8"/>
        <v>0.60702260702260702</v>
      </c>
      <c r="AK120" s="9">
        <f t="shared" si="9"/>
        <v>0.60702260702260702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Encargos'!$M38-'Swap - Encargos'!$L38)</f>
        <v>82</v>
      </c>
      <c r="N121" s="4">
        <f>Forward!N121+(-'Swap - Encargos'!E38-'Swap - Encargos'!$M38-'Swap - Encargos'!$L38)</f>
        <v>125</v>
      </c>
      <c r="O121" s="4">
        <f>Forward!O121+(-'Swap - Encargos'!F38-'Swap - Encargos'!$M38-'Swap - Encargos'!$L38)</f>
        <v>146</v>
      </c>
      <c r="P121" s="4">
        <f>Forward!P121+(-'Swap - Encargos'!G38-'Swap - Encargos'!$M38-'Swap - Encargos'!$L38)</f>
        <v>150</v>
      </c>
      <c r="Q121" s="4">
        <f>Forward!Q121+(-'Swap - Encargos'!H38-'Swap - Encargos'!$M38-'Swap - Encargos'!$L38)</f>
        <v>141</v>
      </c>
      <c r="R121" s="4">
        <f>Forward!R121+(-'Swap - Encargos'!I38-'Swap - Encargos'!$M38-'Swap - Encargos'!$L38)</f>
        <v>138</v>
      </c>
      <c r="S121" s="4">
        <f>Forward!S121+(-'Swap - Encargos'!J38-'Swap - Encargos'!$M38-'Swap - Encargos'!$L38)</f>
        <v>135</v>
      </c>
      <c r="T121" s="4">
        <f>Forward!T121+(-'Swap - Encargos'!K38-'Swap - Encargos'!$M38-'Swap - Encargos'!$L38)</f>
        <v>131</v>
      </c>
      <c r="U121" s="4">
        <f>Forward!U121</f>
        <v>0</v>
      </c>
      <c r="V121" s="6"/>
      <c r="W121" s="20">
        <f t="shared" si="0"/>
        <v>138.44444444444446</v>
      </c>
      <c r="X121" s="20">
        <f t="shared" si="1"/>
        <v>153.98313492063494</v>
      </c>
      <c r="Y121" s="23">
        <f t="shared" si="2"/>
        <v>139.06666666666666</v>
      </c>
      <c r="Z121" s="23">
        <f t="shared" si="3"/>
        <v>150.56994047619042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208.05555555555554</v>
      </c>
      <c r="AJ121" s="9">
        <f t="shared" si="8"/>
        <v>0.60044893378226705</v>
      </c>
      <c r="AK121" s="9">
        <f t="shared" si="9"/>
        <v>0.60044893378226705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Encargos'!$M39-'Swap - Encargos'!$L39)</f>
        <v>123</v>
      </c>
      <c r="O122" s="4">
        <f>Forward!O122+(-'Swap - Encargos'!F39-'Swap - Encargos'!$M39-'Swap - Encargos'!$L39)</f>
        <v>157</v>
      </c>
      <c r="P122" s="4">
        <f>Forward!P122+(-'Swap - Encargos'!G39-'Swap - Encargos'!$M39-'Swap - Encargos'!$L39)</f>
        <v>143</v>
      </c>
      <c r="Q122" s="4">
        <f>Forward!Q122+(-'Swap - Encargos'!H39-'Swap - Encargos'!$M39-'Swap - Encargos'!$L39)</f>
        <v>135</v>
      </c>
      <c r="R122" s="4">
        <f>Forward!R122+(-'Swap - Encargos'!I39-'Swap - Encargos'!$M39-'Swap - Encargos'!$L39)</f>
        <v>132</v>
      </c>
      <c r="S122" s="4">
        <f>Forward!S122+(-'Swap - Encargos'!J39-'Swap - Encargos'!$M39-'Swap - Encargos'!$L39)</f>
        <v>129</v>
      </c>
      <c r="T122" s="4">
        <f>Forward!T122+(-'Swap - Encargos'!K39-'Swap - Encargos'!$M39-'Swap - Encargos'!$L39)</f>
        <v>125</v>
      </c>
      <c r="U122" s="4">
        <f>Forward!U122</f>
        <v>0</v>
      </c>
      <c r="V122" s="6"/>
      <c r="W122" s="20">
        <f t="shared" si="0"/>
        <v>141</v>
      </c>
      <c r="X122" s="20">
        <f t="shared" si="1"/>
        <v>153.98313492063494</v>
      </c>
      <c r="Y122" s="23">
        <f t="shared" si="2"/>
        <v>138</v>
      </c>
      <c r="Z122" s="23">
        <f t="shared" si="3"/>
        <v>150.56994047619042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237.3</v>
      </c>
      <c r="AJ122" s="9">
        <f t="shared" si="8"/>
        <v>0.62727993655828707</v>
      </c>
      <c r="AK122" s="9">
        <f t="shared" si="9"/>
        <v>0.62727993655828707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Encargos'!$M40-'Swap - Encargos'!$L40)</f>
        <v>179</v>
      </c>
      <c r="O123" s="4">
        <f>Forward!O123+(-'Swap - Encargos'!F40-'Swap - Encargos'!$M40-'Swap - Encargos'!$L40)</f>
        <v>170</v>
      </c>
      <c r="P123" s="4">
        <f>Forward!P123+(-'Swap - Encargos'!G40-'Swap - Encargos'!$M40-'Swap - Encargos'!$L40)</f>
        <v>158</v>
      </c>
      <c r="Q123" s="4">
        <f>Forward!Q123+(-'Swap - Encargos'!H40-'Swap - Encargos'!$M40-'Swap - Encargos'!$L40)</f>
        <v>144</v>
      </c>
      <c r="R123" s="4">
        <f>Forward!R123+(-'Swap - Encargos'!I40-'Swap - Encargos'!$M40-'Swap - Encargos'!$L40)</f>
        <v>140</v>
      </c>
      <c r="S123" s="4">
        <f>Forward!S123+(-'Swap - Encargos'!J40-'Swap - Encargos'!$M40-'Swap - Encargos'!$L40)</f>
        <v>137</v>
      </c>
      <c r="T123" s="4">
        <f>Forward!T123+(-'Swap - Encargos'!K40-'Swap - Encargos'!$M40-'Swap - Encargos'!$L40)</f>
        <v>128</v>
      </c>
      <c r="U123" s="4">
        <f>Forward!U123</f>
        <v>0</v>
      </c>
      <c r="V123" s="6"/>
      <c r="W123" s="20">
        <f t="shared" si="0"/>
        <v>168.02777777777777</v>
      </c>
      <c r="X123" s="20">
        <f t="shared" si="1"/>
        <v>153.98313492063494</v>
      </c>
      <c r="Y123" s="23">
        <f t="shared" si="2"/>
        <v>157.5</v>
      </c>
      <c r="Z123" s="23">
        <f t="shared" si="3"/>
        <v>150.56994047619042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210.27222222222224</v>
      </c>
      <c r="AJ123" s="9">
        <f t="shared" si="8"/>
        <v>0.55583458160777754</v>
      </c>
      <c r="AK123" s="9">
        <f t="shared" si="9"/>
        <v>0.55583458160777754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Encargos'!$M41-'Swap - Encargos'!$L41)</f>
        <v>248</v>
      </c>
      <c r="O124" s="4">
        <f>Forward!O124+(-'Swap - Encargos'!F41-'Swap - Encargos'!$M41-'Swap - Encargos'!$L41)</f>
        <v>197</v>
      </c>
      <c r="P124" s="4">
        <f>Forward!P124+(-'Swap - Encargos'!G41-'Swap - Encargos'!$M41-'Swap - Encargos'!$L41)</f>
        <v>157</v>
      </c>
      <c r="Q124" s="4">
        <f>Forward!Q124+(-'Swap - Encargos'!H41-'Swap - Encargos'!$M41-'Swap - Encargos'!$L41)</f>
        <v>150</v>
      </c>
      <c r="R124" s="4">
        <f>Forward!R124+(-'Swap - Encargos'!I41-'Swap - Encargos'!$M41-'Swap - Encargos'!$L41)</f>
        <v>150</v>
      </c>
      <c r="S124" s="4">
        <f>Forward!S124+(-'Swap - Encargos'!J41-'Swap - Encargos'!$M41-'Swap - Encargos'!$L41)</f>
        <v>146</v>
      </c>
      <c r="T124" s="4">
        <f>Forward!T124+(-'Swap - Encargos'!K41-'Swap - Encargos'!$M41-'Swap - Encargos'!$L41)</f>
        <v>136</v>
      </c>
      <c r="U124" s="4">
        <f>Forward!U124</f>
        <v>0</v>
      </c>
      <c r="V124" s="6"/>
      <c r="W124" s="20">
        <f t="shared" si="0"/>
        <v>195.22222222222223</v>
      </c>
      <c r="X124" s="20">
        <f t="shared" si="1"/>
        <v>153.98313492063494</v>
      </c>
      <c r="Y124" s="23">
        <f t="shared" si="2"/>
        <v>177</v>
      </c>
      <c r="Z124" s="23">
        <f t="shared" si="3"/>
        <v>150.56994047619042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183.07777777777778</v>
      </c>
      <c r="AJ124" s="9">
        <f t="shared" si="8"/>
        <v>0.48394865920639119</v>
      </c>
      <c r="AK124" s="9">
        <f t="shared" si="9"/>
        <v>0.48394865920639119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Encargos'!$M42-'Swap - Encargos'!$L42)</f>
        <v>253</v>
      </c>
      <c r="O125" s="4">
        <f>Forward!O125+(-'Swap - Encargos'!F42-'Swap - Encargos'!$M42-'Swap - Encargos'!$L42)</f>
        <v>200</v>
      </c>
      <c r="P125" s="4">
        <f>Forward!P125+(-'Swap - Encargos'!G42-'Swap - Encargos'!$M42-'Swap - Encargos'!$L42)</f>
        <v>152</v>
      </c>
      <c r="Q125" s="4">
        <f>Forward!Q125+(-'Swap - Encargos'!H42-'Swap - Encargos'!$M42-'Swap - Encargos'!$L42)</f>
        <v>139</v>
      </c>
      <c r="R125" s="4">
        <f>Forward!R125+(-'Swap - Encargos'!I42-'Swap - Encargos'!$M42-'Swap - Encargos'!$L42)</f>
        <v>149</v>
      </c>
      <c r="S125" s="4">
        <f>Forward!S125+(-'Swap - Encargos'!J42-'Swap - Encargos'!$M42-'Swap - Encargos'!$L42)</f>
        <v>149</v>
      </c>
      <c r="T125" s="4">
        <f>Forward!T125+(-'Swap - Encargos'!K42-'Swap - Encargos'!$M42-'Swap - Encargos'!$L42)</f>
        <v>142</v>
      </c>
      <c r="U125" s="4">
        <f>Forward!U125</f>
        <v>0</v>
      </c>
      <c r="V125" s="6"/>
      <c r="W125" s="20">
        <f t="shared" si="0"/>
        <v>192.16666666666666</v>
      </c>
      <c r="X125" s="20">
        <f t="shared" si="1"/>
        <v>153.98313492063494</v>
      </c>
      <c r="Y125" s="23">
        <f t="shared" si="2"/>
        <v>173.4</v>
      </c>
      <c r="Z125" s="23">
        <f t="shared" si="3"/>
        <v>150.56994047619042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186.13333333333335</v>
      </c>
      <c r="AJ125" s="9">
        <f t="shared" si="8"/>
        <v>0.49202572913913123</v>
      </c>
      <c r="AK125" s="9">
        <f t="shared" si="9"/>
        <v>0.49202572913913123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Encargos'!$M43-'Swap - Encargos'!$L43)</f>
        <v>268</v>
      </c>
      <c r="O126" s="4">
        <f>Forward!O126+(-'Swap - Encargos'!F43-'Swap - Encargos'!$M43-'Swap - Encargos'!$L43)</f>
        <v>204</v>
      </c>
      <c r="P126" s="4">
        <f>Forward!P126+(-'Swap - Encargos'!G43-'Swap - Encargos'!$M43-'Swap - Encargos'!$L43)</f>
        <v>154</v>
      </c>
      <c r="Q126" s="4">
        <f>Forward!Q126+(-'Swap - Encargos'!H43-'Swap - Encargos'!$M43-'Swap - Encargos'!$L43)</f>
        <v>142</v>
      </c>
      <c r="R126" s="4">
        <f>Forward!R126+(-'Swap - Encargos'!I43-'Swap - Encargos'!$M43-'Swap - Encargos'!$L43)</f>
        <v>148</v>
      </c>
      <c r="S126" s="4">
        <f>Forward!S126+(-'Swap - Encargos'!J43-'Swap - Encargos'!$M43-'Swap - Encargos'!$L43)</f>
        <v>153</v>
      </c>
      <c r="T126" s="4">
        <f>Forward!T126+(-'Swap - Encargos'!K43-'Swap - Encargos'!$M43-'Swap - Encargos'!$L43)</f>
        <v>142</v>
      </c>
      <c r="U126" s="4">
        <f>Forward!U126</f>
        <v>0</v>
      </c>
      <c r="V126" s="6"/>
      <c r="W126" s="20">
        <f t="shared" si="0"/>
        <v>194.66666666666666</v>
      </c>
      <c r="X126" s="20">
        <f t="shared" si="1"/>
        <v>153.98313492063494</v>
      </c>
      <c r="Y126" s="23">
        <f t="shared" si="2"/>
        <v>175.53333333333333</v>
      </c>
      <c r="Z126" s="23">
        <f t="shared" si="3"/>
        <v>150.56994047619042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183.63333333333335</v>
      </c>
      <c r="AJ126" s="9">
        <f t="shared" si="8"/>
        <v>0.48541721737598031</v>
      </c>
      <c r="AK126" s="9">
        <f t="shared" si="9"/>
        <v>0.48541721737598031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Encargos'!$M44-'Swap - Encargos'!$L44)</f>
        <v>285</v>
      </c>
      <c r="O127" s="4">
        <f>Forward!O127+(-'Swap - Encargos'!F44-'Swap - Encargos'!$M44-'Swap - Encargos'!$L44)</f>
        <v>217</v>
      </c>
      <c r="P127" s="4">
        <f>Forward!P127+(-'Swap - Encargos'!G44-'Swap - Encargos'!$M44-'Swap - Encargos'!$L44)</f>
        <v>159</v>
      </c>
      <c r="Q127" s="4">
        <f>Forward!Q127+(-'Swap - Encargos'!H44-'Swap - Encargos'!$M44-'Swap - Encargos'!$L44)</f>
        <v>148</v>
      </c>
      <c r="R127" s="4">
        <f>Forward!R127+(-'Swap - Encargos'!I44-'Swap - Encargos'!$M44-'Swap - Encargos'!$L44)</f>
        <v>155</v>
      </c>
      <c r="S127" s="4">
        <f>Forward!S127+(-'Swap - Encargos'!J44-'Swap - Encargos'!$M44-'Swap - Encargos'!$L44)</f>
        <v>154</v>
      </c>
      <c r="T127" s="4">
        <f>Forward!T127+(-'Swap - Encargos'!K44-'Swap - Encargos'!$M44-'Swap - Encargos'!$L44)</f>
        <v>142</v>
      </c>
      <c r="U127" s="4">
        <f>Forward!U127</f>
        <v>0</v>
      </c>
      <c r="V127" s="6"/>
      <c r="W127" s="20">
        <f t="shared" si="0"/>
        <v>201.30555555555554</v>
      </c>
      <c r="X127" s="20">
        <f t="shared" si="1"/>
        <v>153.98313492063494</v>
      </c>
      <c r="Y127" s="23">
        <f t="shared" si="2"/>
        <v>181.88333333333333</v>
      </c>
      <c r="Z127" s="23">
        <f t="shared" si="3"/>
        <v>150.56994047619042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176.99444444444447</v>
      </c>
      <c r="AJ127" s="9">
        <f t="shared" si="8"/>
        <v>0.46786794724939063</v>
      </c>
      <c r="AK127" s="9">
        <f t="shared" si="9"/>
        <v>0.46786794724939063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Encargos'!$M45-'Swap - Encargos'!$L45)</f>
        <v>251</v>
      </c>
      <c r="O128" s="4">
        <f>Forward!O128+(-'Swap - Encargos'!F45-'Swap - Encargos'!$M45-'Swap - Encargos'!$L45)</f>
        <v>209</v>
      </c>
      <c r="P128" s="4">
        <f>Forward!P128+(-'Swap - Encargos'!G45-'Swap - Encargos'!$M45-'Swap - Encargos'!$L45)</f>
        <v>170</v>
      </c>
      <c r="Q128" s="4">
        <f>Forward!Q128+(-'Swap - Encargos'!H45-'Swap - Encargos'!$M45-'Swap - Encargos'!$L45)</f>
        <v>151</v>
      </c>
      <c r="R128" s="4">
        <f>Forward!R128+(-'Swap - Encargos'!I45-'Swap - Encargos'!$M45-'Swap - Encargos'!$L45)</f>
        <v>157</v>
      </c>
      <c r="S128" s="4">
        <f>Forward!S128+(-'Swap - Encargos'!J45-'Swap - Encargos'!$M45-'Swap - Encargos'!$L45)</f>
        <v>153</v>
      </c>
      <c r="T128" s="4">
        <f>Forward!T128+(-'Swap - Encargos'!K45-'Swap - Encargos'!$M45-'Swap - Encargos'!$L45)</f>
        <v>141</v>
      </c>
      <c r="U128" s="4">
        <f>Forward!U128</f>
        <v>0</v>
      </c>
      <c r="V128" s="6"/>
      <c r="W128" s="20">
        <f t="shared" si="0"/>
        <v>193.33333333333334</v>
      </c>
      <c r="X128" s="20">
        <f t="shared" si="1"/>
        <v>153.98313492063494</v>
      </c>
      <c r="Y128" s="23">
        <f t="shared" si="2"/>
        <v>177.8</v>
      </c>
      <c r="Z128" s="23">
        <f t="shared" si="3"/>
        <v>150.56994047619042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184.96666666666667</v>
      </c>
      <c r="AJ128" s="9">
        <f t="shared" si="8"/>
        <v>0.48894175698299408</v>
      </c>
      <c r="AK128" s="9">
        <f t="shared" si="9"/>
        <v>0.48894175698299408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Encargos'!$M46-'Swap - Encargos'!$L46)</f>
        <v>226</v>
      </c>
      <c r="O129" s="4">
        <f>Forward!O129+(-'Swap - Encargos'!F46-'Swap - Encargos'!$M46-'Swap - Encargos'!$L46)</f>
        <v>191</v>
      </c>
      <c r="P129" s="4">
        <f>Forward!P129+(-'Swap - Encargos'!G46-'Swap - Encargos'!$M46-'Swap - Encargos'!$L46)</f>
        <v>167</v>
      </c>
      <c r="Q129" s="4">
        <f>Forward!Q129+(-'Swap - Encargos'!H46-'Swap - Encargos'!$M46-'Swap - Encargos'!$L46)</f>
        <v>149</v>
      </c>
      <c r="R129" s="4">
        <f>Forward!R129+(-'Swap - Encargos'!I46-'Swap - Encargos'!$M46-'Swap - Encargos'!$L46)</f>
        <v>160</v>
      </c>
      <c r="S129" s="4">
        <f>Forward!S129+(-'Swap - Encargos'!J46-'Swap - Encargos'!$M46-'Swap - Encargos'!$L46)</f>
        <v>153</v>
      </c>
      <c r="T129" s="4">
        <f>Forward!T129+(-'Swap - Encargos'!K46-'Swap - Encargos'!$M46-'Swap - Encargos'!$L46)</f>
        <v>145</v>
      </c>
      <c r="U129" s="4">
        <f>Forward!U129</f>
        <v>0</v>
      </c>
      <c r="V129" s="6"/>
      <c r="W129" s="20">
        <f t="shared" si="0"/>
        <v>179.69444444444446</v>
      </c>
      <c r="X129" s="20">
        <f t="shared" si="1"/>
        <v>153.98313492063494</v>
      </c>
      <c r="Y129" s="23">
        <f t="shared" si="2"/>
        <v>170.08333333333334</v>
      </c>
      <c r="Z129" s="23">
        <f t="shared" si="3"/>
        <v>150.56994047619042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198.60555555555555</v>
      </c>
      <c r="AJ129" s="9">
        <f t="shared" si="8"/>
        <v>0.52499486004640639</v>
      </c>
      <c r="AK129" s="9">
        <f t="shared" si="9"/>
        <v>0.52499486004640639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Encargos'!$M47-'Swap - Encargos'!$L47)</f>
        <v>279</v>
      </c>
      <c r="O130" s="4">
        <f>Forward!O130+(-'Swap - Encargos'!F47-'Swap - Encargos'!$M47-'Swap - Encargos'!$L47)</f>
        <v>208</v>
      </c>
      <c r="P130" s="4">
        <f>Forward!P130+(-'Swap - Encargos'!G47-'Swap - Encargos'!$M47-'Swap - Encargos'!$L47)</f>
        <v>168</v>
      </c>
      <c r="Q130" s="4">
        <f>Forward!Q130+(-'Swap - Encargos'!H47-'Swap - Encargos'!$M47-'Swap - Encargos'!$L47)</f>
        <v>157</v>
      </c>
      <c r="R130" s="4">
        <f>Forward!R130+(-'Swap - Encargos'!I47-'Swap - Encargos'!$M47-'Swap - Encargos'!$L47)</f>
        <v>167</v>
      </c>
      <c r="S130" s="4">
        <f>Forward!S130+(-'Swap - Encargos'!J47-'Swap - Encargos'!$M47-'Swap - Encargos'!$L47)</f>
        <v>168</v>
      </c>
      <c r="T130" s="4">
        <f>Forward!T130+(-'Swap - Encargos'!K47-'Swap - Encargos'!$M47-'Swap - Encargos'!$L47)</f>
        <v>160</v>
      </c>
      <c r="U130" s="4">
        <f>Forward!U130</f>
        <v>0</v>
      </c>
      <c r="V130" s="6"/>
      <c r="W130" s="20">
        <f t="shared" si="0"/>
        <v>191.22222222222223</v>
      </c>
      <c r="X130" s="20">
        <f t="shared" si="1"/>
        <v>153.98313492063494</v>
      </c>
      <c r="Y130" s="23">
        <f t="shared" si="2"/>
        <v>181</v>
      </c>
      <c r="Z130" s="23">
        <f t="shared" si="3"/>
        <v>150.56994047619042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187.07777777777778</v>
      </c>
      <c r="AJ130" s="9">
        <f t="shared" si="8"/>
        <v>0.49452227802743265</v>
      </c>
      <c r="AK130" s="9">
        <f t="shared" si="9"/>
        <v>0.49452227802743265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Encargos'!$M48-'Swap - Encargos'!$L48)</f>
        <v>273</v>
      </c>
      <c r="O131" s="4">
        <f>Forward!O131+(-'Swap - Encargos'!F48-'Swap - Encargos'!$M48-'Swap - Encargos'!$L48)</f>
        <v>190</v>
      </c>
      <c r="P131" s="4">
        <f>Forward!P131+(-'Swap - Encargos'!G48-'Swap - Encargos'!$M48-'Swap - Encargos'!$L48)</f>
        <v>168</v>
      </c>
      <c r="Q131" s="4">
        <f>Forward!Q131+(-'Swap - Encargos'!H48-'Swap - Encargos'!$M48-'Swap - Encargos'!$L48)</f>
        <v>171</v>
      </c>
      <c r="R131" s="4">
        <f>Forward!R131+(-'Swap - Encargos'!I48-'Swap - Encargos'!$M48-'Swap - Encargos'!$L48)</f>
        <v>178</v>
      </c>
      <c r="S131" s="4">
        <f>Forward!S131+(-'Swap - Encargos'!J48-'Swap - Encargos'!$M48-'Swap - Encargos'!$L48)</f>
        <v>180</v>
      </c>
      <c r="T131" s="4">
        <f>Forward!T131+(-'Swap - Encargos'!K48-'Swap - Encargos'!$M48-'Swap - Encargos'!$L48)</f>
        <v>167</v>
      </c>
      <c r="U131" s="4">
        <f>Forward!U131</f>
        <v>0</v>
      </c>
      <c r="V131" s="6"/>
      <c r="W131" s="20">
        <f t="shared" si="0"/>
        <v>184.83333333333334</v>
      </c>
      <c r="X131" s="20">
        <f t="shared" si="1"/>
        <v>153.98313492063494</v>
      </c>
      <c r="Y131" s="23">
        <f t="shared" si="2"/>
        <v>182.05</v>
      </c>
      <c r="Z131" s="23">
        <f t="shared" si="3"/>
        <v>150.56994047619042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193.46666666666667</v>
      </c>
      <c r="AJ131" s="9">
        <f t="shared" si="8"/>
        <v>0.51141069697770725</v>
      </c>
      <c r="AK131" s="9">
        <f>IF(AJ131&gt;0,AJ131,0)</f>
        <v>0.51141069697770725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Encargos'!$M49-'Swap - Encargos'!$L49)</f>
        <v>243</v>
      </c>
      <c r="O132" s="4">
        <f>Forward!O132+(-'Swap - Encargos'!F49-'Swap - Encargos'!$M49-'Swap - Encargos'!$L49)</f>
        <v>185</v>
      </c>
      <c r="P132" s="4">
        <f>Forward!P132+(-'Swap - Encargos'!G49-'Swap - Encargos'!$M49-'Swap - Encargos'!$L49)</f>
        <v>164</v>
      </c>
      <c r="Q132" s="4">
        <f>Forward!Q132+(-'Swap - Encargos'!H49-'Swap - Encargos'!$M49-'Swap - Encargos'!$L49)</f>
        <v>169</v>
      </c>
      <c r="R132" s="4">
        <f>Forward!R132+(-'Swap - Encargos'!I49-'Swap - Encargos'!$M49-'Swap - Encargos'!$L49)</f>
        <v>167</v>
      </c>
      <c r="S132" s="4">
        <f>Forward!S132+(-'Swap - Encargos'!J49-'Swap - Encargos'!$M49-'Swap - Encargos'!$L49)</f>
        <v>174</v>
      </c>
      <c r="T132" s="4">
        <f>Forward!T132+(-'Swap - Encargos'!K49-'Swap - Encargos'!$M49-'Swap - Encargos'!$L49)</f>
        <v>166</v>
      </c>
      <c r="U132" s="4">
        <f>Forward!U132</f>
        <v>0</v>
      </c>
      <c r="V132" s="6"/>
      <c r="W132" s="20">
        <f t="shared" si="0"/>
        <v>176.77777777777777</v>
      </c>
      <c r="X132" s="20">
        <f t="shared" si="1"/>
        <v>153.98313492063494</v>
      </c>
      <c r="Y132" s="23">
        <f t="shared" si="2"/>
        <v>174.1</v>
      </c>
      <c r="Z132" s="23">
        <f t="shared" si="3"/>
        <v>150.56994047619042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201.52222222222224</v>
      </c>
      <c r="AJ132" s="9">
        <f t="shared" si="8"/>
        <v>0.53270479043674923</v>
      </c>
      <c r="AK132" s="9">
        <f>IF(AJ132&gt;0,AJ132,0)</f>
        <v>0.53270479043674923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Encargos'!$M50-'Swap - Encargos'!$L50)</f>
        <v>268</v>
      </c>
      <c r="O133" s="4">
        <f>Forward!O133+(-'Swap - Encargos'!F50-'Swap - Encargos'!$M50-'Swap - Encargos'!$L50)</f>
        <v>225</v>
      </c>
      <c r="P133" s="4">
        <f>Forward!P133+(-'Swap - Encargos'!G50-'Swap - Encargos'!$M50-'Swap - Encargos'!$L50)</f>
        <v>199</v>
      </c>
      <c r="Q133" s="4">
        <f>Forward!Q133+(-'Swap - Encargos'!H50-'Swap - Encargos'!$M50-'Swap - Encargos'!$L50)</f>
        <v>201</v>
      </c>
      <c r="R133" s="4">
        <f>Forward!R133+(-'Swap - Encargos'!I50-'Swap - Encargos'!$M50-'Swap - Encargos'!$L50)</f>
        <v>179</v>
      </c>
      <c r="S133" s="4">
        <f>Forward!S133+(-'Swap - Encargos'!J50-'Swap - Encargos'!$M50-'Swap - Encargos'!$L50)</f>
        <v>163</v>
      </c>
      <c r="T133" s="4">
        <f>Forward!T133+(-'Swap - Encargos'!K50-'Swap - Encargos'!$M50-'Swap - Encargos'!$L50)</f>
        <v>151</v>
      </c>
      <c r="U133" s="4">
        <f>Forward!U133</f>
        <v>0</v>
      </c>
      <c r="V133" s="6"/>
      <c r="W133" s="20">
        <f t="shared" si="0"/>
        <v>210.19444444444446</v>
      </c>
      <c r="X133" s="20">
        <f t="shared" si="1"/>
        <v>153.98313492063494</v>
      </c>
      <c r="Y133" s="23">
        <f t="shared" si="2"/>
        <v>195.15</v>
      </c>
      <c r="Z133" s="23">
        <f t="shared" si="3"/>
        <v>150.56994047619042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168.10555555555555</v>
      </c>
      <c r="AJ133" s="9">
        <f t="shared" si="8"/>
        <v>0.44437101653596495</v>
      </c>
      <c r="AK133" s="9">
        <f>IF(AJ133&gt;0,AJ133,0)</f>
        <v>0.44437101653596495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Encargos'!$M51-'Swap - Encargos'!$L51)</f>
        <v>291</v>
      </c>
      <c r="P134" s="4">
        <f>Forward!P134+(-'Swap - Encargos'!G51-'Swap - Encargos'!$M51-'Swap - Encargos'!$L51)</f>
        <v>224</v>
      </c>
      <c r="Q134" s="4">
        <f>Forward!Q134+(-'Swap - Encargos'!H51-'Swap - Encargos'!$M51-'Swap - Encargos'!$L51)</f>
        <v>218</v>
      </c>
      <c r="R134" s="4">
        <f>Forward!R134+(-'Swap - Encargos'!I51-'Swap - Encargos'!$M51-'Swap - Encargos'!$L51)</f>
        <v>201</v>
      </c>
      <c r="S134" s="4">
        <f>Forward!S134+(-'Swap - Encargos'!J51-'Swap - Encargos'!$M51-'Swap - Encargos'!$L51)</f>
        <v>172</v>
      </c>
      <c r="T134" s="4">
        <f>Forward!T134+(-'Swap - Encargos'!K51-'Swap - Encargos'!$M51-'Swap - Encargos'!$L51)</f>
        <v>162</v>
      </c>
      <c r="U134" s="4">
        <f>Forward!U134</f>
        <v>0</v>
      </c>
      <c r="V134" s="6"/>
      <c r="W134" s="20">
        <f t="shared" si="0"/>
        <v>244.33333333333334</v>
      </c>
      <c r="X134" s="20">
        <f t="shared" si="1"/>
        <v>153.98313492063494</v>
      </c>
      <c r="Y134" s="23">
        <f t="shared" si="2"/>
        <v>221.2</v>
      </c>
      <c r="Z134" s="23">
        <f t="shared" si="3"/>
        <v>150.56994047619042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145.66666666666666</v>
      </c>
      <c r="AJ134" s="9">
        <f t="shared" si="8"/>
        <v>0.37350427350427345</v>
      </c>
      <c r="AK134" s="9">
        <f>IF(AJ134&gt;0,AJ134,0)</f>
        <v>0.37350427350427345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Encargos'!$M52-'Swap - Encargos'!$L52)</f>
        <v>340</v>
      </c>
      <c r="P135" s="4">
        <f>Forward!P135+(-'Swap - Encargos'!G52-'Swap - Encargos'!$M52-'Swap - Encargos'!$L52)</f>
        <v>228</v>
      </c>
      <c r="Q135" s="4">
        <f>Forward!Q135+(-'Swap - Encargos'!H52-'Swap - Encargos'!$M52-'Swap - Encargos'!$L52)</f>
        <v>235</v>
      </c>
      <c r="R135" s="4">
        <f>Forward!R135+(-'Swap - Encargos'!I52-'Swap - Encargos'!$M52-'Swap - Encargos'!$L52)</f>
        <v>208</v>
      </c>
      <c r="S135" s="4">
        <f>Forward!S135+(-'Swap - Encargos'!J52-'Swap - Encargos'!$M52-'Swap - Encargos'!$L52)</f>
        <v>191</v>
      </c>
      <c r="T135" s="4">
        <f>Forward!T135+(-'Swap - Encargos'!K52-'Swap - Encargos'!$M52-'Swap - Encargos'!$L52)</f>
        <v>165</v>
      </c>
      <c r="U135" s="4">
        <f>Forward!U135</f>
        <v>0</v>
      </c>
      <c r="V135" s="6"/>
      <c r="W135" s="20">
        <f t="shared" si="0"/>
        <v>264</v>
      </c>
      <c r="X135" s="20">
        <f t="shared" si="1"/>
        <v>153.98313492063494</v>
      </c>
      <c r="Y135" s="23">
        <f t="shared" si="2"/>
        <v>237.48333333333332</v>
      </c>
      <c r="Z135" s="23">
        <f t="shared" si="3"/>
        <v>150.56994047619042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126</v>
      </c>
      <c r="AJ135" s="9">
        <f>(AE135-W135)/AE135</f>
        <v>0.32307692307692309</v>
      </c>
      <c r="AK135" s="9">
        <f>IF(AJ135&gt;0,AJ135,0)</f>
        <v>0.32307692307692309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Encargos'!$M53-'Swap - Encargos'!$L53)</f>
        <v>299</v>
      </c>
      <c r="P136" s="4">
        <f>Forward!P136+(-'Swap - Encargos'!G53-'Swap - Encargos'!$M53-'Swap - Encargos'!$L53)</f>
        <v>216</v>
      </c>
      <c r="Q136" s="4">
        <f>Forward!Q136+(-'Swap - Encargos'!H53-'Swap - Encargos'!$M53-'Swap - Encargos'!$L53)</f>
        <v>216</v>
      </c>
      <c r="R136" s="4">
        <f>Forward!R136+(-'Swap - Encargos'!I53-'Swap - Encargos'!$M53-'Swap - Encargos'!$L53)</f>
        <v>201</v>
      </c>
      <c r="S136" s="4">
        <f>Forward!S136+(-'Swap - Encargos'!J53-'Swap - Encargos'!$M53-'Swap - Encargos'!$L53)</f>
        <v>190</v>
      </c>
      <c r="T136" s="4">
        <f>Forward!T136+(-'Swap - Encargos'!K53-'Swap - Encargos'!$M53-'Swap - Encargos'!$L53)</f>
        <v>177</v>
      </c>
      <c r="U136" s="4">
        <f>Forward!U136</f>
        <v>0</v>
      </c>
      <c r="V136" s="6"/>
      <c r="W136" s="20">
        <f t="shared" si="0"/>
        <v>238.22222222222223</v>
      </c>
      <c r="X136" s="20">
        <f t="shared" si="1"/>
        <v>153.98313492063494</v>
      </c>
      <c r="Y136" s="23">
        <f t="shared" si="2"/>
        <v>220.33333333333334</v>
      </c>
      <c r="Z136" s="23">
        <f t="shared" si="3"/>
        <v>150.56994047619042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151.77777777777777</v>
      </c>
      <c r="AJ136" s="9">
        <f t="shared" ref="AJ136:AJ139" si="18">(AE136-W136)/AE136</f>
        <v>0.38917378917378914</v>
      </c>
      <c r="AK136" s="9">
        <f t="shared" ref="AK136:AK139" si="19">IF(AJ136&gt;0,AJ136,0)</f>
        <v>0.38917378917378914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Encargos'!$M54-'Swap - Encargos'!$L54)</f>
        <v>231</v>
      </c>
      <c r="P137" s="4">
        <f>Forward!P137+(-'Swap - Encargos'!G54-'Swap - Encargos'!$M54-'Swap - Encargos'!$L54)</f>
        <v>213</v>
      </c>
      <c r="Q137" s="4">
        <f>Forward!Q137+(-'Swap - Encargos'!H54-'Swap - Encargos'!$M54-'Swap - Encargos'!$L54)</f>
        <v>216</v>
      </c>
      <c r="R137" s="4">
        <f>Forward!R137+(-'Swap - Encargos'!I54-'Swap - Encargos'!$M54-'Swap - Encargos'!$L54)</f>
        <v>197</v>
      </c>
      <c r="S137" s="4">
        <f>Forward!S137+(-'Swap - Encargos'!J54-'Swap - Encargos'!$M54-'Swap - Encargos'!$L54)</f>
        <v>177</v>
      </c>
      <c r="T137" s="4">
        <f>Forward!T137+(-'Swap - Encargos'!K54-'Swap - Encargos'!$M54-'Swap - Encargos'!$L54)</f>
        <v>171</v>
      </c>
      <c r="U137" s="4">
        <f>Forward!U137</f>
        <v>0</v>
      </c>
      <c r="V137" s="4"/>
      <c r="W137" s="20">
        <f t="shared" si="0"/>
        <v>217.16666666666666</v>
      </c>
      <c r="X137" s="20">
        <f t="shared" si="1"/>
        <v>153.98313492063494</v>
      </c>
      <c r="Y137" s="23">
        <f t="shared" si="2"/>
        <v>203.8</v>
      </c>
      <c r="Z137" s="23">
        <f t="shared" si="3"/>
        <v>150.56994047619042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172.83333333333334</v>
      </c>
      <c r="AJ137" s="9">
        <f t="shared" si="18"/>
        <v>0.4431623931623932</v>
      </c>
      <c r="AK137" s="9">
        <f t="shared" si="19"/>
        <v>0.4431623931623932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Encargos'!$M55-'Swap - Encargos'!$L55)</f>
        <v>273</v>
      </c>
      <c r="P138" s="4">
        <f>Forward!P138+(-'Swap - Encargos'!G55-'Swap - Encargos'!$M55-'Swap - Encargos'!$L55)</f>
        <v>228</v>
      </c>
      <c r="Q138" s="4">
        <f>Forward!Q138+(-'Swap - Encargos'!H55-'Swap - Encargos'!$M55-'Swap - Encargos'!$L55)</f>
        <v>219</v>
      </c>
      <c r="R138" s="4">
        <f>Forward!R138+(-'Swap - Encargos'!I55-'Swap - Encargos'!$M55-'Swap - Encargos'!$L55)</f>
        <v>201</v>
      </c>
      <c r="S138" s="4">
        <f>Forward!S138+(-'Swap - Encargos'!J55-'Swap - Encargos'!$M55-'Swap - Encargos'!$L55)</f>
        <v>196</v>
      </c>
      <c r="T138" s="4">
        <f>Forward!T138+(-'Swap - Encargos'!K55-'Swap - Encargos'!$M55-'Swap - Encargos'!$L55)</f>
        <v>174</v>
      </c>
      <c r="U138" s="4">
        <f>Forward!U138</f>
        <v>0</v>
      </c>
      <c r="V138" s="4"/>
      <c r="W138" s="20">
        <f t="shared" si="0"/>
        <v>232</v>
      </c>
      <c r="X138" s="20">
        <f t="shared" si="1"/>
        <v>153.98313492063494</v>
      </c>
      <c r="Y138" s="23">
        <f t="shared" si="2"/>
        <v>216.8</v>
      </c>
      <c r="Z138" s="23">
        <f t="shared" si="3"/>
        <v>150.56994047619042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158</v>
      </c>
      <c r="AJ138" s="9">
        <f t="shared" si="18"/>
        <v>0.40512820512820513</v>
      </c>
      <c r="AK138" s="9">
        <f t="shared" si="19"/>
        <v>0.40512820512820513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Encargos'!$M56-'Swap - Encargos'!$L56)</f>
        <v>260</v>
      </c>
      <c r="P139" s="4">
        <f>Forward!P139+(-'Swap - Encargos'!G56-'Swap - Encargos'!$M56-'Swap - Encargos'!$L56)</f>
        <v>237</v>
      </c>
      <c r="Q139" s="4">
        <f>Forward!Q139+(-'Swap - Encargos'!H56-'Swap - Encargos'!$M56-'Swap - Encargos'!$L56)</f>
        <v>222</v>
      </c>
      <c r="R139" s="4">
        <f>Forward!R139+(-'Swap - Encargos'!I56-'Swap - Encargos'!$M56-'Swap - Encargos'!$L56)</f>
        <v>206</v>
      </c>
      <c r="S139" s="4">
        <f>Forward!S139+(-'Swap - Encargos'!J56-'Swap - Encargos'!$M56-'Swap - Encargos'!$L56)</f>
        <v>188</v>
      </c>
      <c r="T139" s="4">
        <f>Forward!T139+(-'Swap - Encargos'!K56-'Swap - Encargos'!$M56-'Swap - Encargos'!$L56)</f>
        <v>178</v>
      </c>
      <c r="U139" s="4">
        <f>Forward!U139</f>
        <v>0</v>
      </c>
      <c r="V139" s="4"/>
      <c r="W139" s="20">
        <f t="shared" si="0"/>
        <v>232.16666666666666</v>
      </c>
      <c r="X139" s="20">
        <f t="shared" si="1"/>
        <v>153.98313492063494</v>
      </c>
      <c r="Y139" s="23">
        <f t="shared" si="2"/>
        <v>215.76666666666668</v>
      </c>
      <c r="Z139" s="23">
        <f t="shared" si="3"/>
        <v>150.56994047619042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157.83333333333334</v>
      </c>
      <c r="AJ139" s="9">
        <f t="shared" si="18"/>
        <v>0.40470085470085471</v>
      </c>
      <c r="AK139" s="9">
        <f t="shared" si="19"/>
        <v>0.40470085470085471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Encargos'!$M57-'Swap - Encargos'!$L57)</f>
        <v>223</v>
      </c>
      <c r="P140" s="4">
        <f>Forward!P140+(-'Swap - Encargos'!G57-'Swap - Encargos'!$M57-'Swap - Encargos'!$L57)</f>
        <v>238</v>
      </c>
      <c r="Q140" s="4">
        <f>Forward!Q140+(-'Swap - Encargos'!H57-'Swap - Encargos'!$M57-'Swap - Encargos'!$L57)</f>
        <v>224</v>
      </c>
      <c r="R140" s="4">
        <f>Forward!R140+(-'Swap - Encargos'!I57-'Swap - Encargos'!$M57-'Swap - Encargos'!$L57)</f>
        <v>206</v>
      </c>
      <c r="S140" s="4">
        <f>Forward!S140+(-'Swap - Encargos'!J57-'Swap - Encargos'!$M57-'Swap - Encargos'!$L57)</f>
        <v>183</v>
      </c>
      <c r="T140" s="4">
        <f>Forward!T140+(-'Swap - Encargos'!K57-'Swap - Encargos'!$M57-'Swap - Encargos'!$L57)</f>
        <v>176</v>
      </c>
      <c r="U140" s="4">
        <f>Forward!U140</f>
        <v>0</v>
      </c>
      <c r="V140" s="4"/>
      <c r="W140" s="20">
        <f t="shared" si="0"/>
        <v>225.5</v>
      </c>
      <c r="X140" s="20">
        <f t="shared" si="1"/>
        <v>153.98313492063494</v>
      </c>
      <c r="Y140" s="23">
        <f t="shared" si="2"/>
        <v>210.1</v>
      </c>
      <c r="Z140" s="23">
        <f t="shared" si="3"/>
        <v>150.56994047619042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164.5</v>
      </c>
      <c r="AJ140" s="9">
        <f t="shared" ref="AJ140" si="23">(AE140-W140)/AE140</f>
        <v>0.4217948717948718</v>
      </c>
      <c r="AK140" s="9">
        <f t="shared" ref="AK140" si="24">IF(AJ140&gt;0,AJ140,0)</f>
        <v>0.4217948717948718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Encargos'!$M58-'Swap - Encargos'!$L58)</f>
        <v>228</v>
      </c>
      <c r="P141" s="4">
        <f>Forward!P141+(-'Swap - Encargos'!G58-'Swap - Encargos'!$M58-'Swap - Encargos'!$L58)</f>
        <v>253</v>
      </c>
      <c r="Q141" s="4">
        <f>Forward!Q141+(-'Swap - Encargos'!H58-'Swap - Encargos'!$M58-'Swap - Encargos'!$L58)</f>
        <v>239</v>
      </c>
      <c r="R141" s="4">
        <f>Forward!R141+(-'Swap - Encargos'!I58-'Swap - Encargos'!$M58-'Swap - Encargos'!$L58)</f>
        <v>213</v>
      </c>
      <c r="S141" s="4">
        <f>Forward!S141+(-'Swap - Encargos'!J58-'Swap - Encargos'!$M58-'Swap - Encargos'!$L58)</f>
        <v>195</v>
      </c>
      <c r="T141" s="4">
        <f>Forward!T141+(-'Swap - Encargos'!K58-'Swap - Encargos'!$M58-'Swap - Encargos'!$L58)</f>
        <v>173</v>
      </c>
      <c r="U141" s="4">
        <f>Forward!U141</f>
        <v>0</v>
      </c>
      <c r="V141" s="4"/>
      <c r="W141" s="20">
        <f t="shared" si="0"/>
        <v>237.08333333333334</v>
      </c>
      <c r="X141" s="20">
        <f t="shared" si="1"/>
        <v>153.98313492063494</v>
      </c>
      <c r="Y141" s="23">
        <f t="shared" si="2"/>
        <v>219.18333333333334</v>
      </c>
      <c r="Z141" s="23">
        <f t="shared" si="3"/>
        <v>150.56994047619042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152.91666666666666</v>
      </c>
      <c r="AJ141" s="9">
        <f t="shared" ref="AJ141" si="28">(AE141-W141)/AE141</f>
        <v>0.39209401709401709</v>
      </c>
      <c r="AK141" s="9">
        <f t="shared" ref="AK141" si="29">IF(AJ141&gt;0,AJ141,0)</f>
        <v>0.39209401709401709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92B-54C1-4138-8138-38639BF7AF1B}">
  <dimension ref="A1:AR145"/>
  <sheetViews>
    <sheetView topLeftCell="A91" zoomScale="85" zoomScaleNormal="85" workbookViewId="0">
      <selection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Encargos'!$L3)</f>
        <v>185</v>
      </c>
      <c r="L86" s="4">
        <f>Forward!L86+(-'Swap - Encargos'!C3-'Swap - Encargos'!$L3)</f>
        <v>195</v>
      </c>
      <c r="M86" s="4">
        <f>Forward!M86+(-'Swap - Encargos'!D3-'Swap - Encargos'!$L3)</f>
        <v>174</v>
      </c>
      <c r="N86" s="4">
        <f>Forward!N86+(-'Swap - Encargos'!E3-'Swap - Encargos'!$L3)</f>
        <v>160</v>
      </c>
      <c r="O86" s="4">
        <f>Forward!O86+(-'Swap - Encargos'!F3-'Swap - Encargos'!$L3)</f>
        <v>155</v>
      </c>
      <c r="P86" s="4">
        <f>Forward!P86+(-'Swap - Encargos'!G3-'Swap - Encargos'!$L3)</f>
        <v>150</v>
      </c>
      <c r="Q86" s="4">
        <f>Forward!Q86+(-'Swap - Encargos'!H3-'Swap - Encargos'!$L3)</f>
        <v>147</v>
      </c>
      <c r="R86" s="4">
        <f>Forward!R86+(-'Swap - Encargos'!I3-'Swap - Encargos'!$L3)</f>
        <v>143</v>
      </c>
      <c r="S86" s="4">
        <f>Forward!S86+(-'Swap - Encargos'!J3-'Swap - Encargos'!$L3)</f>
        <v>138</v>
      </c>
      <c r="T86" s="4">
        <f>Forward!T86+(-'Swap - Encargos'!K3-'Swap - Encargos'!$L3)</f>
        <v>133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184.66666666666666</v>
      </c>
      <c r="X86" s="20">
        <f t="shared" ref="X86:X141" si="1">AVERAGE($W$2:$W$198)</f>
        <v>158.98313492063491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173.8</v>
      </c>
      <c r="Z86" s="23">
        <f t="shared" ref="Z86:Z141" si="3">AVERAGE($Y$2:$Y$198)</f>
        <v>155.56994047619042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121.33333333333334</v>
      </c>
      <c r="AJ86" s="9">
        <f t="shared" ref="AJ86:AJ134" si="8">(AE86-W86)/AE86</f>
        <v>0.39651416122004363</v>
      </c>
      <c r="AK86" s="9">
        <f t="shared" ref="AK86:AK130" si="9">IF(AJ86&gt;0,AJ86,0)</f>
        <v>0.39651416122004363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Encargos'!$L4)</f>
        <v>115</v>
      </c>
      <c r="L87" s="4">
        <f>Forward!L87+(-'Swap - Encargos'!C4-'Swap - Encargos'!$L4)</f>
        <v>182</v>
      </c>
      <c r="M87" s="4">
        <f>Forward!M87+(-'Swap - Encargos'!D4-'Swap - Encargos'!$L4)</f>
        <v>178</v>
      </c>
      <c r="N87" s="4">
        <f>Forward!N87+(-'Swap - Encargos'!E4-'Swap - Encargos'!$L4)</f>
        <v>163</v>
      </c>
      <c r="O87" s="4">
        <f>Forward!O87+(-'Swap - Encargos'!F4-'Swap - Encargos'!$L4)</f>
        <v>157</v>
      </c>
      <c r="P87" s="4">
        <f>Forward!P87+(-'Swap - Encargos'!G4-'Swap - Encargos'!$L4)</f>
        <v>152</v>
      </c>
      <c r="Q87" s="4">
        <f>Forward!Q87+(-'Swap - Encargos'!H4-'Swap - Encargos'!$L4)</f>
        <v>149</v>
      </c>
      <c r="R87" s="4">
        <f>Forward!R87+(-'Swap - Encargos'!I4-'Swap - Encargos'!$L4)</f>
        <v>145</v>
      </c>
      <c r="S87" s="4">
        <f>Forward!S87+(-'Swap - Encargos'!J4-'Swap - Encargos'!$L4)</f>
        <v>140</v>
      </c>
      <c r="T87" s="4">
        <f>Forward!T87+(-'Swap - Encargos'!K4-'Swap - Encargos'!$L4)</f>
        <v>135</v>
      </c>
      <c r="U87" s="4">
        <f>Forward!U87</f>
        <v>0</v>
      </c>
      <c r="V87" s="6"/>
      <c r="W87" s="20">
        <f t="shared" si="0"/>
        <v>159.66666666666666</v>
      </c>
      <c r="X87" s="20">
        <f t="shared" si="1"/>
        <v>158.98313492063491</v>
      </c>
      <c r="Y87" s="23">
        <f t="shared" si="2"/>
        <v>159.61666666666667</v>
      </c>
      <c r="Z87" s="23">
        <f t="shared" si="3"/>
        <v>155.56994047619042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146.33333333333334</v>
      </c>
      <c r="AJ87" s="9">
        <f t="shared" si="8"/>
        <v>0.47821350762527237</v>
      </c>
      <c r="AK87" s="9">
        <f t="shared" si="9"/>
        <v>0.47821350762527237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Encargos'!$L5)</f>
        <v>157</v>
      </c>
      <c r="L88" s="4">
        <f>Forward!L88+(-'Swap - Encargos'!C5-'Swap - Encargos'!$L5)</f>
        <v>213</v>
      </c>
      <c r="M88" s="4">
        <f>Forward!M88+(-'Swap - Encargos'!D5-'Swap - Encargos'!$L5)</f>
        <v>184</v>
      </c>
      <c r="N88" s="4">
        <f>Forward!N88+(-'Swap - Encargos'!E5-'Swap - Encargos'!$L5)</f>
        <v>158</v>
      </c>
      <c r="O88" s="4">
        <f>Forward!O88+(-'Swap - Encargos'!F5-'Swap - Encargos'!$L5)</f>
        <v>156</v>
      </c>
      <c r="P88" s="4">
        <f>Forward!P88+(-'Swap - Encargos'!G5-'Swap - Encargos'!$L5)</f>
        <v>151</v>
      </c>
      <c r="Q88" s="4">
        <f>Forward!Q88+(-'Swap - Encargos'!H5-'Swap - Encargos'!$L5)</f>
        <v>148</v>
      </c>
      <c r="R88" s="4">
        <f>Forward!R88+(-'Swap - Encargos'!I5-'Swap - Encargos'!$L5)</f>
        <v>144</v>
      </c>
      <c r="S88" s="4">
        <f>Forward!S88+(-'Swap - Encargos'!J5-'Swap - Encargos'!$L5)</f>
        <v>139</v>
      </c>
      <c r="T88" s="4">
        <f>Forward!T88+(-'Swap - Encargos'!K5-'Swap - Encargos'!$L5)</f>
        <v>134</v>
      </c>
      <c r="U88" s="4">
        <f>Forward!U88</f>
        <v>0</v>
      </c>
      <c r="V88" s="6"/>
      <c r="W88" s="20">
        <f t="shared" si="0"/>
        <v>184.72222222222223</v>
      </c>
      <c r="X88" s="20">
        <f t="shared" si="1"/>
        <v>158.98313492063491</v>
      </c>
      <c r="Y88" s="23">
        <f t="shared" si="2"/>
        <v>173.4</v>
      </c>
      <c r="Z88" s="23">
        <f t="shared" si="3"/>
        <v>155.56994047619042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121.27777777777777</v>
      </c>
      <c r="AJ88" s="9">
        <f t="shared" si="8"/>
        <v>0.39633260711692081</v>
      </c>
      <c r="AK88" s="9">
        <f t="shared" si="9"/>
        <v>0.39633260711692081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Encargos'!$L6)</f>
        <v>136</v>
      </c>
      <c r="L89" s="4">
        <f>Forward!L89+(-'Swap - Encargos'!C6-'Swap - Encargos'!$L6)</f>
        <v>206</v>
      </c>
      <c r="M89" s="4">
        <f>Forward!M89+(-'Swap - Encargos'!D6-'Swap - Encargos'!$L6)</f>
        <v>189</v>
      </c>
      <c r="N89" s="4">
        <f>Forward!N89+(-'Swap - Encargos'!E6-'Swap - Encargos'!$L6)</f>
        <v>165</v>
      </c>
      <c r="O89" s="4">
        <f>Forward!O89+(-'Swap - Encargos'!F6-'Swap - Encargos'!$L6)</f>
        <v>156</v>
      </c>
      <c r="P89" s="4">
        <f>Forward!P89+(-'Swap - Encargos'!G6-'Swap - Encargos'!$L6)</f>
        <v>151</v>
      </c>
      <c r="Q89" s="4">
        <f>Forward!Q89+(-'Swap - Encargos'!H6-'Swap - Encargos'!$L6)</f>
        <v>148</v>
      </c>
      <c r="R89" s="4">
        <f>Forward!R89+(-'Swap - Encargos'!I6-'Swap - Encargos'!$L6)</f>
        <v>146</v>
      </c>
      <c r="S89" s="4">
        <f>Forward!S89+(-'Swap - Encargos'!J6-'Swap - Encargos'!$L6)</f>
        <v>141</v>
      </c>
      <c r="T89" s="4">
        <f>Forward!T89+(-'Swap - Encargos'!K6-'Swap - Encargos'!$L6)</f>
        <v>136</v>
      </c>
      <c r="U89" s="4">
        <f>Forward!U89</f>
        <v>0</v>
      </c>
      <c r="V89" s="6"/>
      <c r="W89" s="20">
        <f t="shared" si="0"/>
        <v>179.41666666666666</v>
      </c>
      <c r="X89" s="20">
        <f t="shared" si="1"/>
        <v>158.98313492063491</v>
      </c>
      <c r="Y89" s="23">
        <f t="shared" si="2"/>
        <v>171.15</v>
      </c>
      <c r="Z89" s="23">
        <f t="shared" si="3"/>
        <v>155.56994047619042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126.58333333333334</v>
      </c>
      <c r="AJ89" s="9">
        <f t="shared" si="8"/>
        <v>0.41367102396514166</v>
      </c>
      <c r="AK89" s="9">
        <f t="shared" si="9"/>
        <v>0.41367102396514166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Encargos'!$L7)</f>
        <v>134</v>
      </c>
      <c r="L90" s="4">
        <f>Forward!L90+(-'Swap - Encargos'!C7-'Swap - Encargos'!$L7)</f>
        <v>184</v>
      </c>
      <c r="M90" s="4">
        <f>Forward!M90+(-'Swap - Encargos'!D7-'Swap - Encargos'!$L7)</f>
        <v>188</v>
      </c>
      <c r="N90" s="4">
        <f>Forward!N90+(-'Swap - Encargos'!E7-'Swap - Encargos'!$L7)</f>
        <v>175</v>
      </c>
      <c r="O90" s="4">
        <f>Forward!O90+(-'Swap - Encargos'!F7-'Swap - Encargos'!$L7)</f>
        <v>159</v>
      </c>
      <c r="P90" s="4">
        <f>Forward!P90+(-'Swap - Encargos'!G7-'Swap - Encargos'!$L7)</f>
        <v>157</v>
      </c>
      <c r="Q90" s="4">
        <f>Forward!Q90+(-'Swap - Encargos'!H7-'Swap - Encargos'!$L7)</f>
        <v>154</v>
      </c>
      <c r="R90" s="4">
        <f>Forward!R90+(-'Swap - Encargos'!I7-'Swap - Encargos'!$L7)</f>
        <v>152</v>
      </c>
      <c r="S90" s="4">
        <f>Forward!S90+(-'Swap - Encargos'!J7-'Swap - Encargos'!$L7)</f>
        <v>147</v>
      </c>
      <c r="T90" s="4">
        <f>Forward!T90+(-'Swap - Encargos'!K7-'Swap - Encargos'!$L7)</f>
        <v>142</v>
      </c>
      <c r="U90" s="4">
        <f>Forward!U90</f>
        <v>0</v>
      </c>
      <c r="V90" s="6"/>
      <c r="W90" s="20">
        <f t="shared" si="0"/>
        <v>173.22222222222223</v>
      </c>
      <c r="X90" s="20">
        <f t="shared" si="1"/>
        <v>158.98313492063491</v>
      </c>
      <c r="Y90" s="23">
        <f t="shared" si="2"/>
        <v>169.53333333333333</v>
      </c>
      <c r="Z90" s="23">
        <f t="shared" si="3"/>
        <v>155.56994047619042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132.77777777777777</v>
      </c>
      <c r="AJ90" s="9">
        <f t="shared" si="8"/>
        <v>0.43391430646332607</v>
      </c>
      <c r="AK90" s="9">
        <f t="shared" si="9"/>
        <v>0.43391430646332607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Encargos'!$L8)</f>
        <v>129</v>
      </c>
      <c r="L91" s="4">
        <f>Forward!L91+(-'Swap - Encargos'!C8-'Swap - Encargos'!$L8)</f>
        <v>187</v>
      </c>
      <c r="M91" s="4">
        <f>Forward!M91+(-'Swap - Encargos'!D8-'Swap - Encargos'!$L8)</f>
        <v>184</v>
      </c>
      <c r="N91" s="4">
        <f>Forward!N91+(-'Swap - Encargos'!E8-'Swap - Encargos'!$L8)</f>
        <v>159</v>
      </c>
      <c r="O91" s="4">
        <f>Forward!O91+(-'Swap - Encargos'!F8-'Swap - Encargos'!$L8)</f>
        <v>152</v>
      </c>
      <c r="P91" s="4">
        <f>Forward!P91+(-'Swap - Encargos'!G8-'Swap - Encargos'!$L8)</f>
        <v>151</v>
      </c>
      <c r="Q91" s="4">
        <f>Forward!Q91+(-'Swap - Encargos'!H8-'Swap - Encargos'!$L8)</f>
        <v>148</v>
      </c>
      <c r="R91" s="4">
        <f>Forward!R91+(-'Swap - Encargos'!I8-'Swap - Encargos'!$L8)</f>
        <v>146</v>
      </c>
      <c r="S91" s="4">
        <f>Forward!S91+(-'Swap - Encargos'!J8-'Swap - Encargos'!$L8)</f>
        <v>141</v>
      </c>
      <c r="T91" s="4">
        <f>Forward!T91+(-'Swap - Encargos'!K8-'Swap - Encargos'!$L8)</f>
        <v>136</v>
      </c>
      <c r="U91" s="4">
        <f>Forward!U91</f>
        <v>0</v>
      </c>
      <c r="V91" s="6"/>
      <c r="W91" s="20">
        <f t="shared" si="0"/>
        <v>170.83333333333334</v>
      </c>
      <c r="X91" s="20">
        <f t="shared" si="1"/>
        <v>158.98313492063491</v>
      </c>
      <c r="Y91" s="23">
        <f t="shared" si="2"/>
        <v>164.03333333333333</v>
      </c>
      <c r="Z91" s="23">
        <f t="shared" si="3"/>
        <v>155.56994047619042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135.16666666666666</v>
      </c>
      <c r="AJ91" s="9">
        <f t="shared" si="8"/>
        <v>0.44172113289760345</v>
      </c>
      <c r="AK91" s="9">
        <f t="shared" si="9"/>
        <v>0.44172113289760345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Encargos'!$L9)</f>
        <v>61</v>
      </c>
      <c r="L92" s="4">
        <f>Forward!L92+(-'Swap - Encargos'!C9-'Swap - Encargos'!$L9)</f>
        <v>172</v>
      </c>
      <c r="M92" s="4">
        <f>Forward!M92+(-'Swap - Encargos'!D9-'Swap - Encargos'!$L9)</f>
        <v>175</v>
      </c>
      <c r="N92" s="4">
        <f>Forward!N92+(-'Swap - Encargos'!E9-'Swap - Encargos'!$L9)</f>
        <v>165</v>
      </c>
      <c r="O92" s="4">
        <f>Forward!O92+(-'Swap - Encargos'!F9-'Swap - Encargos'!$L9)</f>
        <v>154</v>
      </c>
      <c r="P92" s="4">
        <f>Forward!P92+(-'Swap - Encargos'!G9-'Swap - Encargos'!$L9)</f>
        <v>152</v>
      </c>
      <c r="Q92" s="4">
        <f>Forward!Q92+(-'Swap - Encargos'!H9-'Swap - Encargos'!$L9)</f>
        <v>149</v>
      </c>
      <c r="R92" s="4">
        <f>Forward!R92+(-'Swap - Encargos'!I9-'Swap - Encargos'!$L9)</f>
        <v>147</v>
      </c>
      <c r="S92" s="4">
        <f>Forward!S92+(-'Swap - Encargos'!J9-'Swap - Encargos'!$L9)</f>
        <v>142</v>
      </c>
      <c r="T92" s="4">
        <f>Forward!T92+(-'Swap - Encargos'!K9-'Swap - Encargos'!$L9)</f>
        <v>137</v>
      </c>
      <c r="U92" s="4">
        <f>Forward!U92</f>
        <v>0</v>
      </c>
      <c r="V92" s="6"/>
      <c r="W92" s="20">
        <f t="shared" si="0"/>
        <v>153.33333333333334</v>
      </c>
      <c r="X92" s="20">
        <f t="shared" si="1"/>
        <v>158.98313492063491</v>
      </c>
      <c r="Y92" s="23">
        <f t="shared" si="2"/>
        <v>154.5</v>
      </c>
      <c r="Z92" s="23">
        <f t="shared" si="3"/>
        <v>155.56994047619042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152.66666666666666</v>
      </c>
      <c r="AJ92" s="9">
        <f t="shared" si="8"/>
        <v>0.4989106753812636</v>
      </c>
      <c r="AK92" s="9">
        <f t="shared" si="9"/>
        <v>0.4989106753812636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Encargos'!$L10)</f>
        <v>72</v>
      </c>
      <c r="L93" s="4">
        <f>Forward!L93+(-'Swap - Encargos'!C10-'Swap - Encargos'!$L10)</f>
        <v>163</v>
      </c>
      <c r="M93" s="4">
        <f>Forward!M93+(-'Swap - Encargos'!D10-'Swap - Encargos'!$L10)</f>
        <v>166</v>
      </c>
      <c r="N93" s="4">
        <f>Forward!N93+(-'Swap - Encargos'!E10-'Swap - Encargos'!$L10)</f>
        <v>156</v>
      </c>
      <c r="O93" s="4">
        <f>Forward!O93+(-'Swap - Encargos'!F10-'Swap - Encargos'!$L10)</f>
        <v>151</v>
      </c>
      <c r="P93" s="4">
        <f>Forward!P93+(-'Swap - Encargos'!G10-'Swap - Encargos'!$L10)</f>
        <v>149</v>
      </c>
      <c r="Q93" s="4">
        <f>Forward!Q93+(-'Swap - Encargos'!H10-'Swap - Encargos'!$L10)</f>
        <v>149</v>
      </c>
      <c r="R93" s="4">
        <f>Forward!R93+(-'Swap - Encargos'!I10-'Swap - Encargos'!$L10)</f>
        <v>142</v>
      </c>
      <c r="S93" s="4">
        <f>Forward!S93+(-'Swap - Encargos'!J10-'Swap - Encargos'!$L10)</f>
        <v>137</v>
      </c>
      <c r="T93" s="4">
        <f>Forward!T93+(-'Swap - Encargos'!K10-'Swap - Encargos'!$L10)</f>
        <v>132</v>
      </c>
      <c r="U93" s="4">
        <f>Forward!U93</f>
        <v>0</v>
      </c>
      <c r="V93" s="6"/>
      <c r="W93" s="20">
        <f t="shared" si="0"/>
        <v>150</v>
      </c>
      <c r="X93" s="20">
        <f t="shared" si="1"/>
        <v>158.98313492063491</v>
      </c>
      <c r="Y93" s="23">
        <f t="shared" si="2"/>
        <v>150.58333333333334</v>
      </c>
      <c r="Z93" s="23">
        <f t="shared" si="3"/>
        <v>155.56994047619042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156</v>
      </c>
      <c r="AJ93" s="9">
        <f t="shared" si="8"/>
        <v>0.50980392156862742</v>
      </c>
      <c r="AK93" s="9">
        <f t="shared" si="9"/>
        <v>0.50980392156862742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Encargos'!$L11)</f>
        <v>91</v>
      </c>
      <c r="L94" s="4">
        <f>Forward!L94+(-'Swap - Encargos'!C11-'Swap - Encargos'!$L11)</f>
        <v>149</v>
      </c>
      <c r="M94" s="4">
        <f>Forward!M94+(-'Swap - Encargos'!D11-'Swap - Encargos'!$L11)</f>
        <v>165</v>
      </c>
      <c r="N94" s="4">
        <f>Forward!N94+(-'Swap - Encargos'!E11-'Swap - Encargos'!$L11)</f>
        <v>164</v>
      </c>
      <c r="O94" s="4">
        <f>Forward!O94+(-'Swap - Encargos'!F11-'Swap - Encargos'!$L11)</f>
        <v>153</v>
      </c>
      <c r="P94" s="4">
        <f>Forward!P94+(-'Swap - Encargos'!G11-'Swap - Encargos'!$L11)</f>
        <v>151</v>
      </c>
      <c r="Q94" s="4">
        <f>Forward!Q94+(-'Swap - Encargos'!H11-'Swap - Encargos'!$L11)</f>
        <v>145</v>
      </c>
      <c r="R94" s="4">
        <f>Forward!R94+(-'Swap - Encargos'!I11-'Swap - Encargos'!$L11)</f>
        <v>139</v>
      </c>
      <c r="S94" s="4">
        <f>Forward!S94+(-'Swap - Encargos'!J11-'Swap - Encargos'!$L11)</f>
        <v>136</v>
      </c>
      <c r="T94" s="4">
        <f>Forward!T94+(-'Swap - Encargos'!K11-'Swap - Encargos'!$L11)</f>
        <v>133</v>
      </c>
      <c r="U94" s="4">
        <f>Forward!U94</f>
        <v>0</v>
      </c>
      <c r="V94" s="6"/>
      <c r="W94" s="20">
        <f t="shared" si="0"/>
        <v>151.22222222222223</v>
      </c>
      <c r="X94" s="20">
        <f t="shared" si="1"/>
        <v>158.98313492063491</v>
      </c>
      <c r="Y94" s="23">
        <f t="shared" si="2"/>
        <v>152.4</v>
      </c>
      <c r="Z94" s="23">
        <f t="shared" si="3"/>
        <v>155.56994047619042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154.77777777777777</v>
      </c>
      <c r="AJ94" s="9">
        <f t="shared" si="8"/>
        <v>0.50580973129992735</v>
      </c>
      <c r="AK94" s="9">
        <f t="shared" si="9"/>
        <v>0.50580973129992735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Encargos'!$L12)</f>
        <v>70</v>
      </c>
      <c r="L95" s="4">
        <f>Forward!L95+(-'Swap - Encargos'!C12-'Swap - Encargos'!$L12)</f>
        <v>123</v>
      </c>
      <c r="M95" s="4">
        <f>Forward!M95+(-'Swap - Encargos'!D12-'Swap - Encargos'!$L12)</f>
        <v>144</v>
      </c>
      <c r="N95" s="4">
        <f>Forward!N95+(-'Swap - Encargos'!E12-'Swap - Encargos'!$L12)</f>
        <v>148</v>
      </c>
      <c r="O95" s="4">
        <f>Forward!O95+(-'Swap - Encargos'!F12-'Swap - Encargos'!$L12)</f>
        <v>141</v>
      </c>
      <c r="P95" s="4">
        <f>Forward!P95+(-'Swap - Encargos'!G12-'Swap - Encargos'!$L12)</f>
        <v>139</v>
      </c>
      <c r="Q95" s="4">
        <f>Forward!Q95+(-'Swap - Encargos'!H12-'Swap - Encargos'!$L12)</f>
        <v>133</v>
      </c>
      <c r="R95" s="4">
        <f>Forward!R95+(-'Swap - Encargos'!I12-'Swap - Encargos'!$L12)</f>
        <v>130</v>
      </c>
      <c r="S95" s="4">
        <f>Forward!S95+(-'Swap - Encargos'!J12-'Swap - Encargos'!$L12)</f>
        <v>127</v>
      </c>
      <c r="T95" s="4">
        <f>Forward!T95+(-'Swap - Encargos'!K12-'Swap - Encargos'!$L12)</f>
        <v>124</v>
      </c>
      <c r="U95" s="4">
        <f>Forward!U95</f>
        <v>0</v>
      </c>
      <c r="V95" s="6"/>
      <c r="W95" s="20">
        <f t="shared" si="0"/>
        <v>131.83333333333334</v>
      </c>
      <c r="X95" s="20">
        <f t="shared" si="1"/>
        <v>158.98313492063491</v>
      </c>
      <c r="Y95" s="23">
        <f t="shared" si="2"/>
        <v>135.55000000000001</v>
      </c>
      <c r="Z95" s="23">
        <f t="shared" si="3"/>
        <v>155.56994047619042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174.16666666666666</v>
      </c>
      <c r="AJ95" s="9">
        <f t="shared" si="8"/>
        <v>0.56917211328976036</v>
      </c>
      <c r="AK95" s="9">
        <f t="shared" si="9"/>
        <v>0.56917211328976036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Encargos'!$L13)</f>
        <v>65</v>
      </c>
      <c r="L96" s="4">
        <f>Forward!L96+(-'Swap - Encargos'!C13-'Swap - Encargos'!$L13)</f>
        <v>81</v>
      </c>
      <c r="M96" s="4">
        <f>Forward!M96+(-'Swap - Encargos'!D13-'Swap - Encargos'!$L13)</f>
        <v>120</v>
      </c>
      <c r="N96" s="4">
        <f>Forward!N96+(-'Swap - Encargos'!E13-'Swap - Encargos'!$L13)</f>
        <v>133</v>
      </c>
      <c r="O96" s="4">
        <f>Forward!O96+(-'Swap - Encargos'!F13-'Swap - Encargos'!$L13)</f>
        <v>126</v>
      </c>
      <c r="P96" s="4">
        <f>Forward!P96+(-'Swap - Encargos'!G13-'Swap - Encargos'!$L13)</f>
        <v>137</v>
      </c>
      <c r="Q96" s="4">
        <f>Forward!Q96+(-'Swap - Encargos'!H13-'Swap - Encargos'!$L13)</f>
        <v>131</v>
      </c>
      <c r="R96" s="4">
        <f>Forward!R96+(-'Swap - Encargos'!I13-'Swap - Encargos'!$L13)</f>
        <v>131</v>
      </c>
      <c r="S96" s="4">
        <f>Forward!S96+(-'Swap - Encargos'!J13-'Swap - Encargos'!$L13)</f>
        <v>127</v>
      </c>
      <c r="T96" s="4">
        <f>Forward!T96+(-'Swap - Encargos'!K13-'Swap - Encargos'!$L13)</f>
        <v>121</v>
      </c>
      <c r="U96" s="4">
        <f>Forward!U96</f>
        <v>0</v>
      </c>
      <c r="V96" s="6"/>
      <c r="W96" s="20">
        <f t="shared" si="0"/>
        <v>107.55555555555556</v>
      </c>
      <c r="X96" s="20">
        <f t="shared" si="1"/>
        <v>158.98313492063491</v>
      </c>
      <c r="Y96" s="23">
        <f t="shared" si="2"/>
        <v>117</v>
      </c>
      <c r="Z96" s="23">
        <f t="shared" si="3"/>
        <v>155.56994047619042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198.44444444444446</v>
      </c>
      <c r="AJ96" s="9">
        <f t="shared" si="8"/>
        <v>0.64851125635439366</v>
      </c>
      <c r="AK96" s="9">
        <f t="shared" si="9"/>
        <v>0.64851125635439366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Encargos'!$L14)</f>
        <v>68</v>
      </c>
      <c r="L97" s="4">
        <f>Forward!L97+(-'Swap - Encargos'!C14-'Swap - Encargos'!$L14)</f>
        <v>81</v>
      </c>
      <c r="M97" s="4">
        <f>Forward!M97+(-'Swap - Encargos'!D14-'Swap - Encargos'!$L14)</f>
        <v>118</v>
      </c>
      <c r="N97" s="4">
        <f>Forward!N97+(-'Swap - Encargos'!E14-'Swap - Encargos'!$L14)</f>
        <v>128</v>
      </c>
      <c r="O97" s="4">
        <f>Forward!O97+(-'Swap - Encargos'!F14-'Swap - Encargos'!$L14)</f>
        <v>123</v>
      </c>
      <c r="P97" s="4">
        <f>Forward!P97+(-'Swap - Encargos'!G14-'Swap - Encargos'!$L14)</f>
        <v>141</v>
      </c>
      <c r="Q97" s="4">
        <f>Forward!Q97+(-'Swap - Encargos'!H14-'Swap - Encargos'!$L14)</f>
        <v>140</v>
      </c>
      <c r="R97" s="4">
        <f>Forward!R97+(-'Swap - Encargos'!I14-'Swap - Encargos'!$L14)</f>
        <v>131</v>
      </c>
      <c r="S97" s="4">
        <f>Forward!S97+(-'Swap - Encargos'!J14-'Swap - Encargos'!$L14)</f>
        <v>127</v>
      </c>
      <c r="T97" s="4">
        <f>Forward!T97+(-'Swap - Encargos'!K14-'Swap - Encargos'!$L14)</f>
        <v>121</v>
      </c>
      <c r="U97" s="4">
        <f>Forward!U97</f>
        <v>0</v>
      </c>
      <c r="V97" s="6"/>
      <c r="W97" s="20">
        <f t="shared" si="0"/>
        <v>107.33333333333333</v>
      </c>
      <c r="X97" s="20">
        <f t="shared" si="1"/>
        <v>158.98313492063491</v>
      </c>
      <c r="Y97" s="23">
        <f t="shared" si="2"/>
        <v>116.98333333333333</v>
      </c>
      <c r="Z97" s="23">
        <f t="shared" si="3"/>
        <v>155.56994047619042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198.66666666666669</v>
      </c>
      <c r="AJ97" s="9">
        <f t="shared" si="8"/>
        <v>0.64923747276688459</v>
      </c>
      <c r="AK97" s="9">
        <f t="shared" si="9"/>
        <v>0.64923747276688459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Encargos'!$L15)</f>
        <v>73</v>
      </c>
      <c r="M98" s="4">
        <f>Forward!M98+(-'Swap - Encargos'!D15-'Swap - Encargos'!$L15)</f>
        <v>92</v>
      </c>
      <c r="N98" s="4">
        <f>Forward!N98+(-'Swap - Encargos'!E15-'Swap - Encargos'!$L15)</f>
        <v>107</v>
      </c>
      <c r="O98" s="4">
        <f>Forward!O98+(-'Swap - Encargos'!F15-'Swap - Encargos'!$L15)</f>
        <v>118</v>
      </c>
      <c r="P98" s="4">
        <f>Forward!P98+(-'Swap - Encargos'!G15-'Swap - Encargos'!$L15)</f>
        <v>145</v>
      </c>
      <c r="Q98" s="4">
        <f>Forward!Q98+(-'Swap - Encargos'!H15-'Swap - Encargos'!$L15)</f>
        <v>141</v>
      </c>
      <c r="R98" s="4">
        <f>Forward!R98+(-'Swap - Encargos'!I15-'Swap - Encargos'!$L15)</f>
        <v>135</v>
      </c>
      <c r="S98" s="4">
        <f>Forward!S98+(-'Swap - Encargos'!J15-'Swap - Encargos'!$L15)</f>
        <v>131</v>
      </c>
      <c r="T98" s="4">
        <f>Forward!T98+(-'Swap - Encargos'!K15-'Swap - Encargos'!$L15)</f>
        <v>125</v>
      </c>
      <c r="U98" s="4">
        <f>Forward!U98</f>
        <v>0</v>
      </c>
      <c r="V98" s="6"/>
      <c r="W98" s="20">
        <f t="shared" si="0"/>
        <v>90.666666666666671</v>
      </c>
      <c r="X98" s="20">
        <f t="shared" si="1"/>
        <v>158.98313492063491</v>
      </c>
      <c r="Y98" s="23">
        <f t="shared" si="2"/>
        <v>107</v>
      </c>
      <c r="Z98" s="23">
        <f t="shared" si="3"/>
        <v>155.56994047619042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226.13333333333333</v>
      </c>
      <c r="AJ98" s="9">
        <f t="shared" si="8"/>
        <v>0.71380471380471378</v>
      </c>
      <c r="AK98" s="9">
        <f t="shared" si="9"/>
        <v>0.71380471380471378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Encargos'!$L16)</f>
        <v>75</v>
      </c>
      <c r="M99" s="4">
        <f>Forward!M99+(-'Swap - Encargos'!D16-'Swap - Encargos'!$L16)</f>
        <v>84</v>
      </c>
      <c r="N99" s="4">
        <f>Forward!N99+(-'Swap - Encargos'!E16-'Swap - Encargos'!$L16)</f>
        <v>94</v>
      </c>
      <c r="O99" s="4">
        <f>Forward!O99+(-'Swap - Encargos'!F16-'Swap - Encargos'!$L16)</f>
        <v>111</v>
      </c>
      <c r="P99" s="4">
        <f>Forward!P99+(-'Swap - Encargos'!G16-'Swap - Encargos'!$L16)</f>
        <v>148</v>
      </c>
      <c r="Q99" s="4">
        <f>Forward!Q99+(-'Swap - Encargos'!H16-'Swap - Encargos'!$L16)</f>
        <v>144</v>
      </c>
      <c r="R99" s="4">
        <f>Forward!R99+(-'Swap - Encargos'!I16-'Swap - Encargos'!$L16)</f>
        <v>139</v>
      </c>
      <c r="S99" s="4">
        <f>Forward!S99+(-'Swap - Encargos'!J16-'Swap - Encargos'!$L16)</f>
        <v>135</v>
      </c>
      <c r="T99" s="4">
        <f>Forward!T99+(-'Swap - Encargos'!K16-'Swap - Encargos'!$L16)</f>
        <v>129</v>
      </c>
      <c r="U99" s="4">
        <f>Forward!U99</f>
        <v>0</v>
      </c>
      <c r="V99" s="6"/>
      <c r="W99" s="20">
        <f t="shared" si="0"/>
        <v>85.333333333333329</v>
      </c>
      <c r="X99" s="20">
        <f t="shared" si="1"/>
        <v>158.98313492063491</v>
      </c>
      <c r="Y99" s="23">
        <f t="shared" si="2"/>
        <v>103.55</v>
      </c>
      <c r="Z99" s="23">
        <f t="shared" si="3"/>
        <v>155.56994047619042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231.4666666666667</v>
      </c>
      <c r="AJ99" s="9">
        <f t="shared" si="8"/>
        <v>0.73063973063973076</v>
      </c>
      <c r="AK99" s="9">
        <f t="shared" si="9"/>
        <v>0.73063973063973076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Encargos'!$L17)</f>
        <v>75</v>
      </c>
      <c r="M100" s="4">
        <f>Forward!M100+(-'Swap - Encargos'!D17-'Swap - Encargos'!$L17)</f>
        <v>88</v>
      </c>
      <c r="N100" s="4">
        <f>Forward!N100+(-'Swap - Encargos'!E17-'Swap - Encargos'!$L17)</f>
        <v>90</v>
      </c>
      <c r="O100" s="4">
        <f>Forward!O100+(-'Swap - Encargos'!F17-'Swap - Encargos'!$L17)</f>
        <v>100</v>
      </c>
      <c r="P100" s="4">
        <f>Forward!P100+(-'Swap - Encargos'!G17-'Swap - Encargos'!$L17)</f>
        <v>124</v>
      </c>
      <c r="Q100" s="4">
        <f>Forward!Q100+(-'Swap - Encargos'!H17-'Swap - Encargos'!$L17)</f>
        <v>138</v>
      </c>
      <c r="R100" s="4">
        <f>Forward!R100+(-'Swap - Encargos'!I17-'Swap - Encargos'!$L17)</f>
        <v>132</v>
      </c>
      <c r="S100" s="4">
        <f>Forward!S100+(-'Swap - Encargos'!J17-'Swap - Encargos'!$L17)</f>
        <v>128</v>
      </c>
      <c r="T100" s="4">
        <f>Forward!T100+(-'Swap - Encargos'!K17-'Swap - Encargos'!$L17)</f>
        <v>122</v>
      </c>
      <c r="U100" s="4">
        <f>Forward!U100</f>
        <v>0</v>
      </c>
      <c r="V100" s="6"/>
      <c r="W100" s="20">
        <f t="shared" si="0"/>
        <v>85.722222222222229</v>
      </c>
      <c r="X100" s="20">
        <f t="shared" si="1"/>
        <v>158.98313492063491</v>
      </c>
      <c r="Y100" s="23">
        <f t="shared" si="2"/>
        <v>97.5</v>
      </c>
      <c r="Z100" s="23">
        <f t="shared" si="3"/>
        <v>155.56994047619042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231.07777777777778</v>
      </c>
      <c r="AJ100" s="9">
        <f t="shared" si="8"/>
        <v>0.729412177328844</v>
      </c>
      <c r="AK100" s="9">
        <f t="shared" si="9"/>
        <v>0.729412177328844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Encargos'!$L18)</f>
        <v>68</v>
      </c>
      <c r="M101" s="4">
        <f>Forward!M101+(-'Swap - Encargos'!D18-'Swap - Encargos'!$L18)</f>
        <v>72</v>
      </c>
      <c r="N101" s="4">
        <f>Forward!N101+(-'Swap - Encargos'!E18-'Swap - Encargos'!$L18)</f>
        <v>79</v>
      </c>
      <c r="O101" s="4">
        <f>Forward!O101+(-'Swap - Encargos'!F18-'Swap - Encargos'!$L18)</f>
        <v>92</v>
      </c>
      <c r="P101" s="4">
        <f>Forward!P101+(-'Swap - Encargos'!G18-'Swap - Encargos'!$L18)</f>
        <v>117</v>
      </c>
      <c r="Q101" s="4">
        <f>Forward!Q101+(-'Swap - Encargos'!H18-'Swap - Encargos'!$L18)</f>
        <v>131</v>
      </c>
      <c r="R101" s="4">
        <f>Forward!R101+(-'Swap - Encargos'!I18-'Swap - Encargos'!$L18)</f>
        <v>129</v>
      </c>
      <c r="S101" s="4">
        <f>Forward!S101+(-'Swap - Encargos'!J18-'Swap - Encargos'!$L18)</f>
        <v>128</v>
      </c>
      <c r="T101" s="4">
        <f>Forward!T101+(-'Swap - Encargos'!K18-'Swap - Encargos'!$L18)</f>
        <v>125</v>
      </c>
      <c r="U101" s="4">
        <f>Forward!U101</f>
        <v>0</v>
      </c>
      <c r="V101" s="6"/>
      <c r="W101" s="20">
        <f t="shared" si="0"/>
        <v>75</v>
      </c>
      <c r="X101" s="20">
        <f t="shared" si="1"/>
        <v>158.98313492063491</v>
      </c>
      <c r="Y101" s="23">
        <f t="shared" si="2"/>
        <v>88.75</v>
      </c>
      <c r="Z101" s="23">
        <f t="shared" si="3"/>
        <v>155.56994047619042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241.8</v>
      </c>
      <c r="AJ101" s="9">
        <f t="shared" si="8"/>
        <v>0.7632575757575758</v>
      </c>
      <c r="AK101" s="9">
        <f t="shared" si="9"/>
        <v>0.7632575757575758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Encargos'!$L19)</f>
        <v>77</v>
      </c>
      <c r="M102" s="4">
        <f>Forward!M102+(-'Swap - Encargos'!D19-'Swap - Encargos'!$L19)</f>
        <v>76</v>
      </c>
      <c r="N102" s="4">
        <f>Forward!N102+(-'Swap - Encargos'!E19-'Swap - Encargos'!$L19)</f>
        <v>89</v>
      </c>
      <c r="O102" s="4">
        <f>Forward!O102+(-'Swap - Encargos'!F19-'Swap - Encargos'!$L19)</f>
        <v>100</v>
      </c>
      <c r="P102" s="4">
        <f>Forward!P102+(-'Swap - Encargos'!G19-'Swap - Encargos'!$L19)</f>
        <v>115</v>
      </c>
      <c r="Q102" s="4">
        <f>Forward!Q102+(-'Swap - Encargos'!H19-'Swap - Encargos'!$L19)</f>
        <v>131</v>
      </c>
      <c r="R102" s="4">
        <f>Forward!R102+(-'Swap - Encargos'!I19-'Swap - Encargos'!$L19)</f>
        <v>128</v>
      </c>
      <c r="S102" s="4">
        <f>Forward!S102+(-'Swap - Encargos'!J19-'Swap - Encargos'!$L19)</f>
        <v>126</v>
      </c>
      <c r="T102" s="4">
        <f>Forward!T102+(-'Swap - Encargos'!K19-'Swap - Encargos'!$L19)</f>
        <v>124</v>
      </c>
      <c r="U102" s="4">
        <f>Forward!U102</f>
        <v>0</v>
      </c>
      <c r="V102" s="6"/>
      <c r="W102" s="20">
        <f t="shared" si="0"/>
        <v>83.222222222222229</v>
      </c>
      <c r="X102" s="20">
        <f t="shared" si="1"/>
        <v>158.98313492063491</v>
      </c>
      <c r="Y102" s="23">
        <f t="shared" si="2"/>
        <v>95</v>
      </c>
      <c r="Z102" s="23">
        <f t="shared" si="3"/>
        <v>155.56994047619042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233.57777777777778</v>
      </c>
      <c r="AJ102" s="9">
        <f t="shared" si="8"/>
        <v>0.73730359147025815</v>
      </c>
      <c r="AK102" s="9">
        <f t="shared" si="9"/>
        <v>0.73730359147025815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Encargos'!$L20)</f>
        <v>74</v>
      </c>
      <c r="M103" s="4">
        <f>Forward!M103+(-'Swap - Encargos'!D20-'Swap - Encargos'!$L20)</f>
        <v>79</v>
      </c>
      <c r="N103" s="4">
        <f>Forward!N103+(-'Swap - Encargos'!E20-'Swap - Encargos'!$L20)</f>
        <v>88</v>
      </c>
      <c r="O103" s="4">
        <f>Forward!O103+(-'Swap - Encargos'!F20-'Swap - Encargos'!$L20)</f>
        <v>96</v>
      </c>
      <c r="P103" s="4">
        <f>Forward!P103+(-'Swap - Encargos'!G20-'Swap - Encargos'!$L20)</f>
        <v>109</v>
      </c>
      <c r="Q103" s="4">
        <f>Forward!Q103+(-'Swap - Encargos'!H20-'Swap - Encargos'!$L20)</f>
        <v>126</v>
      </c>
      <c r="R103" s="4">
        <f>Forward!R103+(-'Swap - Encargos'!I20-'Swap - Encargos'!$L20)</f>
        <v>124</v>
      </c>
      <c r="S103" s="4">
        <f>Forward!S103+(-'Swap - Encargos'!J20-'Swap - Encargos'!$L20)</f>
        <v>122</v>
      </c>
      <c r="T103" s="4">
        <f>Forward!T103+(-'Swap - Encargos'!K20-'Swap - Encargos'!$L20)</f>
        <v>120</v>
      </c>
      <c r="U103" s="4">
        <f>Forward!U103</f>
        <v>0</v>
      </c>
      <c r="V103" s="6"/>
      <c r="W103" s="20">
        <f t="shared" si="0"/>
        <v>83.388888888888886</v>
      </c>
      <c r="X103" s="20">
        <f t="shared" si="1"/>
        <v>158.98313492063491</v>
      </c>
      <c r="Y103" s="23">
        <f t="shared" si="2"/>
        <v>93.533333333333331</v>
      </c>
      <c r="Z103" s="23">
        <f t="shared" si="3"/>
        <v>155.56994047619042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233.41111111111113</v>
      </c>
      <c r="AJ103" s="9">
        <f t="shared" si="8"/>
        <v>0.73677749719416386</v>
      </c>
      <c r="AK103" s="9">
        <f t="shared" si="9"/>
        <v>0.73677749719416386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Encargos'!$L21)</f>
        <v>77</v>
      </c>
      <c r="M104" s="4">
        <f>Forward!M104+(-'Swap - Encargos'!D21-'Swap - Encargos'!$L21)</f>
        <v>79</v>
      </c>
      <c r="N104" s="4">
        <f>Forward!N104+(-'Swap - Encargos'!E21-'Swap - Encargos'!$L21)</f>
        <v>91</v>
      </c>
      <c r="O104" s="4">
        <f>Forward!O104+(-'Swap - Encargos'!F21-'Swap - Encargos'!$L21)</f>
        <v>96</v>
      </c>
      <c r="P104" s="4">
        <f>Forward!P104+(-'Swap - Encargos'!G21-'Swap - Encargos'!$L21)</f>
        <v>105</v>
      </c>
      <c r="Q104" s="4">
        <f>Forward!Q104+(-'Swap - Encargos'!H21-'Swap - Encargos'!$L21)</f>
        <v>123</v>
      </c>
      <c r="R104" s="4">
        <f>Forward!R104+(-'Swap - Encargos'!I21-'Swap - Encargos'!$L21)</f>
        <v>120</v>
      </c>
      <c r="S104" s="4">
        <f>Forward!S104+(-'Swap - Encargos'!J21-'Swap - Encargos'!$L21)</f>
        <v>118</v>
      </c>
      <c r="T104" s="4">
        <f>Forward!T104+(-'Swap - Encargos'!K21-'Swap - Encargos'!$L21)</f>
        <v>116</v>
      </c>
      <c r="U104" s="4">
        <f>Forward!U104</f>
        <v>0</v>
      </c>
      <c r="V104" s="6"/>
      <c r="W104" s="20">
        <f t="shared" si="0"/>
        <v>85.5</v>
      </c>
      <c r="X104" s="20">
        <f t="shared" si="1"/>
        <v>158.98313492063491</v>
      </c>
      <c r="Y104" s="23">
        <f t="shared" si="2"/>
        <v>94.2</v>
      </c>
      <c r="Z104" s="23">
        <f t="shared" si="3"/>
        <v>155.56994047619042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231.3</v>
      </c>
      <c r="AJ104" s="9">
        <f t="shared" si="8"/>
        <v>0.73011363636363635</v>
      </c>
      <c r="AK104" s="9">
        <f t="shared" si="9"/>
        <v>0.73011363636363635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Encargos'!$L22)</f>
        <v>83</v>
      </c>
      <c r="M105" s="4">
        <f>Forward!M105+(-'Swap - Encargos'!D22-'Swap - Encargos'!$L22)</f>
        <v>74</v>
      </c>
      <c r="N105" s="4">
        <f>Forward!N105+(-'Swap - Encargos'!E22-'Swap - Encargos'!$L22)</f>
        <v>89</v>
      </c>
      <c r="O105" s="4">
        <f>Forward!O105+(-'Swap - Encargos'!F22-'Swap - Encargos'!$L22)</f>
        <v>97</v>
      </c>
      <c r="P105" s="4">
        <f>Forward!P105+(-'Swap - Encargos'!G22-'Swap - Encargos'!$L22)</f>
        <v>110</v>
      </c>
      <c r="Q105" s="4">
        <f>Forward!Q105+(-'Swap - Encargos'!H22-'Swap - Encargos'!$L22)</f>
        <v>117</v>
      </c>
      <c r="R105" s="4">
        <f>Forward!R105+(-'Swap - Encargos'!I22-'Swap - Encargos'!$L22)</f>
        <v>118</v>
      </c>
      <c r="S105" s="4">
        <f>Forward!S105+(-'Swap - Encargos'!J22-'Swap - Encargos'!$L22)</f>
        <v>116</v>
      </c>
      <c r="T105" s="4">
        <f>Forward!T105+(-'Swap - Encargos'!K22-'Swap - Encargos'!$L22)</f>
        <v>114</v>
      </c>
      <c r="U105" s="4">
        <f>Forward!U105</f>
        <v>0</v>
      </c>
      <c r="V105" s="6"/>
      <c r="W105" s="20">
        <f t="shared" si="0"/>
        <v>84.722222222222229</v>
      </c>
      <c r="X105" s="20">
        <f t="shared" si="1"/>
        <v>158.98313492063491</v>
      </c>
      <c r="Y105" s="23">
        <f t="shared" si="2"/>
        <v>94.566666666666663</v>
      </c>
      <c r="Z105" s="23">
        <f t="shared" si="3"/>
        <v>155.56994047619042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232.07777777777778</v>
      </c>
      <c r="AJ105" s="9">
        <f t="shared" si="8"/>
        <v>0.73256874298540964</v>
      </c>
      <c r="AK105" s="9">
        <f t="shared" si="9"/>
        <v>0.73256874298540964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Encargos'!$L23)</f>
        <v>78</v>
      </c>
      <c r="M106" s="4">
        <f>Forward!M106+(-'Swap - Encargos'!D23-'Swap - Encargos'!$L23)</f>
        <v>74</v>
      </c>
      <c r="N106" s="4">
        <f>Forward!N106+(-'Swap - Encargos'!E23-'Swap - Encargos'!$L23)</f>
        <v>83</v>
      </c>
      <c r="O106" s="4">
        <f>Forward!O106+(-'Swap - Encargos'!F23-'Swap - Encargos'!$L23)</f>
        <v>92</v>
      </c>
      <c r="P106" s="4">
        <f>Forward!P106+(-'Swap - Encargos'!G23-'Swap - Encargos'!$L23)</f>
        <v>110</v>
      </c>
      <c r="Q106" s="4">
        <f>Forward!Q106+(-'Swap - Encargos'!H23-'Swap - Encargos'!$L23)</f>
        <v>118</v>
      </c>
      <c r="R106" s="4">
        <f>Forward!R106+(-'Swap - Encargos'!I23-'Swap - Encargos'!$L23)</f>
        <v>118</v>
      </c>
      <c r="S106" s="4">
        <f>Forward!S106+(-'Swap - Encargos'!J23-'Swap - Encargos'!$L23)</f>
        <v>116</v>
      </c>
      <c r="T106" s="4">
        <f>Forward!T106+(-'Swap - Encargos'!K23-'Swap - Encargos'!$L23)</f>
        <v>114</v>
      </c>
      <c r="U106" s="4">
        <f>Forward!U106</f>
        <v>0</v>
      </c>
      <c r="V106" s="6"/>
      <c r="W106" s="20">
        <f t="shared" si="0"/>
        <v>81.444444444444443</v>
      </c>
      <c r="X106" s="20">
        <f t="shared" si="1"/>
        <v>158.98313492063491</v>
      </c>
      <c r="Y106" s="23">
        <f t="shared" si="2"/>
        <v>92.733333333333334</v>
      </c>
      <c r="Z106" s="23">
        <f t="shared" si="3"/>
        <v>155.56994047619042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235.35555555555555</v>
      </c>
      <c r="AJ106" s="9">
        <f t="shared" si="8"/>
        <v>0.74291526374859707</v>
      </c>
      <c r="AK106" s="9">
        <f t="shared" si="9"/>
        <v>0.74291526374859707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Encargos'!$L24)</f>
        <v>82</v>
      </c>
      <c r="M107" s="4">
        <f>Forward!M107+(-'Swap - Encargos'!D24-'Swap - Encargos'!$L24)</f>
        <v>73</v>
      </c>
      <c r="N107" s="4">
        <f>Forward!N107+(-'Swap - Encargos'!E24-'Swap - Encargos'!$L24)</f>
        <v>91</v>
      </c>
      <c r="O107" s="4">
        <f>Forward!O107+(-'Swap - Encargos'!F24-'Swap - Encargos'!$L24)</f>
        <v>99</v>
      </c>
      <c r="P107" s="4">
        <f>Forward!P107+(-'Swap - Encargos'!G24-'Swap - Encargos'!$L24)</f>
        <v>104</v>
      </c>
      <c r="Q107" s="4">
        <f>Forward!Q107+(-'Swap - Encargos'!H24-'Swap - Encargos'!$L24)</f>
        <v>117</v>
      </c>
      <c r="R107" s="4">
        <f>Forward!R107+(-'Swap - Encargos'!I24-'Swap - Encargos'!$L24)</f>
        <v>116</v>
      </c>
      <c r="S107" s="4">
        <f>Forward!S107+(-'Swap - Encargos'!J24-'Swap - Encargos'!$L24)</f>
        <v>114</v>
      </c>
      <c r="T107" s="4">
        <f>Forward!T107+(-'Swap - Encargos'!K24-'Swap - Encargos'!$L24)</f>
        <v>112</v>
      </c>
      <c r="U107" s="4">
        <f>Forward!U107</f>
        <v>0</v>
      </c>
      <c r="V107" s="6"/>
      <c r="W107" s="20">
        <f t="shared" si="0"/>
        <v>86.25</v>
      </c>
      <c r="X107" s="20">
        <f t="shared" si="1"/>
        <v>158.98313492063491</v>
      </c>
      <c r="Y107" s="23">
        <f t="shared" si="2"/>
        <v>95.05</v>
      </c>
      <c r="Z107" s="23">
        <f t="shared" si="3"/>
        <v>155.56994047619042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230.55</v>
      </c>
      <c r="AJ107" s="9">
        <f t="shared" si="8"/>
        <v>0.72774621212121215</v>
      </c>
      <c r="AK107" s="9">
        <f t="shared" si="9"/>
        <v>0.72774621212121215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Encargos'!$L25)</f>
        <v>83</v>
      </c>
      <c r="M108" s="4">
        <f>Forward!M108+(-'Swap - Encargos'!D25-'Swap - Encargos'!$L25)</f>
        <v>86</v>
      </c>
      <c r="N108" s="4">
        <f>Forward!N108+(-'Swap - Encargos'!E25-'Swap - Encargos'!$L25)</f>
        <v>100</v>
      </c>
      <c r="O108" s="4">
        <f>Forward!O108+(-'Swap - Encargos'!F25-'Swap - Encargos'!$L25)</f>
        <v>107</v>
      </c>
      <c r="P108" s="4">
        <f>Forward!P108+(-'Swap - Encargos'!G25-'Swap - Encargos'!$L25)</f>
        <v>106</v>
      </c>
      <c r="Q108" s="4">
        <f>Forward!Q108+(-'Swap - Encargos'!H25-'Swap - Encargos'!$L25)</f>
        <v>120</v>
      </c>
      <c r="R108" s="4">
        <f>Forward!R108+(-'Swap - Encargos'!I25-'Swap - Encargos'!$L25)</f>
        <v>118</v>
      </c>
      <c r="S108" s="4">
        <f>Forward!S108+(-'Swap - Encargos'!J25-'Swap - Encargos'!$L25)</f>
        <v>116</v>
      </c>
      <c r="T108" s="4">
        <f>Forward!T108+(-'Swap - Encargos'!K25-'Swap - Encargos'!$L25)</f>
        <v>114</v>
      </c>
      <c r="U108" s="4">
        <f>Forward!U108</f>
        <v>0</v>
      </c>
      <c r="V108" s="6"/>
      <c r="W108" s="20">
        <f t="shared" si="0"/>
        <v>96.333333333333329</v>
      </c>
      <c r="X108" s="20">
        <f t="shared" si="1"/>
        <v>158.98313492063491</v>
      </c>
      <c r="Y108" s="23">
        <f t="shared" si="2"/>
        <v>102.56666666666666</v>
      </c>
      <c r="Z108" s="23">
        <f t="shared" si="3"/>
        <v>155.56994047619042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220.4666666666667</v>
      </c>
      <c r="AJ108" s="9">
        <f t="shared" si="8"/>
        <v>0.69591750841750843</v>
      </c>
      <c r="AK108" s="9">
        <f t="shared" si="9"/>
        <v>0.69591750841750843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Encargos'!$L26)</f>
        <v>85</v>
      </c>
      <c r="M109" s="4">
        <f>Forward!M109+(-'Swap - Encargos'!D26-'Swap - Encargos'!$L26)</f>
        <v>87</v>
      </c>
      <c r="N109" s="4">
        <f>Forward!N109+(-'Swap - Encargos'!E26-'Swap - Encargos'!$L26)</f>
        <v>113</v>
      </c>
      <c r="O109" s="4">
        <f>Forward!O109+(-'Swap - Encargos'!F26-'Swap - Encargos'!$L26)</f>
        <v>122</v>
      </c>
      <c r="P109" s="4">
        <f>Forward!P109+(-'Swap - Encargos'!G26-'Swap - Encargos'!$L26)</f>
        <v>123</v>
      </c>
      <c r="Q109" s="4">
        <f>Forward!Q109+(-'Swap - Encargos'!H26-'Swap - Encargos'!$L26)</f>
        <v>127</v>
      </c>
      <c r="R109" s="4">
        <f>Forward!R109+(-'Swap - Encargos'!I26-'Swap - Encargos'!$L26)</f>
        <v>129</v>
      </c>
      <c r="S109" s="4">
        <f>Forward!S109+(-'Swap - Encargos'!J26-'Swap - Encargos'!$L26)</f>
        <v>127</v>
      </c>
      <c r="T109" s="4">
        <f>Forward!T109+(-'Swap - Encargos'!K26-'Swap - Encargos'!$L26)</f>
        <v>125</v>
      </c>
      <c r="U109" s="4">
        <f>Forward!U109</f>
        <v>0</v>
      </c>
      <c r="V109" s="6"/>
      <c r="W109" s="20">
        <f t="shared" si="0"/>
        <v>106.30555555555556</v>
      </c>
      <c r="X109" s="20">
        <f t="shared" si="1"/>
        <v>158.98313492063491</v>
      </c>
      <c r="Y109" s="23">
        <f t="shared" si="2"/>
        <v>113.7</v>
      </c>
      <c r="Z109" s="23">
        <f t="shared" si="3"/>
        <v>155.56994047619042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210.49444444444447</v>
      </c>
      <c r="AJ109" s="9">
        <f t="shared" si="8"/>
        <v>0.66443953423120095</v>
      </c>
      <c r="AK109" s="9">
        <f t="shared" si="9"/>
        <v>0.66443953423120095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Encargos'!$L27)</f>
        <v>87</v>
      </c>
      <c r="N110" s="4">
        <f>Forward!N110+(-'Swap - Encargos'!E27-'Swap - Encargos'!$L27)</f>
        <v>99</v>
      </c>
      <c r="O110" s="4">
        <f>Forward!O110+(-'Swap - Encargos'!F27-'Swap - Encargos'!$L27)</f>
        <v>112</v>
      </c>
      <c r="P110" s="4">
        <f>Forward!P110+(-'Swap - Encargos'!G27-'Swap - Encargos'!$L27)</f>
        <v>136</v>
      </c>
      <c r="Q110" s="4">
        <f>Forward!Q110+(-'Swap - Encargos'!H27-'Swap - Encargos'!$L27)</f>
        <v>135</v>
      </c>
      <c r="R110" s="4">
        <f>Forward!R110+(-'Swap - Encargos'!I27-'Swap - Encargos'!$L27)</f>
        <v>135</v>
      </c>
      <c r="S110" s="4">
        <f>Forward!S110+(-'Swap - Encargos'!J27-'Swap - Encargos'!$L27)</f>
        <v>133</v>
      </c>
      <c r="T110" s="4">
        <f>Forward!T110+(-'Swap - Encargos'!K27-'Swap - Encargos'!$L27)</f>
        <v>131</v>
      </c>
      <c r="U110" s="4">
        <f>Forward!U110</f>
        <v>0</v>
      </c>
      <c r="V110" s="6"/>
      <c r="W110" s="20">
        <f t="shared" si="0"/>
        <v>99.333333333333329</v>
      </c>
      <c r="X110" s="20">
        <f t="shared" si="1"/>
        <v>158.98313492063491</v>
      </c>
      <c r="Y110" s="23">
        <f t="shared" si="2"/>
        <v>113.8</v>
      </c>
      <c r="Z110" s="23">
        <f t="shared" si="3"/>
        <v>155.56994047619042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247.16666666666669</v>
      </c>
      <c r="AJ110" s="9">
        <f t="shared" si="8"/>
        <v>0.71332371332371336</v>
      </c>
      <c r="AK110" s="9">
        <f t="shared" si="9"/>
        <v>0.71332371332371336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Encargos'!$L28)</f>
        <v>125</v>
      </c>
      <c r="N111" s="4">
        <f>Forward!N111+(-'Swap - Encargos'!E28-'Swap - Encargos'!$L28)</f>
        <v>182</v>
      </c>
      <c r="O111" s="4">
        <f>Forward!O111+(-'Swap - Encargos'!F28-'Swap - Encargos'!$L28)</f>
        <v>178</v>
      </c>
      <c r="P111" s="4">
        <f>Forward!P111+(-'Swap - Encargos'!G28-'Swap - Encargos'!$L28)</f>
        <v>169</v>
      </c>
      <c r="Q111" s="4">
        <f>Forward!Q111+(-'Swap - Encargos'!H28-'Swap - Encargos'!$L28)</f>
        <v>161</v>
      </c>
      <c r="R111" s="4">
        <f>Forward!R111+(-'Swap - Encargos'!I28-'Swap - Encargos'!$L28)</f>
        <v>155</v>
      </c>
      <c r="S111" s="4">
        <f>Forward!S111+(-'Swap - Encargos'!J28-'Swap - Encargos'!$L28)</f>
        <v>150</v>
      </c>
      <c r="T111" s="4">
        <f>Forward!T111+(-'Swap - Encargos'!K28-'Swap - Encargos'!$L28)</f>
        <v>145</v>
      </c>
      <c r="U111" s="4">
        <f>Forward!U111</f>
        <v>0</v>
      </c>
      <c r="V111" s="6"/>
      <c r="W111" s="20">
        <f t="shared" si="0"/>
        <v>162.88888888888889</v>
      </c>
      <c r="X111" s="20">
        <f t="shared" si="1"/>
        <v>158.98313492063491</v>
      </c>
      <c r="Y111" s="23">
        <f t="shared" si="2"/>
        <v>163.5</v>
      </c>
      <c r="Z111" s="23">
        <f t="shared" si="3"/>
        <v>155.56994047619042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183.61111111111111</v>
      </c>
      <c r="AJ111" s="9">
        <f t="shared" si="8"/>
        <v>0.52990219656886328</v>
      </c>
      <c r="AK111" s="9">
        <f t="shared" si="9"/>
        <v>0.52990219656886328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Encargos'!$L29)</f>
        <v>130</v>
      </c>
      <c r="N112" s="4">
        <f>Forward!N112+(-'Swap - Encargos'!E29-'Swap - Encargos'!$L29)</f>
        <v>163</v>
      </c>
      <c r="O112" s="4">
        <f>Forward!O112+(-'Swap - Encargos'!F29-'Swap - Encargos'!$L29)</f>
        <v>160</v>
      </c>
      <c r="P112" s="4">
        <f>Forward!P112+(-'Swap - Encargos'!G29-'Swap - Encargos'!$L29)</f>
        <v>152</v>
      </c>
      <c r="Q112" s="4">
        <f>Forward!Q112+(-'Swap - Encargos'!H29-'Swap - Encargos'!$L29)</f>
        <v>158</v>
      </c>
      <c r="R112" s="4">
        <f>Forward!R112+(-'Swap - Encargos'!I29-'Swap - Encargos'!$L29)</f>
        <v>156</v>
      </c>
      <c r="S112" s="4">
        <f>Forward!S112+(-'Swap - Encargos'!J29-'Swap - Encargos'!$L29)</f>
        <v>151</v>
      </c>
      <c r="T112" s="4">
        <f>Forward!T112+(-'Swap - Encargos'!K29-'Swap - Encargos'!$L29)</f>
        <v>146</v>
      </c>
      <c r="U112" s="4">
        <f>Forward!U112</f>
        <v>0</v>
      </c>
      <c r="V112" s="6"/>
      <c r="W112" s="20">
        <f t="shared" si="0"/>
        <v>152.22222222222223</v>
      </c>
      <c r="X112" s="20">
        <f t="shared" si="1"/>
        <v>158.98313492063491</v>
      </c>
      <c r="Y112" s="23">
        <f t="shared" si="2"/>
        <v>153.46666666666667</v>
      </c>
      <c r="Z112" s="23">
        <f t="shared" si="3"/>
        <v>155.56994047619042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194.27777777777777</v>
      </c>
      <c r="AJ112" s="9">
        <f t="shared" si="8"/>
        <v>0.56068622735289397</v>
      </c>
      <c r="AK112" s="9">
        <f t="shared" si="9"/>
        <v>0.56068622735289397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Encargos'!$L30)</f>
        <v>113</v>
      </c>
      <c r="N113" s="4">
        <f>Forward!N113+(-'Swap - Encargos'!E30-'Swap - Encargos'!$L30)</f>
        <v>143</v>
      </c>
      <c r="O113" s="4">
        <f>Forward!O113+(-'Swap - Encargos'!F30-'Swap - Encargos'!$L30)</f>
        <v>150</v>
      </c>
      <c r="P113" s="4">
        <f>Forward!P113+(-'Swap - Encargos'!G30-'Swap - Encargos'!$L30)</f>
        <v>150</v>
      </c>
      <c r="Q113" s="4">
        <f>Forward!Q113+(-'Swap - Encargos'!H30-'Swap - Encargos'!$L30)</f>
        <v>143</v>
      </c>
      <c r="R113" s="4">
        <f>Forward!R113+(-'Swap - Encargos'!I30-'Swap - Encargos'!$L30)</f>
        <v>142</v>
      </c>
      <c r="S113" s="4">
        <f>Forward!S113+(-'Swap - Encargos'!J30-'Swap - Encargos'!$L30)</f>
        <v>137</v>
      </c>
      <c r="T113" s="4">
        <f>Forward!T113+(-'Swap - Encargos'!K30-'Swap - Encargos'!$L30)</f>
        <v>132</v>
      </c>
      <c r="U113" s="4">
        <f>Forward!U113</f>
        <v>0</v>
      </c>
      <c r="V113" s="6"/>
      <c r="W113" s="20">
        <f t="shared" si="0"/>
        <v>138.41666666666666</v>
      </c>
      <c r="X113" s="20">
        <f t="shared" si="1"/>
        <v>158.98313492063491</v>
      </c>
      <c r="Y113" s="23">
        <f t="shared" si="2"/>
        <v>141.25</v>
      </c>
      <c r="Z113" s="23">
        <f t="shared" si="3"/>
        <v>155.56994047619042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208.08333333333334</v>
      </c>
      <c r="AJ113" s="9">
        <f t="shared" si="8"/>
        <v>0.60052910052910058</v>
      </c>
      <c r="AK113" s="9">
        <f t="shared" si="9"/>
        <v>0.60052910052910058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Encargos'!$L31)</f>
        <v>85</v>
      </c>
      <c r="N114" s="4">
        <f>Forward!N114+(-'Swap - Encargos'!E31-'Swap - Encargos'!$L31)</f>
        <v>124</v>
      </c>
      <c r="O114" s="4">
        <f>Forward!O114+(-'Swap - Encargos'!F31-'Swap - Encargos'!$L31)</f>
        <v>139</v>
      </c>
      <c r="P114" s="4">
        <f>Forward!P114+(-'Swap - Encargos'!G31-'Swap - Encargos'!$L31)</f>
        <v>139</v>
      </c>
      <c r="Q114" s="4">
        <f>Forward!Q114+(-'Swap - Encargos'!H31-'Swap - Encargos'!$L31)</f>
        <v>136</v>
      </c>
      <c r="R114" s="4">
        <f>Forward!R114+(-'Swap - Encargos'!I31-'Swap - Encargos'!$L31)</f>
        <v>132</v>
      </c>
      <c r="S114" s="4">
        <f>Forward!S114+(-'Swap - Encargos'!J31-'Swap - Encargos'!$L31)</f>
        <v>127</v>
      </c>
      <c r="T114" s="4">
        <f>Forward!T114+(-'Swap - Encargos'!K31-'Swap - Encargos'!$L31)</f>
        <v>122</v>
      </c>
      <c r="U114" s="4">
        <f>Forward!U114</f>
        <v>0</v>
      </c>
      <c r="V114" s="6"/>
      <c r="W114" s="20">
        <f t="shared" si="0"/>
        <v>122</v>
      </c>
      <c r="X114" s="20">
        <f t="shared" si="1"/>
        <v>158.98313492063491</v>
      </c>
      <c r="Y114" s="23">
        <f t="shared" si="2"/>
        <v>127.73333333333333</v>
      </c>
      <c r="Z114" s="23">
        <f t="shared" si="3"/>
        <v>155.56994047619042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224.5</v>
      </c>
      <c r="AJ114" s="9">
        <f t="shared" si="8"/>
        <v>0.64790764790764788</v>
      </c>
      <c r="AK114" s="9">
        <f t="shared" si="9"/>
        <v>0.64790764790764788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Encargos'!$L32)</f>
        <v>142</v>
      </c>
      <c r="N115" s="4">
        <f>Forward!N115+(-'Swap - Encargos'!E32-'Swap - Encargos'!$L32)</f>
        <v>157</v>
      </c>
      <c r="O115" s="4">
        <f>Forward!O115+(-'Swap - Encargos'!F32-'Swap - Encargos'!$L32)</f>
        <v>156</v>
      </c>
      <c r="P115" s="4">
        <f>Forward!P115+(-'Swap - Encargos'!G32-'Swap - Encargos'!$L32)</f>
        <v>148</v>
      </c>
      <c r="Q115" s="4">
        <f>Forward!Q115+(-'Swap - Encargos'!H32-'Swap - Encargos'!$L32)</f>
        <v>144</v>
      </c>
      <c r="R115" s="4">
        <f>Forward!R115+(-'Swap - Encargos'!I32-'Swap - Encargos'!$L32)</f>
        <v>140</v>
      </c>
      <c r="S115" s="4">
        <f>Forward!S115+(-'Swap - Encargos'!J32-'Swap - Encargos'!$L32)</f>
        <v>135</v>
      </c>
      <c r="T115" s="4">
        <f>Forward!T115+(-'Swap - Encargos'!K32-'Swap - Encargos'!$L32)</f>
        <v>130</v>
      </c>
      <c r="U115" s="4">
        <f>Forward!U115</f>
        <v>0</v>
      </c>
      <c r="V115" s="6"/>
      <c r="W115" s="20">
        <f t="shared" si="0"/>
        <v>152.5</v>
      </c>
      <c r="X115" s="20">
        <f t="shared" si="1"/>
        <v>158.98313492063491</v>
      </c>
      <c r="Y115" s="23">
        <f t="shared" si="2"/>
        <v>149.23333333333332</v>
      </c>
      <c r="Z115" s="23">
        <f t="shared" si="3"/>
        <v>155.56994047619042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194</v>
      </c>
      <c r="AJ115" s="9">
        <f t="shared" si="8"/>
        <v>0.55988455988455987</v>
      </c>
      <c r="AK115" s="9">
        <f t="shared" si="9"/>
        <v>0.55988455988455987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Encargos'!$L33)</f>
        <v>200</v>
      </c>
      <c r="N116" s="4">
        <f>Forward!N116+(-'Swap - Encargos'!E33-'Swap - Encargos'!$L33)</f>
        <v>180</v>
      </c>
      <c r="O116" s="4">
        <f>Forward!O116+(-'Swap - Encargos'!F33-'Swap - Encargos'!$L33)</f>
        <v>165</v>
      </c>
      <c r="P116" s="4">
        <f>Forward!P116+(-'Swap - Encargos'!G33-'Swap - Encargos'!$L33)</f>
        <v>149</v>
      </c>
      <c r="Q116" s="4">
        <f>Forward!Q116+(-'Swap - Encargos'!H33-'Swap - Encargos'!$L33)</f>
        <v>147</v>
      </c>
      <c r="R116" s="4">
        <f>Forward!R116+(-'Swap - Encargos'!I33-'Swap - Encargos'!$L33)</f>
        <v>141</v>
      </c>
      <c r="S116" s="4">
        <f>Forward!S116+(-'Swap - Encargos'!J33-'Swap - Encargos'!$L33)</f>
        <v>136</v>
      </c>
      <c r="T116" s="4">
        <f>Forward!T116+(-'Swap - Encargos'!K33-'Swap - Encargos'!$L33)</f>
        <v>131</v>
      </c>
      <c r="U116" s="4">
        <f>Forward!U116</f>
        <v>0</v>
      </c>
      <c r="V116" s="6"/>
      <c r="W116" s="20">
        <f t="shared" si="0"/>
        <v>173.16666666666666</v>
      </c>
      <c r="X116" s="20">
        <f t="shared" si="1"/>
        <v>158.98313492063491</v>
      </c>
      <c r="Y116" s="23">
        <f t="shared" si="2"/>
        <v>162.30000000000001</v>
      </c>
      <c r="Z116" s="23">
        <f t="shared" si="3"/>
        <v>155.56994047619042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173.33333333333334</v>
      </c>
      <c r="AJ116" s="9">
        <f t="shared" si="8"/>
        <v>0.50024050024050026</v>
      </c>
      <c r="AK116" s="9">
        <f t="shared" si="9"/>
        <v>0.50024050024050026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Encargos'!$L34)</f>
        <v>152</v>
      </c>
      <c r="N117" s="4">
        <f>Forward!N117+(-'Swap - Encargos'!E34-'Swap - Encargos'!$L34)</f>
        <v>167</v>
      </c>
      <c r="O117" s="4">
        <f>Forward!O117+(-'Swap - Encargos'!F34-'Swap - Encargos'!$L34)</f>
        <v>160</v>
      </c>
      <c r="P117" s="4">
        <f>Forward!P117+(-'Swap - Encargos'!G34-'Swap - Encargos'!$L34)</f>
        <v>148</v>
      </c>
      <c r="Q117" s="4">
        <f>Forward!Q117+(-'Swap - Encargos'!H34-'Swap - Encargos'!$L34)</f>
        <v>140</v>
      </c>
      <c r="R117" s="4">
        <f>Forward!R117+(-'Swap - Encargos'!I34-'Swap - Encargos'!$L34)</f>
        <v>137</v>
      </c>
      <c r="S117" s="4">
        <f>Forward!S117+(-'Swap - Encargos'!J34-'Swap - Encargos'!$L34)</f>
        <v>134</v>
      </c>
      <c r="T117" s="4">
        <f>Forward!T117+(-'Swap - Encargos'!K34-'Swap - Encargos'!$L34)</f>
        <v>130</v>
      </c>
      <c r="U117" s="4">
        <f>Forward!U117</f>
        <v>0</v>
      </c>
      <c r="V117" s="6"/>
      <c r="W117" s="20">
        <f t="shared" si="0"/>
        <v>158.88888888888889</v>
      </c>
      <c r="X117" s="20">
        <f t="shared" si="1"/>
        <v>158.98313492063491</v>
      </c>
      <c r="Y117" s="23">
        <f t="shared" si="2"/>
        <v>151.65</v>
      </c>
      <c r="Z117" s="23">
        <f t="shared" si="3"/>
        <v>155.56994047619042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187.61111111111111</v>
      </c>
      <c r="AJ117" s="9">
        <f t="shared" si="8"/>
        <v>0.5414462081128748</v>
      </c>
      <c r="AK117" s="9">
        <f t="shared" si="9"/>
        <v>0.5414462081128748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Encargos'!$L35)</f>
        <v>196</v>
      </c>
      <c r="N118" s="4">
        <f>Forward!N118+(-'Swap - Encargos'!E35-'Swap - Encargos'!$L35)</f>
        <v>173</v>
      </c>
      <c r="O118" s="4">
        <f>Forward!O118+(-'Swap - Encargos'!F35-'Swap - Encargos'!$L35)</f>
        <v>168</v>
      </c>
      <c r="P118" s="4">
        <f>Forward!P118+(-'Swap - Encargos'!G35-'Swap - Encargos'!$L35)</f>
        <v>154</v>
      </c>
      <c r="Q118" s="4">
        <f>Forward!Q118+(-'Swap - Encargos'!H35-'Swap - Encargos'!$L35)</f>
        <v>143</v>
      </c>
      <c r="R118" s="4">
        <f>Forward!R118+(-'Swap - Encargos'!I35-'Swap - Encargos'!$L35)</f>
        <v>140</v>
      </c>
      <c r="S118" s="4">
        <f>Forward!S118+(-'Swap - Encargos'!J35-'Swap - Encargos'!$L35)</f>
        <v>137</v>
      </c>
      <c r="T118" s="4">
        <f>Forward!T118+(-'Swap - Encargos'!K35-'Swap - Encargos'!$L35)</f>
        <v>133</v>
      </c>
      <c r="U118" s="4">
        <f>Forward!U118</f>
        <v>0</v>
      </c>
      <c r="V118" s="6"/>
      <c r="W118" s="20">
        <f t="shared" si="0"/>
        <v>169.66666666666666</v>
      </c>
      <c r="X118" s="20">
        <f t="shared" si="1"/>
        <v>158.98313492063491</v>
      </c>
      <c r="Y118" s="23">
        <f t="shared" si="2"/>
        <v>159.33333333333334</v>
      </c>
      <c r="Z118" s="23">
        <f t="shared" si="3"/>
        <v>155.56994047619042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176.83333333333334</v>
      </c>
      <c r="AJ118" s="9">
        <f t="shared" si="8"/>
        <v>0.51034151034151032</v>
      </c>
      <c r="AK118" s="9">
        <f t="shared" si="9"/>
        <v>0.51034151034151032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Encargos'!$L36)</f>
        <v>251</v>
      </c>
      <c r="N119" s="4">
        <f>Forward!N119+(-'Swap - Encargos'!E36-'Swap - Encargos'!$L36)</f>
        <v>184</v>
      </c>
      <c r="O119" s="4">
        <f>Forward!O119+(-'Swap - Encargos'!F36-'Swap - Encargos'!$L36)</f>
        <v>162</v>
      </c>
      <c r="P119" s="4">
        <f>Forward!P119+(-'Swap - Encargos'!G36-'Swap - Encargos'!$L36)</f>
        <v>146</v>
      </c>
      <c r="Q119" s="4">
        <f>Forward!Q119+(-'Swap - Encargos'!H36-'Swap - Encargos'!$L36)</f>
        <v>145</v>
      </c>
      <c r="R119" s="4">
        <f>Forward!R119+(-'Swap - Encargos'!I36-'Swap - Encargos'!$L36)</f>
        <v>138</v>
      </c>
      <c r="S119" s="4">
        <f>Forward!S119+(-'Swap - Encargos'!J36-'Swap - Encargos'!$L36)</f>
        <v>135</v>
      </c>
      <c r="T119" s="4">
        <f>Forward!T119+(-'Swap - Encargos'!K36-'Swap - Encargos'!$L36)</f>
        <v>131</v>
      </c>
      <c r="U119" s="4">
        <f>Forward!U119</f>
        <v>0</v>
      </c>
      <c r="V119" s="6"/>
      <c r="W119" s="20">
        <f t="shared" si="0"/>
        <v>172.75</v>
      </c>
      <c r="X119" s="20">
        <f t="shared" si="1"/>
        <v>158.98313492063491</v>
      </c>
      <c r="Y119" s="23">
        <f t="shared" si="2"/>
        <v>160.65</v>
      </c>
      <c r="Z119" s="23">
        <f t="shared" si="3"/>
        <v>155.56994047619042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173.75</v>
      </c>
      <c r="AJ119" s="9">
        <f t="shared" si="8"/>
        <v>0.50144300144300147</v>
      </c>
      <c r="AK119" s="9">
        <f t="shared" si="9"/>
        <v>0.50144300144300147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Encargos'!$L37)</f>
        <v>215</v>
      </c>
      <c r="N120" s="4">
        <f>Forward!N120+(-'Swap - Encargos'!E37-'Swap - Encargos'!$L37)</f>
        <v>117</v>
      </c>
      <c r="O120" s="4">
        <f>Forward!O120+(-'Swap - Encargos'!F37-'Swap - Encargos'!$L37)</f>
        <v>149</v>
      </c>
      <c r="P120" s="4">
        <f>Forward!P120+(-'Swap - Encargos'!G37-'Swap - Encargos'!$L37)</f>
        <v>146</v>
      </c>
      <c r="Q120" s="4">
        <f>Forward!Q120+(-'Swap - Encargos'!H37-'Swap - Encargos'!$L37)</f>
        <v>140</v>
      </c>
      <c r="R120" s="4">
        <f>Forward!R120+(-'Swap - Encargos'!I37-'Swap - Encargos'!$L37)</f>
        <v>135</v>
      </c>
      <c r="S120" s="4">
        <f>Forward!S120+(-'Swap - Encargos'!J37-'Swap - Encargos'!$L37)</f>
        <v>132</v>
      </c>
      <c r="T120" s="4">
        <f>Forward!T120+(-'Swap - Encargos'!K37-'Swap - Encargos'!$L37)</f>
        <v>128</v>
      </c>
      <c r="U120" s="4">
        <f>Forward!U120</f>
        <v>0</v>
      </c>
      <c r="V120" s="6"/>
      <c r="W120" s="20">
        <f t="shared" si="0"/>
        <v>141.16666666666666</v>
      </c>
      <c r="X120" s="20">
        <f t="shared" si="1"/>
        <v>158.98313492063491</v>
      </c>
      <c r="Y120" s="23">
        <f t="shared" si="2"/>
        <v>140.06666666666666</v>
      </c>
      <c r="Z120" s="23">
        <f t="shared" si="3"/>
        <v>155.56994047619042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205.33333333333334</v>
      </c>
      <c r="AJ120" s="9">
        <f t="shared" si="8"/>
        <v>0.59259259259259267</v>
      </c>
      <c r="AK120" s="9">
        <f t="shared" si="9"/>
        <v>0.59259259259259267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Encargos'!$L38)</f>
        <v>87</v>
      </c>
      <c r="N121" s="4">
        <f>Forward!N121+(-'Swap - Encargos'!E38-'Swap - Encargos'!$L38)</f>
        <v>130</v>
      </c>
      <c r="O121" s="4">
        <f>Forward!O121+(-'Swap - Encargos'!F38-'Swap - Encargos'!$L38)</f>
        <v>151</v>
      </c>
      <c r="P121" s="4">
        <f>Forward!P121+(-'Swap - Encargos'!G38-'Swap - Encargos'!$L38)</f>
        <v>155</v>
      </c>
      <c r="Q121" s="4">
        <f>Forward!Q121+(-'Swap - Encargos'!H38-'Swap - Encargos'!$L38)</f>
        <v>146</v>
      </c>
      <c r="R121" s="4">
        <f>Forward!R121+(-'Swap - Encargos'!I38-'Swap - Encargos'!$L38)</f>
        <v>143</v>
      </c>
      <c r="S121" s="4">
        <f>Forward!S121+(-'Swap - Encargos'!J38-'Swap - Encargos'!$L38)</f>
        <v>140</v>
      </c>
      <c r="T121" s="4">
        <f>Forward!T121+(-'Swap - Encargos'!K38-'Swap - Encargos'!$L38)</f>
        <v>136</v>
      </c>
      <c r="U121" s="4">
        <f>Forward!U121</f>
        <v>0</v>
      </c>
      <c r="V121" s="6"/>
      <c r="W121" s="20">
        <f t="shared" si="0"/>
        <v>143.44444444444446</v>
      </c>
      <c r="X121" s="20">
        <f t="shared" si="1"/>
        <v>158.98313492063491</v>
      </c>
      <c r="Y121" s="23">
        <f t="shared" si="2"/>
        <v>144.06666666666666</v>
      </c>
      <c r="Z121" s="23">
        <f t="shared" si="3"/>
        <v>155.56994047619042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203.05555555555554</v>
      </c>
      <c r="AJ121" s="9">
        <f t="shared" si="8"/>
        <v>0.5860189193522527</v>
      </c>
      <c r="AK121" s="9">
        <f t="shared" si="9"/>
        <v>0.5860189193522527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Encargos'!$L39)</f>
        <v>128</v>
      </c>
      <c r="O122" s="4">
        <f>Forward!O122+(-'Swap - Encargos'!F39-'Swap - Encargos'!$L39)</f>
        <v>162</v>
      </c>
      <c r="P122" s="4">
        <f>Forward!P122+(-'Swap - Encargos'!G39-'Swap - Encargos'!$L39)</f>
        <v>148</v>
      </c>
      <c r="Q122" s="4">
        <f>Forward!Q122+(-'Swap - Encargos'!H39-'Swap - Encargos'!$L39)</f>
        <v>140</v>
      </c>
      <c r="R122" s="4">
        <f>Forward!R122+(-'Swap - Encargos'!I39-'Swap - Encargos'!$L39)</f>
        <v>137</v>
      </c>
      <c r="S122" s="4">
        <f>Forward!S122+(-'Swap - Encargos'!J39-'Swap - Encargos'!$L39)</f>
        <v>134</v>
      </c>
      <c r="T122" s="4">
        <f>Forward!T122+(-'Swap - Encargos'!K39-'Swap - Encargos'!$L39)</f>
        <v>130</v>
      </c>
      <c r="U122" s="4">
        <f>Forward!U122</f>
        <v>0</v>
      </c>
      <c r="V122" s="6"/>
      <c r="W122" s="20">
        <f t="shared" si="0"/>
        <v>146</v>
      </c>
      <c r="X122" s="20">
        <f t="shared" si="1"/>
        <v>158.98313492063491</v>
      </c>
      <c r="Y122" s="23">
        <f t="shared" si="2"/>
        <v>143</v>
      </c>
      <c r="Z122" s="23">
        <f t="shared" si="3"/>
        <v>155.56994047619042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232.3</v>
      </c>
      <c r="AJ122" s="9">
        <f t="shared" si="8"/>
        <v>0.61406291303198524</v>
      </c>
      <c r="AK122" s="9">
        <f t="shared" si="9"/>
        <v>0.61406291303198524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Encargos'!$L40)</f>
        <v>184</v>
      </c>
      <c r="O123" s="4">
        <f>Forward!O123+(-'Swap - Encargos'!F40-'Swap - Encargos'!$L40)</f>
        <v>175</v>
      </c>
      <c r="P123" s="4">
        <f>Forward!P123+(-'Swap - Encargos'!G40-'Swap - Encargos'!$L40)</f>
        <v>163</v>
      </c>
      <c r="Q123" s="4">
        <f>Forward!Q123+(-'Swap - Encargos'!H40-'Swap - Encargos'!$L40)</f>
        <v>149</v>
      </c>
      <c r="R123" s="4">
        <f>Forward!R123+(-'Swap - Encargos'!I40-'Swap - Encargos'!$L40)</f>
        <v>145</v>
      </c>
      <c r="S123" s="4">
        <f>Forward!S123+(-'Swap - Encargos'!J40-'Swap - Encargos'!$L40)</f>
        <v>142</v>
      </c>
      <c r="T123" s="4">
        <f>Forward!T123+(-'Swap - Encargos'!K40-'Swap - Encargos'!$L40)</f>
        <v>133</v>
      </c>
      <c r="U123" s="4">
        <f>Forward!U123</f>
        <v>0</v>
      </c>
      <c r="V123" s="6"/>
      <c r="W123" s="20">
        <f t="shared" si="0"/>
        <v>173.02777777777777</v>
      </c>
      <c r="X123" s="20">
        <f t="shared" si="1"/>
        <v>158.98313492063491</v>
      </c>
      <c r="Y123" s="23">
        <f t="shared" si="2"/>
        <v>162.5</v>
      </c>
      <c r="Z123" s="23">
        <f t="shared" si="3"/>
        <v>155.56994047619042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205.27222222222224</v>
      </c>
      <c r="AJ123" s="9">
        <f t="shared" si="8"/>
        <v>0.5426175580814756</v>
      </c>
      <c r="AK123" s="9">
        <f t="shared" si="9"/>
        <v>0.5426175580814756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Encargos'!$L41)</f>
        <v>253</v>
      </c>
      <c r="O124" s="4">
        <f>Forward!O124+(-'Swap - Encargos'!F41-'Swap - Encargos'!$L41)</f>
        <v>202</v>
      </c>
      <c r="P124" s="4">
        <f>Forward!P124+(-'Swap - Encargos'!G41-'Swap - Encargos'!$L41)</f>
        <v>162</v>
      </c>
      <c r="Q124" s="4">
        <f>Forward!Q124+(-'Swap - Encargos'!H41-'Swap - Encargos'!$L41)</f>
        <v>155</v>
      </c>
      <c r="R124" s="4">
        <f>Forward!R124+(-'Swap - Encargos'!I41-'Swap - Encargos'!$L41)</f>
        <v>155</v>
      </c>
      <c r="S124" s="4">
        <f>Forward!S124+(-'Swap - Encargos'!J41-'Swap - Encargos'!$L41)</f>
        <v>151</v>
      </c>
      <c r="T124" s="4">
        <f>Forward!T124+(-'Swap - Encargos'!K41-'Swap - Encargos'!$L41)</f>
        <v>141</v>
      </c>
      <c r="U124" s="4">
        <f>Forward!U124</f>
        <v>0</v>
      </c>
      <c r="V124" s="6"/>
      <c r="W124" s="20">
        <f t="shared" si="0"/>
        <v>200.22222222222223</v>
      </c>
      <c r="X124" s="20">
        <f t="shared" si="1"/>
        <v>158.98313492063491</v>
      </c>
      <c r="Y124" s="23">
        <f t="shared" si="2"/>
        <v>182</v>
      </c>
      <c r="Z124" s="23">
        <f t="shared" si="3"/>
        <v>155.56994047619042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178.07777777777778</v>
      </c>
      <c r="AJ124" s="9">
        <f t="shared" si="8"/>
        <v>0.4707316356800893</v>
      </c>
      <c r="AK124" s="9">
        <f t="shared" si="9"/>
        <v>0.4707316356800893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Encargos'!$L42)</f>
        <v>258</v>
      </c>
      <c r="O125" s="4">
        <f>Forward!O125+(-'Swap - Encargos'!F42-'Swap - Encargos'!$L42)</f>
        <v>205</v>
      </c>
      <c r="P125" s="4">
        <f>Forward!P125+(-'Swap - Encargos'!G42-'Swap - Encargos'!$L42)</f>
        <v>157</v>
      </c>
      <c r="Q125" s="4">
        <f>Forward!Q125+(-'Swap - Encargos'!H42-'Swap - Encargos'!$L42)</f>
        <v>144</v>
      </c>
      <c r="R125" s="4">
        <f>Forward!R125+(-'Swap - Encargos'!I42-'Swap - Encargos'!$L42)</f>
        <v>154</v>
      </c>
      <c r="S125" s="4">
        <f>Forward!S125+(-'Swap - Encargos'!J42-'Swap - Encargos'!$L42)</f>
        <v>154</v>
      </c>
      <c r="T125" s="4">
        <f>Forward!T125+(-'Swap - Encargos'!K42-'Swap - Encargos'!$L42)</f>
        <v>147</v>
      </c>
      <c r="U125" s="4">
        <f>Forward!U125</f>
        <v>0</v>
      </c>
      <c r="V125" s="6"/>
      <c r="W125" s="20">
        <f t="shared" si="0"/>
        <v>197.16666666666666</v>
      </c>
      <c r="X125" s="20">
        <f t="shared" si="1"/>
        <v>158.98313492063491</v>
      </c>
      <c r="Y125" s="23">
        <f t="shared" si="2"/>
        <v>178.4</v>
      </c>
      <c r="Z125" s="23">
        <f t="shared" si="3"/>
        <v>155.56994047619042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181.13333333333335</v>
      </c>
      <c r="AJ125" s="9">
        <f t="shared" si="8"/>
        <v>0.47880870561282934</v>
      </c>
      <c r="AK125" s="9">
        <f t="shared" si="9"/>
        <v>0.47880870561282934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Encargos'!$L43)</f>
        <v>273</v>
      </c>
      <c r="O126" s="4">
        <f>Forward!O126+(-'Swap - Encargos'!F43-'Swap - Encargos'!$L43)</f>
        <v>209</v>
      </c>
      <c r="P126" s="4">
        <f>Forward!P126+(-'Swap - Encargos'!G43-'Swap - Encargos'!$L43)</f>
        <v>159</v>
      </c>
      <c r="Q126" s="4">
        <f>Forward!Q126+(-'Swap - Encargos'!H43-'Swap - Encargos'!$L43)</f>
        <v>147</v>
      </c>
      <c r="R126" s="4">
        <f>Forward!R126+(-'Swap - Encargos'!I43-'Swap - Encargos'!$L43)</f>
        <v>153</v>
      </c>
      <c r="S126" s="4">
        <f>Forward!S126+(-'Swap - Encargos'!J43-'Swap - Encargos'!$L43)</f>
        <v>158</v>
      </c>
      <c r="T126" s="4">
        <f>Forward!T126+(-'Swap - Encargos'!K43-'Swap - Encargos'!$L43)</f>
        <v>147</v>
      </c>
      <c r="U126" s="4">
        <f>Forward!U126</f>
        <v>0</v>
      </c>
      <c r="V126" s="6"/>
      <c r="W126" s="20">
        <f t="shared" si="0"/>
        <v>199.66666666666666</v>
      </c>
      <c r="X126" s="20">
        <f t="shared" si="1"/>
        <v>158.98313492063491</v>
      </c>
      <c r="Y126" s="23">
        <f t="shared" si="2"/>
        <v>180.53333333333333</v>
      </c>
      <c r="Z126" s="23">
        <f t="shared" si="3"/>
        <v>155.56994047619042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178.63333333333335</v>
      </c>
      <c r="AJ126" s="9">
        <f t="shared" si="8"/>
        <v>0.47220019384967843</v>
      </c>
      <c r="AK126" s="9">
        <f t="shared" si="9"/>
        <v>0.47220019384967843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Encargos'!$L44)</f>
        <v>290</v>
      </c>
      <c r="O127" s="4">
        <f>Forward!O127+(-'Swap - Encargos'!F44-'Swap - Encargos'!$L44)</f>
        <v>222</v>
      </c>
      <c r="P127" s="4">
        <f>Forward!P127+(-'Swap - Encargos'!G44-'Swap - Encargos'!$L44)</f>
        <v>164</v>
      </c>
      <c r="Q127" s="4">
        <f>Forward!Q127+(-'Swap - Encargos'!H44-'Swap - Encargos'!$L44)</f>
        <v>153</v>
      </c>
      <c r="R127" s="4">
        <f>Forward!R127+(-'Swap - Encargos'!I44-'Swap - Encargos'!$L44)</f>
        <v>160</v>
      </c>
      <c r="S127" s="4">
        <f>Forward!S127+(-'Swap - Encargos'!J44-'Swap - Encargos'!$L44)</f>
        <v>159</v>
      </c>
      <c r="T127" s="4">
        <f>Forward!T127+(-'Swap - Encargos'!K44-'Swap - Encargos'!$L44)</f>
        <v>147</v>
      </c>
      <c r="U127" s="4">
        <f>Forward!U127</f>
        <v>0</v>
      </c>
      <c r="V127" s="6"/>
      <c r="W127" s="20">
        <f t="shared" si="0"/>
        <v>206.30555555555554</v>
      </c>
      <c r="X127" s="20">
        <f t="shared" si="1"/>
        <v>158.98313492063491</v>
      </c>
      <c r="Y127" s="23">
        <f t="shared" si="2"/>
        <v>186.88333333333333</v>
      </c>
      <c r="Z127" s="23">
        <f t="shared" si="3"/>
        <v>155.56994047619042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171.99444444444447</v>
      </c>
      <c r="AJ127" s="9">
        <f t="shared" si="8"/>
        <v>0.45465092372308874</v>
      </c>
      <c r="AK127" s="9">
        <f t="shared" si="9"/>
        <v>0.45465092372308874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Encargos'!$L45)</f>
        <v>256</v>
      </c>
      <c r="O128" s="4">
        <f>Forward!O128+(-'Swap - Encargos'!F45-'Swap - Encargos'!$L45)</f>
        <v>214</v>
      </c>
      <c r="P128" s="4">
        <f>Forward!P128+(-'Swap - Encargos'!G45-'Swap - Encargos'!$L45)</f>
        <v>175</v>
      </c>
      <c r="Q128" s="4">
        <f>Forward!Q128+(-'Swap - Encargos'!H45-'Swap - Encargos'!$L45)</f>
        <v>156</v>
      </c>
      <c r="R128" s="4">
        <f>Forward!R128+(-'Swap - Encargos'!I45-'Swap - Encargos'!$L45)</f>
        <v>162</v>
      </c>
      <c r="S128" s="4">
        <f>Forward!S128+(-'Swap - Encargos'!J45-'Swap - Encargos'!$L45)</f>
        <v>158</v>
      </c>
      <c r="T128" s="4">
        <f>Forward!T128+(-'Swap - Encargos'!K45-'Swap - Encargos'!$L45)</f>
        <v>146</v>
      </c>
      <c r="U128" s="4">
        <f>Forward!U128</f>
        <v>0</v>
      </c>
      <c r="V128" s="6"/>
      <c r="W128" s="20">
        <f t="shared" si="0"/>
        <v>198.33333333333334</v>
      </c>
      <c r="X128" s="20">
        <f t="shared" si="1"/>
        <v>158.98313492063491</v>
      </c>
      <c r="Y128" s="23">
        <f t="shared" si="2"/>
        <v>182.8</v>
      </c>
      <c r="Z128" s="23">
        <f t="shared" si="3"/>
        <v>155.56994047619042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179.96666666666667</v>
      </c>
      <c r="AJ128" s="9">
        <f t="shared" si="8"/>
        <v>0.47572473345669219</v>
      </c>
      <c r="AK128" s="9">
        <f t="shared" si="9"/>
        <v>0.47572473345669219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Encargos'!$L46)</f>
        <v>231</v>
      </c>
      <c r="O129" s="4">
        <f>Forward!O129+(-'Swap - Encargos'!F46-'Swap - Encargos'!$L46)</f>
        <v>196</v>
      </c>
      <c r="P129" s="4">
        <f>Forward!P129+(-'Swap - Encargos'!G46-'Swap - Encargos'!$L46)</f>
        <v>172</v>
      </c>
      <c r="Q129" s="4">
        <f>Forward!Q129+(-'Swap - Encargos'!H46-'Swap - Encargos'!$L46)</f>
        <v>154</v>
      </c>
      <c r="R129" s="4">
        <f>Forward!R129+(-'Swap - Encargos'!I46-'Swap - Encargos'!$L46)</f>
        <v>165</v>
      </c>
      <c r="S129" s="4">
        <f>Forward!S129+(-'Swap - Encargos'!J46-'Swap - Encargos'!$L46)</f>
        <v>158</v>
      </c>
      <c r="T129" s="4">
        <f>Forward!T129+(-'Swap - Encargos'!K46-'Swap - Encargos'!$L46)</f>
        <v>150</v>
      </c>
      <c r="U129" s="4">
        <f>Forward!U129</f>
        <v>0</v>
      </c>
      <c r="V129" s="6"/>
      <c r="W129" s="20">
        <f t="shared" si="0"/>
        <v>184.69444444444446</v>
      </c>
      <c r="X129" s="20">
        <f t="shared" si="1"/>
        <v>158.98313492063491</v>
      </c>
      <c r="Y129" s="23">
        <f t="shared" si="2"/>
        <v>175.08333333333334</v>
      </c>
      <c r="Z129" s="23">
        <f t="shared" si="3"/>
        <v>155.56994047619042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193.60555555555555</v>
      </c>
      <c r="AJ129" s="9">
        <f t="shared" si="8"/>
        <v>0.51177783652010456</v>
      </c>
      <c r="AK129" s="9">
        <f t="shared" si="9"/>
        <v>0.51177783652010456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Encargos'!$L47)</f>
        <v>284</v>
      </c>
      <c r="O130" s="4">
        <f>Forward!O130+(-'Swap - Encargos'!F47-'Swap - Encargos'!$L47)</f>
        <v>213</v>
      </c>
      <c r="P130" s="4">
        <f>Forward!P130+(-'Swap - Encargos'!G47-'Swap - Encargos'!$L47)</f>
        <v>173</v>
      </c>
      <c r="Q130" s="4">
        <f>Forward!Q130+(-'Swap - Encargos'!H47-'Swap - Encargos'!$L47)</f>
        <v>162</v>
      </c>
      <c r="R130" s="4">
        <f>Forward!R130+(-'Swap - Encargos'!I47-'Swap - Encargos'!$L47)</f>
        <v>172</v>
      </c>
      <c r="S130" s="4">
        <f>Forward!S130+(-'Swap - Encargos'!J47-'Swap - Encargos'!$L47)</f>
        <v>173</v>
      </c>
      <c r="T130" s="4">
        <f>Forward!T130+(-'Swap - Encargos'!K47-'Swap - Encargos'!$L47)</f>
        <v>165</v>
      </c>
      <c r="U130" s="4">
        <f>Forward!U130</f>
        <v>0</v>
      </c>
      <c r="V130" s="6"/>
      <c r="W130" s="20">
        <f t="shared" si="0"/>
        <v>196.22222222222223</v>
      </c>
      <c r="X130" s="20">
        <f t="shared" si="1"/>
        <v>158.98313492063491</v>
      </c>
      <c r="Y130" s="23">
        <f t="shared" si="2"/>
        <v>186</v>
      </c>
      <c r="Z130" s="23">
        <f t="shared" si="3"/>
        <v>155.56994047619042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182.07777777777778</v>
      </c>
      <c r="AJ130" s="9">
        <f t="shared" si="8"/>
        <v>0.48130525450113076</v>
      </c>
      <c r="AK130" s="9">
        <f t="shared" si="9"/>
        <v>0.48130525450113076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Encargos'!$L48)</f>
        <v>278</v>
      </c>
      <c r="O131" s="4">
        <f>Forward!O131+(-'Swap - Encargos'!F48-'Swap - Encargos'!$L48)</f>
        <v>195</v>
      </c>
      <c r="P131" s="4">
        <f>Forward!P131+(-'Swap - Encargos'!G48-'Swap - Encargos'!$L48)</f>
        <v>173</v>
      </c>
      <c r="Q131" s="4">
        <f>Forward!Q131+(-'Swap - Encargos'!H48-'Swap - Encargos'!$L48)</f>
        <v>176</v>
      </c>
      <c r="R131" s="4">
        <f>Forward!R131+(-'Swap - Encargos'!I48-'Swap - Encargos'!$L48)</f>
        <v>183</v>
      </c>
      <c r="S131" s="4">
        <f>Forward!S131+(-'Swap - Encargos'!J48-'Swap - Encargos'!$L48)</f>
        <v>185</v>
      </c>
      <c r="T131" s="4">
        <f>Forward!T131+(-'Swap - Encargos'!K48-'Swap - Encargos'!$L48)</f>
        <v>172</v>
      </c>
      <c r="U131" s="4">
        <f>Forward!U131</f>
        <v>0</v>
      </c>
      <c r="V131" s="6"/>
      <c r="W131" s="20">
        <f t="shared" si="0"/>
        <v>189.83333333333334</v>
      </c>
      <c r="X131" s="20">
        <f t="shared" si="1"/>
        <v>158.98313492063491</v>
      </c>
      <c r="Y131" s="23">
        <f t="shared" si="2"/>
        <v>187.05</v>
      </c>
      <c r="Z131" s="23">
        <f t="shared" si="3"/>
        <v>155.56994047619042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188.46666666666667</v>
      </c>
      <c r="AJ131" s="9">
        <f t="shared" si="8"/>
        <v>0.49819367345140542</v>
      </c>
      <c r="AK131" s="9">
        <f>IF(AJ131&gt;0,AJ131,0)</f>
        <v>0.49819367345140542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Encargos'!$L49)</f>
        <v>248</v>
      </c>
      <c r="O132" s="4">
        <f>Forward!O132+(-'Swap - Encargos'!F49-'Swap - Encargos'!$L49)</f>
        <v>190</v>
      </c>
      <c r="P132" s="4">
        <f>Forward!P132+(-'Swap - Encargos'!G49-'Swap - Encargos'!$L49)</f>
        <v>169</v>
      </c>
      <c r="Q132" s="4">
        <f>Forward!Q132+(-'Swap - Encargos'!H49-'Swap - Encargos'!$L49)</f>
        <v>174</v>
      </c>
      <c r="R132" s="4">
        <f>Forward!R132+(-'Swap - Encargos'!I49-'Swap - Encargos'!$L49)</f>
        <v>172</v>
      </c>
      <c r="S132" s="4">
        <f>Forward!S132+(-'Swap - Encargos'!J49-'Swap - Encargos'!$L49)</f>
        <v>179</v>
      </c>
      <c r="T132" s="4">
        <f>Forward!T132+(-'Swap - Encargos'!K49-'Swap - Encargos'!$L49)</f>
        <v>171</v>
      </c>
      <c r="U132" s="4">
        <f>Forward!U132</f>
        <v>0</v>
      </c>
      <c r="V132" s="6"/>
      <c r="W132" s="20">
        <f t="shared" si="0"/>
        <v>181.77777777777777</v>
      </c>
      <c r="X132" s="20">
        <f t="shared" si="1"/>
        <v>158.98313492063491</v>
      </c>
      <c r="Y132" s="23">
        <f t="shared" si="2"/>
        <v>179.1</v>
      </c>
      <c r="Z132" s="23">
        <f t="shared" si="3"/>
        <v>155.56994047619042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196.52222222222224</v>
      </c>
      <c r="AJ132" s="9">
        <f t="shared" si="8"/>
        <v>0.5194877669104474</v>
      </c>
      <c r="AK132" s="9">
        <f>IF(AJ132&gt;0,AJ132,0)</f>
        <v>0.5194877669104474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Encargos'!$L50)</f>
        <v>273</v>
      </c>
      <c r="O133" s="4">
        <f>Forward!O133+(-'Swap - Encargos'!F50-'Swap - Encargos'!$L50)</f>
        <v>230</v>
      </c>
      <c r="P133" s="4">
        <f>Forward!P133+(-'Swap - Encargos'!G50-'Swap - Encargos'!$L50)</f>
        <v>204</v>
      </c>
      <c r="Q133" s="4">
        <f>Forward!Q133+(-'Swap - Encargos'!H50-'Swap - Encargos'!$L50)</f>
        <v>206</v>
      </c>
      <c r="R133" s="4">
        <f>Forward!R133+(-'Swap - Encargos'!I50-'Swap - Encargos'!$L50)</f>
        <v>184</v>
      </c>
      <c r="S133" s="4">
        <f>Forward!S133+(-'Swap - Encargos'!J50-'Swap - Encargos'!$L50)</f>
        <v>168</v>
      </c>
      <c r="T133" s="4">
        <f>Forward!T133+(-'Swap - Encargos'!K50-'Swap - Encargos'!$L50)</f>
        <v>156</v>
      </c>
      <c r="U133" s="4">
        <f>Forward!U133</f>
        <v>0</v>
      </c>
      <c r="V133" s="6"/>
      <c r="W133" s="20">
        <f t="shared" si="0"/>
        <v>215.19444444444446</v>
      </c>
      <c r="X133" s="20">
        <f t="shared" si="1"/>
        <v>158.98313492063491</v>
      </c>
      <c r="Y133" s="23">
        <f t="shared" si="2"/>
        <v>200.15</v>
      </c>
      <c r="Z133" s="23">
        <f t="shared" si="3"/>
        <v>155.56994047619042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163.10555555555555</v>
      </c>
      <c r="AJ133" s="9">
        <f t="shared" si="8"/>
        <v>0.43115399300966312</v>
      </c>
      <c r="AK133" s="9">
        <f>IF(AJ133&gt;0,AJ133,0)</f>
        <v>0.43115399300966312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Encargos'!$L51)</f>
        <v>296</v>
      </c>
      <c r="P134" s="4">
        <f>Forward!P134+(-'Swap - Encargos'!G51-'Swap - Encargos'!$L51)</f>
        <v>229</v>
      </c>
      <c r="Q134" s="4">
        <f>Forward!Q134+(-'Swap - Encargos'!H51-'Swap - Encargos'!$L51)</f>
        <v>223</v>
      </c>
      <c r="R134" s="4">
        <f>Forward!R134+(-'Swap - Encargos'!I51-'Swap - Encargos'!$L51)</f>
        <v>206</v>
      </c>
      <c r="S134" s="4">
        <f>Forward!S134+(-'Swap - Encargos'!J51-'Swap - Encargos'!$L51)</f>
        <v>177</v>
      </c>
      <c r="T134" s="4">
        <f>Forward!T134+(-'Swap - Encargos'!K51-'Swap - Encargos'!$L51)</f>
        <v>167</v>
      </c>
      <c r="U134" s="4">
        <f>Forward!U134</f>
        <v>0</v>
      </c>
      <c r="V134" s="6"/>
      <c r="W134" s="20">
        <f t="shared" si="0"/>
        <v>249.33333333333334</v>
      </c>
      <c r="X134" s="20">
        <f t="shared" si="1"/>
        <v>158.98313492063491</v>
      </c>
      <c r="Y134" s="23">
        <f t="shared" si="2"/>
        <v>226.2</v>
      </c>
      <c r="Z134" s="23">
        <f t="shared" si="3"/>
        <v>155.56994047619042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140.66666666666666</v>
      </c>
      <c r="AJ134" s="9">
        <f t="shared" si="8"/>
        <v>0.36068376068376068</v>
      </c>
      <c r="AK134" s="9">
        <f>IF(AJ134&gt;0,AJ134,0)</f>
        <v>0.36068376068376068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Encargos'!$L52)</f>
        <v>345</v>
      </c>
      <c r="P135" s="4">
        <f>Forward!P135+(-'Swap - Encargos'!G52-'Swap - Encargos'!$L52)</f>
        <v>233</v>
      </c>
      <c r="Q135" s="4">
        <f>Forward!Q135+(-'Swap - Encargos'!H52-'Swap - Encargos'!$L52)</f>
        <v>240</v>
      </c>
      <c r="R135" s="4">
        <f>Forward!R135+(-'Swap - Encargos'!I52-'Swap - Encargos'!$L52)</f>
        <v>213</v>
      </c>
      <c r="S135" s="4">
        <f>Forward!S135+(-'Swap - Encargos'!J52-'Swap - Encargos'!$L52)</f>
        <v>196</v>
      </c>
      <c r="T135" s="4">
        <f>Forward!T135+(-'Swap - Encargos'!K52-'Swap - Encargos'!$L52)</f>
        <v>170</v>
      </c>
      <c r="U135" s="4">
        <f>Forward!U135</f>
        <v>0</v>
      </c>
      <c r="V135" s="6"/>
      <c r="W135" s="20">
        <f t="shared" si="0"/>
        <v>269</v>
      </c>
      <c r="X135" s="20">
        <f t="shared" si="1"/>
        <v>158.98313492063491</v>
      </c>
      <c r="Y135" s="23">
        <f t="shared" si="2"/>
        <v>242.48333333333332</v>
      </c>
      <c r="Z135" s="23">
        <f t="shared" si="3"/>
        <v>155.56994047619042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121</v>
      </c>
      <c r="AJ135" s="9">
        <f>(AE135-W135)/AE135</f>
        <v>0.31025641025641026</v>
      </c>
      <c r="AK135" s="9">
        <f>IF(AJ135&gt;0,AJ135,0)</f>
        <v>0.31025641025641026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Encargos'!$L53)</f>
        <v>304</v>
      </c>
      <c r="P136" s="4">
        <f>Forward!P136+(-'Swap - Encargos'!G53-'Swap - Encargos'!$L53)</f>
        <v>221</v>
      </c>
      <c r="Q136" s="4">
        <f>Forward!Q136+(-'Swap - Encargos'!H53-'Swap - Encargos'!$L53)</f>
        <v>221</v>
      </c>
      <c r="R136" s="4">
        <f>Forward!R136+(-'Swap - Encargos'!I53-'Swap - Encargos'!$L53)</f>
        <v>206</v>
      </c>
      <c r="S136" s="4">
        <f>Forward!S136+(-'Swap - Encargos'!J53-'Swap - Encargos'!$L53)</f>
        <v>195</v>
      </c>
      <c r="T136" s="4">
        <f>Forward!T136+(-'Swap - Encargos'!K53-'Swap - Encargos'!$L53)</f>
        <v>182</v>
      </c>
      <c r="U136" s="4">
        <f>Forward!U136</f>
        <v>0</v>
      </c>
      <c r="V136" s="6"/>
      <c r="W136" s="20">
        <f t="shared" si="0"/>
        <v>243.22222222222223</v>
      </c>
      <c r="X136" s="20">
        <f t="shared" si="1"/>
        <v>158.98313492063491</v>
      </c>
      <c r="Y136" s="23">
        <f t="shared" si="2"/>
        <v>225.33333333333334</v>
      </c>
      <c r="Z136" s="23">
        <f t="shared" si="3"/>
        <v>155.56994047619042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146.77777777777777</v>
      </c>
      <c r="AJ136" s="9">
        <f t="shared" ref="AJ136:AJ139" si="18">(AE136-W136)/AE136</f>
        <v>0.37635327635327631</v>
      </c>
      <c r="AK136" s="9">
        <f t="shared" ref="AK136:AK139" si="19">IF(AJ136&gt;0,AJ136,0)</f>
        <v>0.37635327635327631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Encargos'!$L54)</f>
        <v>236</v>
      </c>
      <c r="P137" s="4">
        <f>Forward!P137+(-'Swap - Encargos'!G54-'Swap - Encargos'!$L54)</f>
        <v>218</v>
      </c>
      <c r="Q137" s="4">
        <f>Forward!Q137+(-'Swap - Encargos'!H54-'Swap - Encargos'!$L54)</f>
        <v>221</v>
      </c>
      <c r="R137" s="4">
        <f>Forward!R137+(-'Swap - Encargos'!I54-'Swap - Encargos'!$L54)</f>
        <v>202</v>
      </c>
      <c r="S137" s="4">
        <f>Forward!S137+(-'Swap - Encargos'!J54-'Swap - Encargos'!$L54)</f>
        <v>182</v>
      </c>
      <c r="T137" s="4">
        <f>Forward!T137+(-'Swap - Encargos'!K54-'Swap - Encargos'!$L54)</f>
        <v>176</v>
      </c>
      <c r="U137" s="4">
        <f>Forward!U137</f>
        <v>0</v>
      </c>
      <c r="V137" s="4"/>
      <c r="W137" s="20">
        <f t="shared" si="0"/>
        <v>222.16666666666666</v>
      </c>
      <c r="X137" s="20">
        <f t="shared" si="1"/>
        <v>158.98313492063491</v>
      </c>
      <c r="Y137" s="23">
        <f t="shared" si="2"/>
        <v>208.8</v>
      </c>
      <c r="Z137" s="23">
        <f t="shared" si="3"/>
        <v>155.56994047619042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167.83333333333334</v>
      </c>
      <c r="AJ137" s="9">
        <f t="shared" si="18"/>
        <v>0.43034188034188037</v>
      </c>
      <c r="AK137" s="9">
        <f t="shared" si="19"/>
        <v>0.43034188034188037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Encargos'!$L55)</f>
        <v>278</v>
      </c>
      <c r="P138" s="4">
        <f>Forward!P138+(-'Swap - Encargos'!G55-'Swap - Encargos'!$L55)</f>
        <v>233</v>
      </c>
      <c r="Q138" s="4">
        <f>Forward!Q138+(-'Swap - Encargos'!H55-'Swap - Encargos'!$L55)</f>
        <v>224</v>
      </c>
      <c r="R138" s="4">
        <f>Forward!R138+(-'Swap - Encargos'!I55-'Swap - Encargos'!$L55)</f>
        <v>206</v>
      </c>
      <c r="S138" s="4">
        <f>Forward!S138+(-'Swap - Encargos'!J55-'Swap - Encargos'!$L55)</f>
        <v>201</v>
      </c>
      <c r="T138" s="4">
        <f>Forward!T138+(-'Swap - Encargos'!K55-'Swap - Encargos'!$L55)</f>
        <v>179</v>
      </c>
      <c r="U138" s="4">
        <f>Forward!U138</f>
        <v>0</v>
      </c>
      <c r="V138" s="4"/>
      <c r="W138" s="20">
        <f t="shared" si="0"/>
        <v>237</v>
      </c>
      <c r="X138" s="20">
        <f t="shared" si="1"/>
        <v>158.98313492063491</v>
      </c>
      <c r="Y138" s="23">
        <f t="shared" si="2"/>
        <v>221.8</v>
      </c>
      <c r="Z138" s="23">
        <f t="shared" si="3"/>
        <v>155.56994047619042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153</v>
      </c>
      <c r="AJ138" s="9">
        <f t="shared" si="18"/>
        <v>0.3923076923076923</v>
      </c>
      <c r="AK138" s="9">
        <f t="shared" si="19"/>
        <v>0.3923076923076923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Encargos'!$L56)</f>
        <v>265</v>
      </c>
      <c r="P139" s="4">
        <f>Forward!P139+(-'Swap - Encargos'!G56-'Swap - Encargos'!$L56)</f>
        <v>242</v>
      </c>
      <c r="Q139" s="4">
        <f>Forward!Q139+(-'Swap - Encargos'!H56-'Swap - Encargos'!$L56)</f>
        <v>227</v>
      </c>
      <c r="R139" s="4">
        <f>Forward!R139+(-'Swap - Encargos'!I56-'Swap - Encargos'!$L56)</f>
        <v>211</v>
      </c>
      <c r="S139" s="4">
        <f>Forward!S139+(-'Swap - Encargos'!J56-'Swap - Encargos'!$L56)</f>
        <v>193</v>
      </c>
      <c r="T139" s="4">
        <f>Forward!T139+(-'Swap - Encargos'!K56-'Swap - Encargos'!$L56)</f>
        <v>183</v>
      </c>
      <c r="U139" s="4">
        <f>Forward!U139</f>
        <v>0</v>
      </c>
      <c r="V139" s="4"/>
      <c r="W139" s="20">
        <f t="shared" si="0"/>
        <v>237.16666666666666</v>
      </c>
      <c r="X139" s="20">
        <f t="shared" si="1"/>
        <v>158.98313492063491</v>
      </c>
      <c r="Y139" s="23">
        <f t="shared" si="2"/>
        <v>220.76666666666668</v>
      </c>
      <c r="Z139" s="23">
        <f t="shared" si="3"/>
        <v>155.56994047619042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152.83333333333334</v>
      </c>
      <c r="AJ139" s="9">
        <f t="shared" si="18"/>
        <v>0.39188034188034193</v>
      </c>
      <c r="AK139" s="9">
        <f t="shared" si="19"/>
        <v>0.39188034188034193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Encargos'!$L57)</f>
        <v>228</v>
      </c>
      <c r="P140" s="4">
        <f>Forward!P140+(-'Swap - Encargos'!G57-'Swap - Encargos'!$L57)</f>
        <v>243</v>
      </c>
      <c r="Q140" s="4">
        <f>Forward!Q140+(-'Swap - Encargos'!H57-'Swap - Encargos'!$L57)</f>
        <v>229</v>
      </c>
      <c r="R140" s="4">
        <f>Forward!R140+(-'Swap - Encargos'!I57-'Swap - Encargos'!$L57)</f>
        <v>211</v>
      </c>
      <c r="S140" s="4">
        <f>Forward!S140+(-'Swap - Encargos'!J57-'Swap - Encargos'!$L57)</f>
        <v>188</v>
      </c>
      <c r="T140" s="4">
        <f>Forward!T140+(-'Swap - Encargos'!K57-'Swap - Encargos'!$L57)</f>
        <v>181</v>
      </c>
      <c r="U140" s="4">
        <f>Forward!U140</f>
        <v>0</v>
      </c>
      <c r="V140" s="4"/>
      <c r="W140" s="20">
        <f t="shared" si="0"/>
        <v>230.5</v>
      </c>
      <c r="X140" s="20">
        <f t="shared" si="1"/>
        <v>158.98313492063491</v>
      </c>
      <c r="Y140" s="23">
        <f t="shared" si="2"/>
        <v>215.1</v>
      </c>
      <c r="Z140" s="23">
        <f t="shared" si="3"/>
        <v>155.56994047619042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159.5</v>
      </c>
      <c r="AJ140" s="9">
        <f t="shared" ref="AJ140" si="23">(AE140-W140)/AE140</f>
        <v>0.40897435897435896</v>
      </c>
      <c r="AK140" s="9">
        <f t="shared" ref="AK140" si="24">IF(AJ140&gt;0,AJ140,0)</f>
        <v>0.40897435897435896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Encargos'!$L58)</f>
        <v>233</v>
      </c>
      <c r="P141" s="4">
        <f>Forward!P141+(-'Swap - Encargos'!G58-'Swap - Encargos'!$L58)</f>
        <v>258</v>
      </c>
      <c r="Q141" s="4">
        <f>Forward!Q141+(-'Swap - Encargos'!H58-'Swap - Encargos'!$L58)</f>
        <v>244</v>
      </c>
      <c r="R141" s="4">
        <f>Forward!R141+(-'Swap - Encargos'!I58-'Swap - Encargos'!$L58)</f>
        <v>218</v>
      </c>
      <c r="S141" s="4">
        <f>Forward!S141+(-'Swap - Encargos'!J58-'Swap - Encargos'!$L58)</f>
        <v>200</v>
      </c>
      <c r="T141" s="4">
        <f>Forward!T141+(-'Swap - Encargos'!K58-'Swap - Encargos'!$L58)</f>
        <v>178</v>
      </c>
      <c r="U141" s="4">
        <f>Forward!U141</f>
        <v>0</v>
      </c>
      <c r="V141" s="4"/>
      <c r="W141" s="20">
        <f t="shared" si="0"/>
        <v>242.08333333333334</v>
      </c>
      <c r="X141" s="20">
        <f t="shared" si="1"/>
        <v>158.98313492063491</v>
      </c>
      <c r="Y141" s="23">
        <f t="shared" si="2"/>
        <v>224.18333333333334</v>
      </c>
      <c r="Z141" s="23">
        <f t="shared" si="3"/>
        <v>155.56994047619042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147.91666666666666</v>
      </c>
      <c r="AJ141" s="9">
        <f t="shared" ref="AJ141" si="28">(AE141-W141)/AE141</f>
        <v>0.37927350427350426</v>
      </c>
      <c r="AK141" s="9">
        <f t="shared" ref="AK141" si="29">IF(AJ141&gt;0,AJ141,0)</f>
        <v>0.37927350427350426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572F-D89F-4507-B9D0-9324BC474EB8}">
  <dimension ref="A1:CV145"/>
  <sheetViews>
    <sheetView topLeftCell="A100" zoomScale="85" zoomScaleNormal="85" workbookViewId="0">
      <selection activeCell="M104" sqref="M104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Encargos'!$L3)</f>
        <v>204</v>
      </c>
      <c r="L86" s="4">
        <f>Forward!L86+(-'Swap - Encargos'!$L3)</f>
        <v>211</v>
      </c>
      <c r="M86" s="4">
        <f>Forward!M86+(-'Swap - Encargos'!$L3)</f>
        <v>184</v>
      </c>
      <c r="N86" s="4">
        <f>Forward!N86+(-'Swap - Encargos'!$L3)</f>
        <v>169</v>
      </c>
      <c r="O86" s="4">
        <f>Forward!O86+(-'Swap - Encargos'!$L3)</f>
        <v>161</v>
      </c>
      <c r="P86" s="4">
        <f>Forward!P86+(-'Swap - Encargos'!$L3)</f>
        <v>153</v>
      </c>
      <c r="Q86" s="4">
        <f>Forward!Q86+(-'Swap - Encargos'!$L3)</f>
        <v>148</v>
      </c>
      <c r="R86" s="4">
        <f>Forward!R86+(-'Swap - Encargos'!$L3)</f>
        <v>143</v>
      </c>
      <c r="S86" s="4">
        <f>Forward!S86+(-'Swap - Encargos'!$L3)</f>
        <v>138</v>
      </c>
      <c r="T86" s="4">
        <f>Forward!T86+(-'Swap - Encargos'!$L3)</f>
        <v>133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199.66666666666666</v>
      </c>
      <c r="X86" s="20">
        <f t="shared" ref="X86:X141" si="1">AVERAGE($W$2:$W$198)</f>
        <v>175.00793650793656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185.8</v>
      </c>
      <c r="Z86" s="23">
        <f t="shared" ref="Z86:Z141" si="3">AVERAGE($Y$2:$Y$198)</f>
        <v>168.26369047619042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106.33333333333334</v>
      </c>
      <c r="AJ86" s="9">
        <f t="shared" ref="AJ86:AJ134" si="8">(AE86-W86)/AE86</f>
        <v>0.34749455337690632</v>
      </c>
      <c r="AK86" s="9">
        <f t="shared" ref="AK86:AK130" si="9">IF(AJ86&gt;0,AJ86,0)</f>
        <v>0.34749455337690632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Encargos'!$L4)</f>
        <v>143</v>
      </c>
      <c r="L87" s="4">
        <f>Forward!L87+(-'Swap - Encargos'!$L4)</f>
        <v>204</v>
      </c>
      <c r="M87" s="4">
        <f>Forward!M87+(-'Swap - Encargos'!$L4)</f>
        <v>189</v>
      </c>
      <c r="N87" s="4">
        <f>Forward!N87+(-'Swap - Encargos'!$L4)</f>
        <v>171</v>
      </c>
      <c r="O87" s="4">
        <f>Forward!O87+(-'Swap - Encargos'!$L4)</f>
        <v>163</v>
      </c>
      <c r="P87" s="4">
        <f>Forward!P87+(-'Swap - Encargos'!$L4)</f>
        <v>155</v>
      </c>
      <c r="Q87" s="4">
        <f>Forward!Q87+(-'Swap - Encargos'!$L4)</f>
        <v>150</v>
      </c>
      <c r="R87" s="4">
        <f>Forward!R87+(-'Swap - Encargos'!$L4)</f>
        <v>145</v>
      </c>
      <c r="S87" s="4">
        <f>Forward!S87+(-'Swap - Encargos'!$L4)</f>
        <v>140</v>
      </c>
      <c r="T87" s="4">
        <f>Forward!T87+(-'Swap - Encargos'!$L4)</f>
        <v>135</v>
      </c>
      <c r="U87" s="4">
        <f>Forward!U87</f>
        <v>0</v>
      </c>
      <c r="V87" s="6"/>
      <c r="W87" s="20">
        <f t="shared" si="0"/>
        <v>179.44444444444446</v>
      </c>
      <c r="X87" s="20">
        <f t="shared" si="1"/>
        <v>175.00793650793656</v>
      </c>
      <c r="Y87" s="23">
        <f t="shared" si="2"/>
        <v>174.2</v>
      </c>
      <c r="Z87" s="23">
        <f t="shared" si="3"/>
        <v>168.26369047619042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126.55555555555554</v>
      </c>
      <c r="AJ87" s="9">
        <f t="shared" si="8"/>
        <v>0.4135802469135802</v>
      </c>
      <c r="AK87" s="9">
        <f t="shared" si="9"/>
        <v>0.4135802469135802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Encargos'!$L5)</f>
        <v>162</v>
      </c>
      <c r="L88" s="4">
        <f>Forward!L88+(-'Swap - Encargos'!$L5)</f>
        <v>228</v>
      </c>
      <c r="M88" s="4">
        <f>Forward!M88+(-'Swap - Encargos'!$L5)</f>
        <v>195</v>
      </c>
      <c r="N88" s="4">
        <f>Forward!N88+(-'Swap - Encargos'!$L5)</f>
        <v>170</v>
      </c>
      <c r="O88" s="4">
        <f>Forward!O88+(-'Swap - Encargos'!$L5)</f>
        <v>162</v>
      </c>
      <c r="P88" s="4">
        <f>Forward!P88+(-'Swap - Encargos'!$L5)</f>
        <v>154</v>
      </c>
      <c r="Q88" s="4">
        <f>Forward!Q88+(-'Swap - Encargos'!$L5)</f>
        <v>149</v>
      </c>
      <c r="R88" s="4">
        <f>Forward!R88+(-'Swap - Encargos'!$L5)</f>
        <v>144</v>
      </c>
      <c r="S88" s="4">
        <f>Forward!S88+(-'Swap - Encargos'!$L5)</f>
        <v>139</v>
      </c>
      <c r="T88" s="4">
        <f>Forward!T88+(-'Swap - Encargos'!$L5)</f>
        <v>134</v>
      </c>
      <c r="U88" s="4">
        <f>Forward!U88</f>
        <v>0</v>
      </c>
      <c r="V88" s="6"/>
      <c r="W88" s="20">
        <f t="shared" si="0"/>
        <v>195.44444444444446</v>
      </c>
      <c r="X88" s="20">
        <f t="shared" si="1"/>
        <v>175.00793650793656</v>
      </c>
      <c r="Y88" s="23">
        <f t="shared" si="2"/>
        <v>183.13333333333333</v>
      </c>
      <c r="Z88" s="23">
        <f t="shared" si="3"/>
        <v>168.26369047619042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110.55555555555554</v>
      </c>
      <c r="AJ88" s="9">
        <f t="shared" si="8"/>
        <v>0.36129266521423381</v>
      </c>
      <c r="AK88" s="9">
        <f t="shared" si="9"/>
        <v>0.36129266521423381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Encargos'!$L6)</f>
        <v>142</v>
      </c>
      <c r="L89" s="4">
        <f>Forward!L89+(-'Swap - Encargos'!$L6)</f>
        <v>228</v>
      </c>
      <c r="M89" s="4">
        <f>Forward!M89+(-'Swap - Encargos'!$L6)</f>
        <v>203</v>
      </c>
      <c r="N89" s="4">
        <f>Forward!N89+(-'Swap - Encargos'!$L6)</f>
        <v>172</v>
      </c>
      <c r="O89" s="4">
        <f>Forward!O89+(-'Swap - Encargos'!$L6)</f>
        <v>164</v>
      </c>
      <c r="P89" s="4">
        <f>Forward!P89+(-'Swap - Encargos'!$L6)</f>
        <v>156</v>
      </c>
      <c r="Q89" s="4">
        <f>Forward!Q89+(-'Swap - Encargos'!$L6)</f>
        <v>151</v>
      </c>
      <c r="R89" s="4">
        <f>Forward!R89+(-'Swap - Encargos'!$L6)</f>
        <v>146</v>
      </c>
      <c r="S89" s="4">
        <f>Forward!S89+(-'Swap - Encargos'!$L6)</f>
        <v>141</v>
      </c>
      <c r="T89" s="4">
        <f>Forward!T89+(-'Swap - Encargos'!$L6)</f>
        <v>136</v>
      </c>
      <c r="U89" s="4">
        <f>Forward!U89</f>
        <v>0</v>
      </c>
      <c r="V89" s="6"/>
      <c r="W89" s="20">
        <f t="shared" si="0"/>
        <v>193.5</v>
      </c>
      <c r="X89" s="20">
        <f t="shared" si="1"/>
        <v>175.00793650793656</v>
      </c>
      <c r="Y89" s="23">
        <f t="shared" si="2"/>
        <v>182.5</v>
      </c>
      <c r="Z89" s="23">
        <f t="shared" si="3"/>
        <v>168.26369047619042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112.5</v>
      </c>
      <c r="AJ89" s="9">
        <f t="shared" si="8"/>
        <v>0.36764705882352944</v>
      </c>
      <c r="AK89" s="9">
        <f t="shared" si="9"/>
        <v>0.36764705882352944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Encargos'!$L7)</f>
        <v>140</v>
      </c>
      <c r="L90" s="4">
        <f>Forward!L90+(-'Swap - Encargos'!$L7)</f>
        <v>205</v>
      </c>
      <c r="M90" s="4">
        <f>Forward!M90+(-'Swap - Encargos'!$L7)</f>
        <v>198</v>
      </c>
      <c r="N90" s="4">
        <f>Forward!N90+(-'Swap - Encargos'!$L7)</f>
        <v>178</v>
      </c>
      <c r="O90" s="4">
        <f>Forward!O90+(-'Swap - Encargos'!$L7)</f>
        <v>170</v>
      </c>
      <c r="P90" s="4">
        <f>Forward!P90+(-'Swap - Encargos'!$L7)</f>
        <v>162</v>
      </c>
      <c r="Q90" s="4">
        <f>Forward!Q90+(-'Swap - Encargos'!$L7)</f>
        <v>157</v>
      </c>
      <c r="R90" s="4">
        <f>Forward!R90+(-'Swap - Encargos'!$L7)</f>
        <v>152</v>
      </c>
      <c r="S90" s="4">
        <f>Forward!S90+(-'Swap - Encargos'!$L7)</f>
        <v>147</v>
      </c>
      <c r="T90" s="4">
        <f>Forward!T90+(-'Swap - Encargos'!$L7)</f>
        <v>142</v>
      </c>
      <c r="U90" s="4">
        <f>Forward!U90</f>
        <v>0</v>
      </c>
      <c r="V90" s="6"/>
      <c r="W90" s="20">
        <f t="shared" si="0"/>
        <v>185.22222222222223</v>
      </c>
      <c r="X90" s="20">
        <f t="shared" si="1"/>
        <v>175.00793650793656</v>
      </c>
      <c r="Y90" s="23">
        <f t="shared" si="2"/>
        <v>179.66666666666666</v>
      </c>
      <c r="Z90" s="23">
        <f t="shared" si="3"/>
        <v>168.26369047619042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120.77777777777777</v>
      </c>
      <c r="AJ90" s="9">
        <f t="shared" si="8"/>
        <v>0.39469862018881624</v>
      </c>
      <c r="AK90" s="9">
        <f t="shared" si="9"/>
        <v>0.39469862018881624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Encargos'!$L8)</f>
        <v>134</v>
      </c>
      <c r="L91" s="4">
        <f>Forward!L91+(-'Swap - Encargos'!$L8)</f>
        <v>202</v>
      </c>
      <c r="M91" s="4">
        <f>Forward!M91+(-'Swap - Encargos'!$L8)</f>
        <v>193</v>
      </c>
      <c r="N91" s="4">
        <f>Forward!N91+(-'Swap - Encargos'!$L8)</f>
        <v>172</v>
      </c>
      <c r="O91" s="4">
        <f>Forward!O91+(-'Swap - Encargos'!$L8)</f>
        <v>164</v>
      </c>
      <c r="P91" s="4">
        <f>Forward!P91+(-'Swap - Encargos'!$L8)</f>
        <v>156</v>
      </c>
      <c r="Q91" s="4">
        <f>Forward!Q91+(-'Swap - Encargos'!$L8)</f>
        <v>151</v>
      </c>
      <c r="R91" s="4">
        <f>Forward!R91+(-'Swap - Encargos'!$L8)</f>
        <v>146</v>
      </c>
      <c r="S91" s="4">
        <f>Forward!S91+(-'Swap - Encargos'!$L8)</f>
        <v>141</v>
      </c>
      <c r="T91" s="4">
        <f>Forward!T91+(-'Swap - Encargos'!$L8)</f>
        <v>136</v>
      </c>
      <c r="U91" s="4">
        <f>Forward!U91</f>
        <v>0</v>
      </c>
      <c r="V91" s="6"/>
      <c r="W91" s="20">
        <f t="shared" si="0"/>
        <v>181.61111111111111</v>
      </c>
      <c r="X91" s="20">
        <f t="shared" si="1"/>
        <v>175.00793650793656</v>
      </c>
      <c r="Y91" s="23">
        <f t="shared" si="2"/>
        <v>174.83333333333334</v>
      </c>
      <c r="Z91" s="23">
        <f t="shared" si="3"/>
        <v>168.26369047619042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124.38888888888889</v>
      </c>
      <c r="AJ91" s="9">
        <f t="shared" si="8"/>
        <v>0.40649963689179375</v>
      </c>
      <c r="AK91" s="9">
        <f t="shared" si="9"/>
        <v>0.40649963689179375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Encargos'!$L9)</f>
        <v>67</v>
      </c>
      <c r="L92" s="4">
        <f>Forward!L92+(-'Swap - Encargos'!$L9)</f>
        <v>187</v>
      </c>
      <c r="M92" s="4">
        <f>Forward!M92+(-'Swap - Encargos'!$L9)</f>
        <v>187</v>
      </c>
      <c r="N92" s="4">
        <f>Forward!N92+(-'Swap - Encargos'!$L9)</f>
        <v>173</v>
      </c>
      <c r="O92" s="4">
        <f>Forward!O92+(-'Swap - Encargos'!$L9)</f>
        <v>165</v>
      </c>
      <c r="P92" s="4">
        <f>Forward!P92+(-'Swap - Encargos'!$L9)</f>
        <v>157</v>
      </c>
      <c r="Q92" s="4">
        <f>Forward!Q92+(-'Swap - Encargos'!$L9)</f>
        <v>152</v>
      </c>
      <c r="R92" s="4">
        <f>Forward!R92+(-'Swap - Encargos'!$L9)</f>
        <v>147</v>
      </c>
      <c r="S92" s="4">
        <f>Forward!S92+(-'Swap - Encargos'!$L9)</f>
        <v>142</v>
      </c>
      <c r="T92" s="4">
        <f>Forward!T92+(-'Swap - Encargos'!$L9)</f>
        <v>137</v>
      </c>
      <c r="U92" s="4">
        <f>Forward!U92</f>
        <v>0</v>
      </c>
      <c r="V92" s="6"/>
      <c r="W92" s="20">
        <f t="shared" si="0"/>
        <v>164.66666666666666</v>
      </c>
      <c r="X92" s="20">
        <f t="shared" si="1"/>
        <v>175.00793650793656</v>
      </c>
      <c r="Y92" s="23">
        <f t="shared" si="2"/>
        <v>164.8</v>
      </c>
      <c r="Z92" s="23">
        <f t="shared" si="3"/>
        <v>168.26369047619042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141.33333333333334</v>
      </c>
      <c r="AJ92" s="9">
        <f t="shared" si="8"/>
        <v>0.46187363834422662</v>
      </c>
      <c r="AK92" s="9">
        <f t="shared" si="9"/>
        <v>0.46187363834422662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Encargos'!$L10)</f>
        <v>69</v>
      </c>
      <c r="L93" s="4">
        <f>Forward!L93+(-'Swap - Encargos'!$L10)</f>
        <v>173</v>
      </c>
      <c r="M93" s="4">
        <f>Forward!M93+(-'Swap - Encargos'!$L10)</f>
        <v>178</v>
      </c>
      <c r="N93" s="4">
        <f>Forward!N93+(-'Swap - Encargos'!$L10)</f>
        <v>168</v>
      </c>
      <c r="O93" s="4">
        <f>Forward!O93+(-'Swap - Encargos'!$L10)</f>
        <v>160</v>
      </c>
      <c r="P93" s="4">
        <f>Forward!P93+(-'Swap - Encargos'!$L10)</f>
        <v>152</v>
      </c>
      <c r="Q93" s="4">
        <f>Forward!Q93+(-'Swap - Encargos'!$L10)</f>
        <v>147</v>
      </c>
      <c r="R93" s="4">
        <f>Forward!R93+(-'Swap - Encargos'!$L10)</f>
        <v>142</v>
      </c>
      <c r="S93" s="4">
        <f>Forward!S93+(-'Swap - Encargos'!$L10)</f>
        <v>137</v>
      </c>
      <c r="T93" s="4">
        <f>Forward!T93+(-'Swap - Encargos'!$L10)</f>
        <v>132</v>
      </c>
      <c r="U93" s="4">
        <f>Forward!U93</f>
        <v>0</v>
      </c>
      <c r="V93" s="6"/>
      <c r="W93" s="20">
        <f t="shared" si="0"/>
        <v>159.25</v>
      </c>
      <c r="X93" s="20">
        <f t="shared" si="1"/>
        <v>175.00793650793656</v>
      </c>
      <c r="Y93" s="23">
        <f t="shared" si="2"/>
        <v>159.28333333333333</v>
      </c>
      <c r="Z93" s="23">
        <f t="shared" si="3"/>
        <v>168.26369047619042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146.75</v>
      </c>
      <c r="AJ93" s="9">
        <f t="shared" si="8"/>
        <v>0.47957516339869283</v>
      </c>
      <c r="AK93" s="9">
        <f t="shared" si="9"/>
        <v>0.47957516339869283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Encargos'!$L11)</f>
        <v>89</v>
      </c>
      <c r="L94" s="4">
        <f>Forward!L94+(-'Swap - Encargos'!$L11)</f>
        <v>167</v>
      </c>
      <c r="M94" s="4">
        <f>Forward!M94+(-'Swap - Encargos'!$L11)</f>
        <v>174</v>
      </c>
      <c r="N94" s="4">
        <f>Forward!N94+(-'Swap - Encargos'!$L11)</f>
        <v>170</v>
      </c>
      <c r="O94" s="4">
        <f>Forward!O94+(-'Swap - Encargos'!$L11)</f>
        <v>162</v>
      </c>
      <c r="P94" s="4">
        <f>Forward!P94+(-'Swap - Encargos'!$L11)</f>
        <v>154</v>
      </c>
      <c r="Q94" s="4">
        <f>Forward!Q94+(-'Swap - Encargos'!$L11)</f>
        <v>149</v>
      </c>
      <c r="R94" s="4">
        <f>Forward!R94+(-'Swap - Encargos'!$L11)</f>
        <v>144</v>
      </c>
      <c r="S94" s="4">
        <f>Forward!S94+(-'Swap - Encargos'!$L11)</f>
        <v>139</v>
      </c>
      <c r="T94" s="4">
        <f>Forward!T94+(-'Swap - Encargos'!$L11)</f>
        <v>134</v>
      </c>
      <c r="U94" s="4">
        <f>Forward!U94</f>
        <v>0</v>
      </c>
      <c r="V94" s="6"/>
      <c r="W94" s="20">
        <f t="shared" si="0"/>
        <v>161.33333333333334</v>
      </c>
      <c r="X94" s="20">
        <f t="shared" si="1"/>
        <v>175.00793650793656</v>
      </c>
      <c r="Y94" s="23">
        <f t="shared" si="2"/>
        <v>161.06666666666666</v>
      </c>
      <c r="Z94" s="23">
        <f t="shared" si="3"/>
        <v>168.26369047619042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144.66666666666666</v>
      </c>
      <c r="AJ94" s="9">
        <f t="shared" si="8"/>
        <v>0.47276688453159038</v>
      </c>
      <c r="AK94" s="9">
        <f t="shared" si="9"/>
        <v>0.47276688453159038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Encargos'!$L12)</f>
        <v>65</v>
      </c>
      <c r="L95" s="4">
        <f>Forward!L95+(-'Swap - Encargos'!$L12)</f>
        <v>135</v>
      </c>
      <c r="M95" s="4">
        <f>Forward!M95+(-'Swap - Encargos'!$L12)</f>
        <v>155</v>
      </c>
      <c r="N95" s="4">
        <f>Forward!N95+(-'Swap - Encargos'!$L12)</f>
        <v>155</v>
      </c>
      <c r="O95" s="4">
        <f>Forward!O95+(-'Swap - Encargos'!$L12)</f>
        <v>147</v>
      </c>
      <c r="P95" s="4">
        <f>Forward!P95+(-'Swap - Encargos'!$L12)</f>
        <v>145</v>
      </c>
      <c r="Q95" s="4">
        <f>Forward!Q95+(-'Swap - Encargos'!$L12)</f>
        <v>140</v>
      </c>
      <c r="R95" s="4">
        <f>Forward!R95+(-'Swap - Encargos'!$L12)</f>
        <v>135</v>
      </c>
      <c r="S95" s="4">
        <f>Forward!S95+(-'Swap - Encargos'!$L12)</f>
        <v>130</v>
      </c>
      <c r="T95" s="4">
        <f>Forward!T95+(-'Swap - Encargos'!$L12)</f>
        <v>125</v>
      </c>
      <c r="U95" s="4">
        <f>Forward!U95</f>
        <v>0</v>
      </c>
      <c r="V95" s="6"/>
      <c r="W95" s="20">
        <f t="shared" si="0"/>
        <v>140.83333333333334</v>
      </c>
      <c r="X95" s="20">
        <f t="shared" si="1"/>
        <v>175.00793650793656</v>
      </c>
      <c r="Y95" s="23">
        <f t="shared" si="2"/>
        <v>143.4</v>
      </c>
      <c r="Z95" s="23">
        <f t="shared" si="3"/>
        <v>168.26369047619042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165.16666666666666</v>
      </c>
      <c r="AJ95" s="9">
        <f t="shared" si="8"/>
        <v>0.539760348583878</v>
      </c>
      <c r="AK95" s="9">
        <f t="shared" si="9"/>
        <v>0.539760348583878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Encargos'!$L13)</f>
        <v>60</v>
      </c>
      <c r="L96" s="4">
        <f>Forward!L96+(-'Swap - Encargos'!$L13)</f>
        <v>91</v>
      </c>
      <c r="M96" s="4">
        <f>Forward!M96+(-'Swap - Encargos'!$L13)</f>
        <v>133</v>
      </c>
      <c r="N96" s="4">
        <f>Forward!N96+(-'Swap - Encargos'!$L13)</f>
        <v>143</v>
      </c>
      <c r="O96" s="4">
        <f>Forward!O96+(-'Swap - Encargos'!$L13)</f>
        <v>135</v>
      </c>
      <c r="P96" s="4">
        <f>Forward!P96+(-'Swap - Encargos'!$L13)</f>
        <v>145</v>
      </c>
      <c r="Q96" s="4">
        <f>Forward!Q96+(-'Swap - Encargos'!$L13)</f>
        <v>140</v>
      </c>
      <c r="R96" s="4">
        <f>Forward!R96+(-'Swap - Encargos'!$L13)</f>
        <v>135</v>
      </c>
      <c r="S96" s="4">
        <f>Forward!S96+(-'Swap - Encargos'!$L13)</f>
        <v>130</v>
      </c>
      <c r="T96" s="4">
        <f>Forward!T96+(-'Swap - Encargos'!$L13)</f>
        <v>125</v>
      </c>
      <c r="U96" s="4">
        <f>Forward!U96</f>
        <v>0</v>
      </c>
      <c r="V96" s="6"/>
      <c r="W96" s="20">
        <f t="shared" si="0"/>
        <v>117.72222222222223</v>
      </c>
      <c r="X96" s="20">
        <f t="shared" si="1"/>
        <v>175.00793650793656</v>
      </c>
      <c r="Y96" s="23">
        <f t="shared" si="2"/>
        <v>126.56666666666666</v>
      </c>
      <c r="Z96" s="23">
        <f t="shared" si="3"/>
        <v>168.26369047619042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188.27777777777777</v>
      </c>
      <c r="AJ96" s="9">
        <f t="shared" si="8"/>
        <v>0.61528685548293394</v>
      </c>
      <c r="AK96" s="9">
        <f t="shared" si="9"/>
        <v>0.61528685548293394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Encargos'!$L14)</f>
        <v>61</v>
      </c>
      <c r="L97" s="4">
        <f>Forward!L97+(-'Swap - Encargos'!$L14)</f>
        <v>88</v>
      </c>
      <c r="M97" s="4">
        <f>Forward!M97+(-'Swap - Encargos'!$L14)</f>
        <v>128</v>
      </c>
      <c r="N97" s="4">
        <f>Forward!N97+(-'Swap - Encargos'!$L14)</f>
        <v>140</v>
      </c>
      <c r="O97" s="4">
        <f>Forward!O97+(-'Swap - Encargos'!$L14)</f>
        <v>132</v>
      </c>
      <c r="P97" s="4">
        <f>Forward!P97+(-'Swap - Encargos'!$L14)</f>
        <v>145</v>
      </c>
      <c r="Q97" s="4">
        <f>Forward!Q97+(-'Swap - Encargos'!$L14)</f>
        <v>140</v>
      </c>
      <c r="R97" s="4">
        <f>Forward!R97+(-'Swap - Encargos'!$L14)</f>
        <v>135</v>
      </c>
      <c r="S97" s="4">
        <f>Forward!S97+(-'Swap - Encargos'!$L14)</f>
        <v>130</v>
      </c>
      <c r="T97" s="4">
        <f>Forward!T97+(-'Swap - Encargos'!$L14)</f>
        <v>125</v>
      </c>
      <c r="U97" s="4">
        <f>Forward!U97</f>
        <v>0</v>
      </c>
      <c r="V97" s="6"/>
      <c r="W97" s="20">
        <f t="shared" si="0"/>
        <v>116.47222222222223</v>
      </c>
      <c r="X97" s="20">
        <f t="shared" si="1"/>
        <v>175.00793650793656</v>
      </c>
      <c r="Y97" s="23">
        <f t="shared" si="2"/>
        <v>125.2</v>
      </c>
      <c r="Z97" s="23">
        <f t="shared" si="3"/>
        <v>168.26369047619042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189.52777777777777</v>
      </c>
      <c r="AJ97" s="9">
        <f t="shared" si="8"/>
        <v>0.61937182280319536</v>
      </c>
      <c r="AK97" s="9">
        <f t="shared" si="9"/>
        <v>0.61937182280319536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Encargos'!$L15)</f>
        <v>78</v>
      </c>
      <c r="M98" s="4">
        <f>Forward!M98+(-'Swap - Encargos'!$L15)</f>
        <v>100</v>
      </c>
      <c r="N98" s="4">
        <f>Forward!N98+(-'Swap - Encargos'!$L15)</f>
        <v>115</v>
      </c>
      <c r="O98" s="4">
        <f>Forward!O98+(-'Swap - Encargos'!$L15)</f>
        <v>128</v>
      </c>
      <c r="P98" s="4">
        <f>Forward!P98+(-'Swap - Encargos'!$L15)</f>
        <v>149</v>
      </c>
      <c r="Q98" s="4">
        <f>Forward!Q98+(-'Swap - Encargos'!$L15)</f>
        <v>144</v>
      </c>
      <c r="R98" s="4">
        <f>Forward!R98+(-'Swap - Encargos'!$L15)</f>
        <v>139</v>
      </c>
      <c r="S98" s="4">
        <f>Forward!S98+(-'Swap - Encargos'!$L15)</f>
        <v>134</v>
      </c>
      <c r="T98" s="4">
        <f>Forward!T98+(-'Swap - Encargos'!$L15)</f>
        <v>129</v>
      </c>
      <c r="U98" s="4">
        <f>Forward!U98</f>
        <v>0</v>
      </c>
      <c r="V98" s="6"/>
      <c r="W98" s="20">
        <f t="shared" si="0"/>
        <v>97.666666666666671</v>
      </c>
      <c r="X98" s="20">
        <f t="shared" si="1"/>
        <v>175.00793650793656</v>
      </c>
      <c r="Y98" s="23">
        <f t="shared" si="2"/>
        <v>114</v>
      </c>
      <c r="Z98" s="23">
        <f t="shared" si="3"/>
        <v>168.26369047619042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219.13333333333333</v>
      </c>
      <c r="AJ98" s="9">
        <f t="shared" si="8"/>
        <v>0.69170875420875411</v>
      </c>
      <c r="AK98" s="9">
        <f t="shared" si="9"/>
        <v>0.69170875420875411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Encargos'!$L16)</f>
        <v>77</v>
      </c>
      <c r="M99" s="4">
        <f>Forward!M99+(-'Swap - Encargos'!$L16)</f>
        <v>91</v>
      </c>
      <c r="N99" s="4">
        <f>Forward!N99+(-'Swap - Encargos'!$L16)</f>
        <v>104</v>
      </c>
      <c r="O99" s="4">
        <f>Forward!O99+(-'Swap - Encargos'!$L16)</f>
        <v>115</v>
      </c>
      <c r="P99" s="4">
        <f>Forward!P99+(-'Swap - Encargos'!$L16)</f>
        <v>149</v>
      </c>
      <c r="Q99" s="4">
        <f>Forward!Q99+(-'Swap - Encargos'!$L16)</f>
        <v>148</v>
      </c>
      <c r="R99" s="4">
        <f>Forward!R99+(-'Swap - Encargos'!$L16)</f>
        <v>143</v>
      </c>
      <c r="S99" s="4">
        <f>Forward!S99+(-'Swap - Encargos'!$L16)</f>
        <v>138</v>
      </c>
      <c r="T99" s="4">
        <f>Forward!T99+(-'Swap - Encargos'!$L16)</f>
        <v>133</v>
      </c>
      <c r="U99" s="4">
        <f>Forward!U99</f>
        <v>0</v>
      </c>
      <c r="V99" s="6"/>
      <c r="W99" s="20">
        <f t="shared" si="0"/>
        <v>91.722222222222229</v>
      </c>
      <c r="X99" s="20">
        <f t="shared" si="1"/>
        <v>175.00793650793656</v>
      </c>
      <c r="Y99" s="23">
        <f t="shared" si="2"/>
        <v>108.38333333333334</v>
      </c>
      <c r="Z99" s="23">
        <f t="shared" si="3"/>
        <v>168.26369047619042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225.07777777777778</v>
      </c>
      <c r="AJ99" s="9">
        <f t="shared" si="8"/>
        <v>0.71047278338945008</v>
      </c>
      <c r="AK99" s="9">
        <f t="shared" si="9"/>
        <v>0.71047278338945008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Encargos'!$L17)</f>
        <v>73</v>
      </c>
      <c r="M100" s="4">
        <f>Forward!M100+(-'Swap - Encargos'!$L17)</f>
        <v>86</v>
      </c>
      <c r="N100" s="4">
        <f>Forward!N100+(-'Swap - Encargos'!$L17)</f>
        <v>100</v>
      </c>
      <c r="O100" s="4">
        <f>Forward!O100+(-'Swap - Encargos'!$L17)</f>
        <v>107</v>
      </c>
      <c r="P100" s="4">
        <f>Forward!P100+(-'Swap - Encargos'!$L17)</f>
        <v>129</v>
      </c>
      <c r="Q100" s="4">
        <f>Forward!Q100+(-'Swap - Encargos'!$L17)</f>
        <v>141</v>
      </c>
      <c r="R100" s="4">
        <f>Forward!R100+(-'Swap - Encargos'!$L17)</f>
        <v>136</v>
      </c>
      <c r="S100" s="4">
        <f>Forward!S100+(-'Swap - Encargos'!$L17)</f>
        <v>131</v>
      </c>
      <c r="T100" s="4">
        <f>Forward!T100+(-'Swap - Encargos'!$L17)</f>
        <v>126</v>
      </c>
      <c r="U100" s="4">
        <f>Forward!U100</f>
        <v>0</v>
      </c>
      <c r="V100" s="6"/>
      <c r="W100" s="20">
        <f t="shared" si="0"/>
        <v>88.222222222222229</v>
      </c>
      <c r="X100" s="20">
        <f t="shared" si="1"/>
        <v>175.00793650793656</v>
      </c>
      <c r="Y100" s="23">
        <f t="shared" si="2"/>
        <v>101.26666666666667</v>
      </c>
      <c r="Z100" s="23">
        <f t="shared" si="3"/>
        <v>168.26369047619042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228.57777777777778</v>
      </c>
      <c r="AJ100" s="9">
        <f t="shared" si="8"/>
        <v>0.72152076318742986</v>
      </c>
      <c r="AK100" s="9">
        <f t="shared" si="9"/>
        <v>0.72152076318742986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Encargos'!$L18)</f>
        <v>71</v>
      </c>
      <c r="M101" s="4">
        <f>Forward!M101+(-'Swap - Encargos'!$L18)</f>
        <v>73</v>
      </c>
      <c r="N101" s="4">
        <f>Forward!N101+(-'Swap - Encargos'!$L18)</f>
        <v>85</v>
      </c>
      <c r="O101" s="4">
        <f>Forward!O101+(-'Swap - Encargos'!$L18)</f>
        <v>98</v>
      </c>
      <c r="P101" s="4">
        <f>Forward!P101+(-'Swap - Encargos'!$L18)</f>
        <v>119</v>
      </c>
      <c r="Q101" s="4">
        <f>Forward!Q101+(-'Swap - Encargos'!$L18)</f>
        <v>135</v>
      </c>
      <c r="R101" s="4">
        <f>Forward!R101+(-'Swap - Encargos'!$L18)</f>
        <v>133</v>
      </c>
      <c r="S101" s="4">
        <f>Forward!S101+(-'Swap - Encargos'!$L18)</f>
        <v>131</v>
      </c>
      <c r="T101" s="4">
        <f>Forward!T101+(-'Swap - Encargos'!$L18)</f>
        <v>129</v>
      </c>
      <c r="U101" s="4">
        <f>Forward!U101</f>
        <v>0</v>
      </c>
      <c r="V101" s="6"/>
      <c r="W101" s="20">
        <f t="shared" si="0"/>
        <v>78.583333333333329</v>
      </c>
      <c r="X101" s="20">
        <f t="shared" si="1"/>
        <v>175.00793650793656</v>
      </c>
      <c r="Y101" s="23">
        <f t="shared" si="2"/>
        <v>92.4</v>
      </c>
      <c r="Z101" s="23">
        <f t="shared" si="3"/>
        <v>168.26369047619042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238.2166666666667</v>
      </c>
      <c r="AJ101" s="9">
        <f t="shared" si="8"/>
        <v>0.75194654882154888</v>
      </c>
      <c r="AK101" s="9">
        <f t="shared" si="9"/>
        <v>0.75194654882154888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Encargos'!$L19)</f>
        <v>75</v>
      </c>
      <c r="M102" s="4">
        <f>Forward!M102+(-'Swap - Encargos'!$L19)</f>
        <v>76</v>
      </c>
      <c r="N102" s="4">
        <f>Forward!N102+(-'Swap - Encargos'!$L19)</f>
        <v>89</v>
      </c>
      <c r="O102" s="4">
        <f>Forward!O102+(-'Swap - Encargos'!$L19)</f>
        <v>100</v>
      </c>
      <c r="P102" s="4">
        <f>Forward!P102+(-'Swap - Encargos'!$L19)</f>
        <v>115</v>
      </c>
      <c r="Q102" s="4">
        <f>Forward!Q102+(-'Swap - Encargos'!$L19)</f>
        <v>130</v>
      </c>
      <c r="R102" s="4">
        <f>Forward!R102+(-'Swap - Encargos'!$L19)</f>
        <v>128</v>
      </c>
      <c r="S102" s="4">
        <f>Forward!S102+(-'Swap - Encargos'!$L19)</f>
        <v>126</v>
      </c>
      <c r="T102" s="4">
        <f>Forward!T102+(-'Swap - Encargos'!$L19)</f>
        <v>124</v>
      </c>
      <c r="U102" s="4">
        <f>Forward!U102</f>
        <v>0</v>
      </c>
      <c r="V102" s="6"/>
      <c r="W102" s="20">
        <f t="shared" si="0"/>
        <v>82.777777777777771</v>
      </c>
      <c r="X102" s="20">
        <f t="shared" si="1"/>
        <v>175.00793650793656</v>
      </c>
      <c r="Y102" s="23">
        <f t="shared" si="2"/>
        <v>94.666666666666671</v>
      </c>
      <c r="Z102" s="23">
        <f t="shared" si="3"/>
        <v>168.26369047619042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234.02222222222224</v>
      </c>
      <c r="AJ102" s="9">
        <f t="shared" si="8"/>
        <v>0.73870650953984285</v>
      </c>
      <c r="AK102" s="9">
        <f t="shared" si="9"/>
        <v>0.73870650953984285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Encargos'!$L20)</f>
        <v>75</v>
      </c>
      <c r="M103" s="4">
        <f>Forward!M103+(-'Swap - Encargos'!$L20)</f>
        <v>77</v>
      </c>
      <c r="N103" s="4">
        <f>Forward!N103+(-'Swap - Encargos'!$L20)</f>
        <v>91</v>
      </c>
      <c r="O103" s="4">
        <f>Forward!O103+(-'Swap - Encargos'!$L20)</f>
        <v>101</v>
      </c>
      <c r="P103" s="4">
        <f>Forward!P103+(-'Swap - Encargos'!$L20)</f>
        <v>109</v>
      </c>
      <c r="Q103" s="4">
        <f>Forward!Q103+(-'Swap - Encargos'!$L20)</f>
        <v>126</v>
      </c>
      <c r="R103" s="4">
        <f>Forward!R103+(-'Swap - Encargos'!$L20)</f>
        <v>124</v>
      </c>
      <c r="S103" s="4">
        <f>Forward!S103+(-'Swap - Encargos'!$L20)</f>
        <v>122</v>
      </c>
      <c r="T103" s="4">
        <f>Forward!T103+(-'Swap - Encargos'!$L20)</f>
        <v>120</v>
      </c>
      <c r="U103" s="4">
        <f>Forward!U103</f>
        <v>0</v>
      </c>
      <c r="V103" s="6"/>
      <c r="W103" s="20">
        <f t="shared" si="0"/>
        <v>84.611111111111114</v>
      </c>
      <c r="X103" s="20">
        <f t="shared" si="1"/>
        <v>175.00793650793656</v>
      </c>
      <c r="Y103" s="23">
        <f t="shared" si="2"/>
        <v>94.85</v>
      </c>
      <c r="Z103" s="23">
        <f t="shared" si="3"/>
        <v>168.26369047619042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232.1888888888889</v>
      </c>
      <c r="AJ103" s="9">
        <f t="shared" si="8"/>
        <v>0.73291947250280587</v>
      </c>
      <c r="AK103" s="9">
        <f t="shared" si="9"/>
        <v>0.73291947250280587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Encargos'!$L21)</f>
        <v>78</v>
      </c>
      <c r="M104" s="4">
        <f>Forward!M104+(-'Swap - Encargos'!$L21)</f>
        <v>80</v>
      </c>
      <c r="N104" s="4">
        <f>Forward!N104+(-'Swap - Encargos'!$L21)</f>
        <v>93</v>
      </c>
      <c r="O104" s="4">
        <f>Forward!O104+(-'Swap - Encargos'!$L21)</f>
        <v>100</v>
      </c>
      <c r="P104" s="4">
        <f>Forward!P104+(-'Swap - Encargos'!$L21)</f>
        <v>109</v>
      </c>
      <c r="Q104" s="4">
        <f>Forward!Q104+(-'Swap - Encargos'!$L21)</f>
        <v>122</v>
      </c>
      <c r="R104" s="4">
        <f>Forward!R104+(-'Swap - Encargos'!$L21)</f>
        <v>120</v>
      </c>
      <c r="S104" s="4">
        <f>Forward!S104+(-'Swap - Encargos'!$L21)</f>
        <v>118</v>
      </c>
      <c r="T104" s="4">
        <f>Forward!T104+(-'Swap - Encargos'!$L21)</f>
        <v>116</v>
      </c>
      <c r="U104" s="4">
        <f>Forward!U104</f>
        <v>0</v>
      </c>
      <c r="V104" s="6"/>
      <c r="W104" s="20">
        <f t="shared" si="0"/>
        <v>87.333333333333329</v>
      </c>
      <c r="X104" s="20">
        <f t="shared" si="1"/>
        <v>175.00793650793656</v>
      </c>
      <c r="Y104" s="23">
        <f t="shared" si="2"/>
        <v>96.4</v>
      </c>
      <c r="Z104" s="23">
        <f t="shared" si="3"/>
        <v>168.26369047619042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229.4666666666667</v>
      </c>
      <c r="AJ104" s="9">
        <f t="shared" si="8"/>
        <v>0.72432659932659937</v>
      </c>
      <c r="AK104" s="9">
        <f t="shared" si="9"/>
        <v>0.72432659932659937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Encargos'!$L22)</f>
        <v>81</v>
      </c>
      <c r="M105" s="4">
        <f>Forward!M105+(-'Swap - Encargos'!$L22)</f>
        <v>77</v>
      </c>
      <c r="N105" s="4">
        <f>Forward!N105+(-'Swap - Encargos'!$L22)</f>
        <v>92</v>
      </c>
      <c r="O105" s="4">
        <f>Forward!O105+(-'Swap - Encargos'!$L22)</f>
        <v>100</v>
      </c>
      <c r="P105" s="4">
        <f>Forward!P105+(-'Swap - Encargos'!$L22)</f>
        <v>109</v>
      </c>
      <c r="Q105" s="4">
        <f>Forward!Q105+(-'Swap - Encargos'!$L22)</f>
        <v>122</v>
      </c>
      <c r="R105" s="4">
        <f>Forward!R105+(-'Swap - Encargos'!$L22)</f>
        <v>120</v>
      </c>
      <c r="S105" s="4">
        <f>Forward!S105+(-'Swap - Encargos'!$L22)</f>
        <v>118</v>
      </c>
      <c r="T105" s="4">
        <f>Forward!T105+(-'Swap - Encargos'!$L22)</f>
        <v>116</v>
      </c>
      <c r="U105" s="4">
        <f>Forward!U105</f>
        <v>0</v>
      </c>
      <c r="V105" s="6"/>
      <c r="W105" s="20">
        <f t="shared" si="0"/>
        <v>87.027777777777771</v>
      </c>
      <c r="X105" s="20">
        <f t="shared" si="1"/>
        <v>175.00793650793656</v>
      </c>
      <c r="Y105" s="23">
        <f t="shared" si="2"/>
        <v>96.583333333333329</v>
      </c>
      <c r="Z105" s="23">
        <f t="shared" si="3"/>
        <v>168.26369047619042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229.77222222222224</v>
      </c>
      <c r="AJ105" s="9">
        <f t="shared" si="8"/>
        <v>0.72529110549943887</v>
      </c>
      <c r="AK105" s="9">
        <f t="shared" si="9"/>
        <v>0.72529110549943887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Encargos'!$L23)</f>
        <v>78</v>
      </c>
      <c r="M106" s="4">
        <f>Forward!M106+(-'Swap - Encargos'!$L23)</f>
        <v>73</v>
      </c>
      <c r="N106" s="4">
        <f>Forward!N106+(-'Swap - Encargos'!$L23)</f>
        <v>86</v>
      </c>
      <c r="O106" s="4">
        <f>Forward!O106+(-'Swap - Encargos'!$L23)</f>
        <v>95</v>
      </c>
      <c r="P106" s="4">
        <f>Forward!P106+(-'Swap - Encargos'!$L23)</f>
        <v>109</v>
      </c>
      <c r="Q106" s="4">
        <f>Forward!Q106+(-'Swap - Encargos'!$L23)</f>
        <v>122</v>
      </c>
      <c r="R106" s="4">
        <f>Forward!R106+(-'Swap - Encargos'!$L23)</f>
        <v>120</v>
      </c>
      <c r="S106" s="4">
        <f>Forward!S106+(-'Swap - Encargos'!$L23)</f>
        <v>118</v>
      </c>
      <c r="T106" s="4">
        <f>Forward!T106+(-'Swap - Encargos'!$L23)</f>
        <v>116</v>
      </c>
      <c r="U106" s="4">
        <f>Forward!U106</f>
        <v>0</v>
      </c>
      <c r="V106" s="6"/>
      <c r="W106" s="20">
        <f t="shared" si="0"/>
        <v>82.777777777777771</v>
      </c>
      <c r="X106" s="20">
        <f t="shared" si="1"/>
        <v>175.00793650793656</v>
      </c>
      <c r="Y106" s="23">
        <f t="shared" si="2"/>
        <v>94.066666666666663</v>
      </c>
      <c r="Z106" s="23">
        <f t="shared" si="3"/>
        <v>168.26369047619042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234.02222222222224</v>
      </c>
      <c r="AJ106" s="9">
        <f t="shared" si="8"/>
        <v>0.73870650953984285</v>
      </c>
      <c r="AK106" s="9">
        <f t="shared" si="9"/>
        <v>0.73870650953984285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Encargos'!$L24)</f>
        <v>80</v>
      </c>
      <c r="M107" s="4">
        <f>Forward!M107+(-'Swap - Encargos'!$L24)</f>
        <v>74</v>
      </c>
      <c r="N107" s="4">
        <f>Forward!N107+(-'Swap - Encargos'!$L24)</f>
        <v>90</v>
      </c>
      <c r="O107" s="4">
        <f>Forward!O107+(-'Swap - Encargos'!$L24)</f>
        <v>100</v>
      </c>
      <c r="P107" s="4">
        <f>Forward!P107+(-'Swap - Encargos'!$L24)</f>
        <v>107</v>
      </c>
      <c r="Q107" s="4">
        <f>Forward!Q107+(-'Swap - Encargos'!$L24)</f>
        <v>120</v>
      </c>
      <c r="R107" s="4">
        <f>Forward!R107+(-'Swap - Encargos'!$L24)</f>
        <v>118</v>
      </c>
      <c r="S107" s="4">
        <f>Forward!S107+(-'Swap - Encargos'!$L24)</f>
        <v>116</v>
      </c>
      <c r="T107" s="4">
        <f>Forward!T107+(-'Swap - Encargos'!$L24)</f>
        <v>114</v>
      </c>
      <c r="U107" s="4">
        <f>Forward!U107</f>
        <v>0</v>
      </c>
      <c r="V107" s="6"/>
      <c r="W107" s="20">
        <f t="shared" si="0"/>
        <v>86.333333333333329</v>
      </c>
      <c r="X107" s="20">
        <f t="shared" si="1"/>
        <v>175.00793650793656</v>
      </c>
      <c r="Y107" s="23">
        <f t="shared" si="2"/>
        <v>96.2</v>
      </c>
      <c r="Z107" s="23">
        <f t="shared" si="3"/>
        <v>168.26369047619042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230.4666666666667</v>
      </c>
      <c r="AJ107" s="9">
        <f t="shared" si="8"/>
        <v>0.72748316498316501</v>
      </c>
      <c r="AK107" s="9">
        <f t="shared" si="9"/>
        <v>0.72748316498316501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Encargos'!$L25)</f>
        <v>80</v>
      </c>
      <c r="M108" s="4">
        <f>Forward!M108+(-'Swap - Encargos'!$L25)</f>
        <v>87</v>
      </c>
      <c r="N108" s="4">
        <f>Forward!N108+(-'Swap - Encargos'!$L25)</f>
        <v>99</v>
      </c>
      <c r="O108" s="4">
        <f>Forward!O108+(-'Swap - Encargos'!$L25)</f>
        <v>109</v>
      </c>
      <c r="P108" s="4">
        <f>Forward!P108+(-'Swap - Encargos'!$L25)</f>
        <v>107</v>
      </c>
      <c r="Q108" s="4">
        <f>Forward!Q108+(-'Swap - Encargos'!$L25)</f>
        <v>120</v>
      </c>
      <c r="R108" s="4">
        <f>Forward!R108+(-'Swap - Encargos'!$L25)</f>
        <v>118</v>
      </c>
      <c r="S108" s="4">
        <f>Forward!S108+(-'Swap - Encargos'!$L25)</f>
        <v>116</v>
      </c>
      <c r="T108" s="4">
        <f>Forward!T108+(-'Swap - Encargos'!$L25)</f>
        <v>114</v>
      </c>
      <c r="U108" s="4">
        <f>Forward!U108</f>
        <v>0</v>
      </c>
      <c r="V108" s="6"/>
      <c r="W108" s="20">
        <f t="shared" si="0"/>
        <v>96.722222222222229</v>
      </c>
      <c r="X108" s="20">
        <f t="shared" si="1"/>
        <v>175.00793650793656</v>
      </c>
      <c r="Y108" s="23">
        <f t="shared" si="2"/>
        <v>103.06666666666666</v>
      </c>
      <c r="Z108" s="23">
        <f t="shared" si="3"/>
        <v>168.26369047619042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220.07777777777778</v>
      </c>
      <c r="AJ108" s="9">
        <f t="shared" si="8"/>
        <v>0.69468995510662179</v>
      </c>
      <c r="AK108" s="9">
        <f t="shared" si="9"/>
        <v>0.69468995510662179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Encargos'!$L26)</f>
        <v>81</v>
      </c>
      <c r="M109" s="4">
        <f>Forward!M109+(-'Swap - Encargos'!$L26)</f>
        <v>86</v>
      </c>
      <c r="N109" s="4">
        <f>Forward!N109+(-'Swap - Encargos'!$L26)</f>
        <v>114</v>
      </c>
      <c r="O109" s="4">
        <f>Forward!O109+(-'Swap - Encargos'!$L26)</f>
        <v>124</v>
      </c>
      <c r="P109" s="4">
        <f>Forward!P109+(-'Swap - Encargos'!$L26)</f>
        <v>123</v>
      </c>
      <c r="Q109" s="4">
        <f>Forward!Q109+(-'Swap - Encargos'!$L26)</f>
        <v>131</v>
      </c>
      <c r="R109" s="4">
        <f>Forward!R109+(-'Swap - Encargos'!$L26)</f>
        <v>129</v>
      </c>
      <c r="S109" s="4">
        <f>Forward!S109+(-'Swap - Encargos'!$L26)</f>
        <v>127</v>
      </c>
      <c r="T109" s="4">
        <f>Forward!T109+(-'Swap - Encargos'!$L26)</f>
        <v>125</v>
      </c>
      <c r="U109" s="4">
        <f>Forward!U109</f>
        <v>0</v>
      </c>
      <c r="V109" s="6"/>
      <c r="W109" s="20">
        <f t="shared" si="0"/>
        <v>106.80555555555556</v>
      </c>
      <c r="X109" s="20">
        <f t="shared" si="1"/>
        <v>175.00793650793656</v>
      </c>
      <c r="Y109" s="23">
        <f t="shared" si="2"/>
        <v>114.76666666666667</v>
      </c>
      <c r="Z109" s="23">
        <f t="shared" si="3"/>
        <v>168.26369047619042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209.99444444444447</v>
      </c>
      <c r="AJ109" s="9">
        <f t="shared" si="8"/>
        <v>0.66286125140291807</v>
      </c>
      <c r="AK109" s="9">
        <f t="shared" si="9"/>
        <v>0.66286125140291807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Encargos'!$L27)</f>
        <v>90</v>
      </c>
      <c r="N110" s="4">
        <f>Forward!N110+(-'Swap - Encargos'!$L27)</f>
        <v>105</v>
      </c>
      <c r="O110" s="4">
        <f>Forward!O110+(-'Swap - Encargos'!$L27)</f>
        <v>117</v>
      </c>
      <c r="P110" s="4">
        <f>Forward!P110+(-'Swap - Encargos'!$L27)</f>
        <v>138</v>
      </c>
      <c r="Q110" s="4">
        <f>Forward!Q110+(-'Swap - Encargos'!$L27)</f>
        <v>137</v>
      </c>
      <c r="R110" s="4">
        <f>Forward!R110+(-'Swap - Encargos'!$L27)</f>
        <v>135</v>
      </c>
      <c r="S110" s="4">
        <f>Forward!S110+(-'Swap - Encargos'!$L27)</f>
        <v>133</v>
      </c>
      <c r="T110" s="4">
        <f>Forward!T110+(-'Swap - Encargos'!$L27)</f>
        <v>131</v>
      </c>
      <c r="U110" s="4">
        <f>Forward!U110</f>
        <v>0</v>
      </c>
      <c r="V110" s="6"/>
      <c r="W110" s="20">
        <f t="shared" si="0"/>
        <v>104</v>
      </c>
      <c r="X110" s="20">
        <f t="shared" si="1"/>
        <v>175.00793650793656</v>
      </c>
      <c r="Y110" s="23">
        <f t="shared" si="2"/>
        <v>117.4</v>
      </c>
      <c r="Z110" s="23">
        <f t="shared" si="3"/>
        <v>168.26369047619042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242.5</v>
      </c>
      <c r="AJ110" s="9">
        <f t="shared" si="8"/>
        <v>0.69985569985569984</v>
      </c>
      <c r="AK110" s="9">
        <f t="shared" si="9"/>
        <v>0.69985569985569984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Encargos'!$L28)</f>
        <v>129</v>
      </c>
      <c r="N111" s="4">
        <f>Forward!N111+(-'Swap - Encargos'!$L28)</f>
        <v>186</v>
      </c>
      <c r="O111" s="4">
        <f>Forward!O111+(-'Swap - Encargos'!$L28)</f>
        <v>177</v>
      </c>
      <c r="P111" s="4">
        <f>Forward!P111+(-'Swap - Encargos'!$L28)</f>
        <v>171</v>
      </c>
      <c r="Q111" s="4">
        <f>Forward!Q111+(-'Swap - Encargos'!$L28)</f>
        <v>161</v>
      </c>
      <c r="R111" s="4">
        <f>Forward!R111+(-'Swap - Encargos'!$L28)</f>
        <v>155</v>
      </c>
      <c r="S111" s="4">
        <f>Forward!S111+(-'Swap - Encargos'!$L28)</f>
        <v>150</v>
      </c>
      <c r="T111" s="4">
        <f>Forward!T111+(-'Swap - Encargos'!$L28)</f>
        <v>145</v>
      </c>
      <c r="U111" s="4">
        <f>Forward!U111</f>
        <v>0</v>
      </c>
      <c r="V111" s="6"/>
      <c r="W111" s="20">
        <f t="shared" si="0"/>
        <v>165.16666666666666</v>
      </c>
      <c r="X111" s="20">
        <f t="shared" si="1"/>
        <v>175.00793650793656</v>
      </c>
      <c r="Y111" s="23">
        <f t="shared" si="2"/>
        <v>165.23333333333332</v>
      </c>
      <c r="Z111" s="23">
        <f t="shared" si="3"/>
        <v>168.26369047619042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181.33333333333334</v>
      </c>
      <c r="AJ111" s="9">
        <f t="shared" si="8"/>
        <v>0.52332852332852331</v>
      </c>
      <c r="AK111" s="9">
        <f t="shared" si="9"/>
        <v>0.52332852332852331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Encargos'!$L29)</f>
        <v>129</v>
      </c>
      <c r="N112" s="4">
        <f>Forward!N112+(-'Swap - Encargos'!$L29)</f>
        <v>171</v>
      </c>
      <c r="O112" s="4">
        <f>Forward!O112+(-'Swap - Encargos'!$L29)</f>
        <v>165</v>
      </c>
      <c r="P112" s="4">
        <f>Forward!P112+(-'Swap - Encargos'!$L29)</f>
        <v>159</v>
      </c>
      <c r="Q112" s="4">
        <f>Forward!Q112+(-'Swap - Encargos'!$L29)</f>
        <v>160</v>
      </c>
      <c r="R112" s="4">
        <f>Forward!R112+(-'Swap - Encargos'!$L29)</f>
        <v>156</v>
      </c>
      <c r="S112" s="4">
        <f>Forward!S112+(-'Swap - Encargos'!$L29)</f>
        <v>151</v>
      </c>
      <c r="T112" s="4">
        <f>Forward!T112+(-'Swap - Encargos'!$L29)</f>
        <v>146</v>
      </c>
      <c r="U112" s="4">
        <f>Forward!U112</f>
        <v>0</v>
      </c>
      <c r="V112" s="6"/>
      <c r="W112" s="20">
        <f t="shared" si="0"/>
        <v>156.66666666666666</v>
      </c>
      <c r="X112" s="20">
        <f t="shared" si="1"/>
        <v>175.00793650793656</v>
      </c>
      <c r="Y112" s="23">
        <f t="shared" si="2"/>
        <v>157.69999999999999</v>
      </c>
      <c r="Z112" s="23">
        <f t="shared" si="3"/>
        <v>168.26369047619042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189.83333333333334</v>
      </c>
      <c r="AJ112" s="9">
        <f t="shared" si="8"/>
        <v>0.54785954785954794</v>
      </c>
      <c r="AK112" s="9">
        <f t="shared" si="9"/>
        <v>0.54785954785954794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Encargos'!$L30)</f>
        <v>120</v>
      </c>
      <c r="N113" s="4">
        <f>Forward!N113+(-'Swap - Encargos'!$L30)</f>
        <v>155</v>
      </c>
      <c r="O113" s="4">
        <f>Forward!O113+(-'Swap - Encargos'!$L30)</f>
        <v>156</v>
      </c>
      <c r="P113" s="4">
        <f>Forward!P113+(-'Swap - Encargos'!$L30)</f>
        <v>152</v>
      </c>
      <c r="Q113" s="4">
        <f>Forward!Q113+(-'Swap - Encargos'!$L30)</f>
        <v>147</v>
      </c>
      <c r="R113" s="4">
        <f>Forward!R113+(-'Swap - Encargos'!$L30)</f>
        <v>142</v>
      </c>
      <c r="S113" s="4">
        <f>Forward!S113+(-'Swap - Encargos'!$L30)</f>
        <v>137</v>
      </c>
      <c r="T113" s="4">
        <f>Forward!T113+(-'Swap - Encargos'!$L30)</f>
        <v>132</v>
      </c>
      <c r="U113" s="4">
        <f>Forward!U113</f>
        <v>0</v>
      </c>
      <c r="V113" s="6"/>
      <c r="W113" s="20">
        <f t="shared" si="0"/>
        <v>146.33333333333334</v>
      </c>
      <c r="X113" s="20">
        <f t="shared" si="1"/>
        <v>175.00793650793656</v>
      </c>
      <c r="Y113" s="23">
        <f t="shared" si="2"/>
        <v>147.1</v>
      </c>
      <c r="Z113" s="23">
        <f t="shared" si="3"/>
        <v>168.26369047619042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200.16666666666666</v>
      </c>
      <c r="AJ113" s="9">
        <f t="shared" si="8"/>
        <v>0.57768157768157768</v>
      </c>
      <c r="AK113" s="9">
        <f t="shared" si="9"/>
        <v>0.57768157768157768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Encargos'!$L31)</f>
        <v>90</v>
      </c>
      <c r="N114" s="4">
        <f>Forward!N114+(-'Swap - Encargos'!$L31)</f>
        <v>130</v>
      </c>
      <c r="O114" s="4">
        <f>Forward!O114+(-'Swap - Encargos'!$L31)</f>
        <v>145</v>
      </c>
      <c r="P114" s="4">
        <f>Forward!P114+(-'Swap - Encargos'!$L31)</f>
        <v>142</v>
      </c>
      <c r="Q114" s="4">
        <f>Forward!Q114+(-'Swap - Encargos'!$L31)</f>
        <v>137</v>
      </c>
      <c r="R114" s="4">
        <f>Forward!R114+(-'Swap - Encargos'!$L31)</f>
        <v>132</v>
      </c>
      <c r="S114" s="4">
        <f>Forward!S114+(-'Swap - Encargos'!$L31)</f>
        <v>127</v>
      </c>
      <c r="T114" s="4">
        <f>Forward!T114+(-'Swap - Encargos'!$L31)</f>
        <v>122</v>
      </c>
      <c r="U114" s="4">
        <f>Forward!U114</f>
        <v>0</v>
      </c>
      <c r="V114" s="6"/>
      <c r="W114" s="20">
        <f t="shared" si="0"/>
        <v>127.44444444444444</v>
      </c>
      <c r="X114" s="20">
        <f t="shared" si="1"/>
        <v>175.00793650793656</v>
      </c>
      <c r="Y114" s="23">
        <f t="shared" si="2"/>
        <v>131.6</v>
      </c>
      <c r="Z114" s="23">
        <f t="shared" si="3"/>
        <v>168.26369047619042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219.05555555555554</v>
      </c>
      <c r="AJ114" s="9">
        <f t="shared" si="8"/>
        <v>0.63219496552829879</v>
      </c>
      <c r="AK114" s="9">
        <f t="shared" si="9"/>
        <v>0.63219496552829879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Encargos'!$L32)</f>
        <v>142</v>
      </c>
      <c r="N115" s="4">
        <f>Forward!N115+(-'Swap - Encargos'!$L32)</f>
        <v>157</v>
      </c>
      <c r="O115" s="4">
        <f>Forward!O115+(-'Swap - Encargos'!$L32)</f>
        <v>158</v>
      </c>
      <c r="P115" s="4">
        <f>Forward!P115+(-'Swap - Encargos'!$L32)</f>
        <v>150</v>
      </c>
      <c r="Q115" s="4">
        <f>Forward!Q115+(-'Swap - Encargos'!$L32)</f>
        <v>145</v>
      </c>
      <c r="R115" s="4">
        <f>Forward!R115+(-'Swap - Encargos'!$L32)</f>
        <v>140</v>
      </c>
      <c r="S115" s="4">
        <f>Forward!S115+(-'Swap - Encargos'!$L32)</f>
        <v>135</v>
      </c>
      <c r="T115" s="4">
        <f>Forward!T115+(-'Swap - Encargos'!$L32)</f>
        <v>130</v>
      </c>
      <c r="U115" s="4">
        <f>Forward!U115</f>
        <v>0</v>
      </c>
      <c r="V115" s="6"/>
      <c r="W115" s="20">
        <f t="shared" si="0"/>
        <v>153.44444444444446</v>
      </c>
      <c r="X115" s="20">
        <f t="shared" si="1"/>
        <v>175.00793650793656</v>
      </c>
      <c r="Y115" s="23">
        <f t="shared" si="2"/>
        <v>150.23333333333332</v>
      </c>
      <c r="Z115" s="23">
        <f t="shared" si="3"/>
        <v>168.26369047619042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193.05555555555554</v>
      </c>
      <c r="AJ115" s="9">
        <f t="shared" si="8"/>
        <v>0.55715889049222378</v>
      </c>
      <c r="AK115" s="9">
        <f t="shared" si="9"/>
        <v>0.55715889049222378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Encargos'!$L33)</f>
        <v>200</v>
      </c>
      <c r="N116" s="4">
        <f>Forward!N116+(-'Swap - Encargos'!$L33)</f>
        <v>182</v>
      </c>
      <c r="O116" s="4">
        <f>Forward!O116+(-'Swap - Encargos'!$L33)</f>
        <v>167</v>
      </c>
      <c r="P116" s="4">
        <f>Forward!P116+(-'Swap - Encargos'!$L33)</f>
        <v>151</v>
      </c>
      <c r="Q116" s="4">
        <f>Forward!Q116+(-'Swap - Encargos'!$L33)</f>
        <v>146</v>
      </c>
      <c r="R116" s="4">
        <f>Forward!R116+(-'Swap - Encargos'!$L33)</f>
        <v>141</v>
      </c>
      <c r="S116" s="4">
        <f>Forward!S116+(-'Swap - Encargos'!$L33)</f>
        <v>136</v>
      </c>
      <c r="T116" s="4">
        <f>Forward!T116+(-'Swap - Encargos'!$L33)</f>
        <v>131</v>
      </c>
      <c r="U116" s="4">
        <f>Forward!U116</f>
        <v>0</v>
      </c>
      <c r="V116" s="6"/>
      <c r="W116" s="20">
        <f t="shared" si="0"/>
        <v>174.83333333333334</v>
      </c>
      <c r="X116" s="20">
        <f t="shared" si="1"/>
        <v>175.00793650793656</v>
      </c>
      <c r="Y116" s="23">
        <f t="shared" si="2"/>
        <v>163.30000000000001</v>
      </c>
      <c r="Z116" s="23">
        <f t="shared" si="3"/>
        <v>168.26369047619042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171.66666666666666</v>
      </c>
      <c r="AJ116" s="9">
        <f t="shared" si="8"/>
        <v>0.49543049543049539</v>
      </c>
      <c r="AK116" s="9">
        <f t="shared" si="9"/>
        <v>0.49543049543049539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Encargos'!$L34)</f>
        <v>155</v>
      </c>
      <c r="N117" s="4">
        <f>Forward!N117+(-'Swap - Encargos'!$L34)</f>
        <v>172</v>
      </c>
      <c r="O117" s="4">
        <f>Forward!O117+(-'Swap - Encargos'!$L34)</f>
        <v>162</v>
      </c>
      <c r="P117" s="4">
        <f>Forward!P117+(-'Swap - Encargos'!$L34)</f>
        <v>150</v>
      </c>
      <c r="Q117" s="4">
        <f>Forward!Q117+(-'Swap - Encargos'!$L34)</f>
        <v>145</v>
      </c>
      <c r="R117" s="4">
        <f>Forward!R117+(-'Swap - Encargos'!$L34)</f>
        <v>140</v>
      </c>
      <c r="S117" s="4">
        <f>Forward!S117+(-'Swap - Encargos'!$L34)</f>
        <v>135</v>
      </c>
      <c r="T117" s="4">
        <f>Forward!T117+(-'Swap - Encargos'!$L34)</f>
        <v>130</v>
      </c>
      <c r="U117" s="4">
        <f>Forward!U117</f>
        <v>0</v>
      </c>
      <c r="V117" s="6"/>
      <c r="W117" s="20">
        <f t="shared" si="0"/>
        <v>162.02777777777777</v>
      </c>
      <c r="X117" s="20">
        <f t="shared" si="1"/>
        <v>175.00793650793656</v>
      </c>
      <c r="Y117" s="23">
        <f t="shared" si="2"/>
        <v>155.05000000000001</v>
      </c>
      <c r="Z117" s="23">
        <f t="shared" si="3"/>
        <v>168.26369047619042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184.47222222222223</v>
      </c>
      <c r="AJ117" s="9">
        <f t="shared" si="8"/>
        <v>0.53238736572069911</v>
      </c>
      <c r="AK117" s="9">
        <f t="shared" si="9"/>
        <v>0.53238736572069911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Encargos'!$L35)</f>
        <v>198</v>
      </c>
      <c r="N118" s="4">
        <f>Forward!N118+(-'Swap - Encargos'!$L35)</f>
        <v>186</v>
      </c>
      <c r="O118" s="4">
        <f>Forward!O118+(-'Swap - Encargos'!$L35)</f>
        <v>170</v>
      </c>
      <c r="P118" s="4">
        <f>Forward!P118+(-'Swap - Encargos'!$L35)</f>
        <v>153</v>
      </c>
      <c r="Q118" s="4">
        <f>Forward!Q118+(-'Swap - Encargos'!$L35)</f>
        <v>148</v>
      </c>
      <c r="R118" s="4">
        <f>Forward!R118+(-'Swap - Encargos'!$L35)</f>
        <v>143</v>
      </c>
      <c r="S118" s="4">
        <f>Forward!S118+(-'Swap - Encargos'!$L35)</f>
        <v>138</v>
      </c>
      <c r="T118" s="4">
        <f>Forward!T118+(-'Swap - Encargos'!$L35)</f>
        <v>133</v>
      </c>
      <c r="U118" s="4">
        <f>Forward!U118</f>
        <v>0</v>
      </c>
      <c r="V118" s="6"/>
      <c r="W118" s="20">
        <f t="shared" si="0"/>
        <v>174.66666666666666</v>
      </c>
      <c r="X118" s="20">
        <f t="shared" si="1"/>
        <v>175.00793650793656</v>
      </c>
      <c r="Y118" s="23">
        <f t="shared" si="2"/>
        <v>163.66666666666666</v>
      </c>
      <c r="Z118" s="23">
        <f t="shared" si="3"/>
        <v>168.26369047619042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171.83333333333334</v>
      </c>
      <c r="AJ118" s="9">
        <f t="shared" si="8"/>
        <v>0.49591149591149591</v>
      </c>
      <c r="AK118" s="9">
        <f t="shared" si="9"/>
        <v>0.49591149591149591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Encargos'!$L36)</f>
        <v>290</v>
      </c>
      <c r="N119" s="4">
        <f>Forward!N119+(-'Swap - Encargos'!$L36)</f>
        <v>213</v>
      </c>
      <c r="O119" s="4">
        <f>Forward!O119+(-'Swap - Encargos'!$L36)</f>
        <v>171</v>
      </c>
      <c r="P119" s="4">
        <f>Forward!P119+(-'Swap - Encargos'!$L36)</f>
        <v>151</v>
      </c>
      <c r="Q119" s="4">
        <f>Forward!Q119+(-'Swap - Encargos'!$L36)</f>
        <v>146</v>
      </c>
      <c r="R119" s="4">
        <f>Forward!R119+(-'Swap - Encargos'!$L36)</f>
        <v>141</v>
      </c>
      <c r="S119" s="4">
        <f>Forward!S119+(-'Swap - Encargos'!$L36)</f>
        <v>136</v>
      </c>
      <c r="T119" s="4">
        <f>Forward!T119+(-'Swap - Encargos'!$L36)</f>
        <v>131</v>
      </c>
      <c r="U119" s="4">
        <f>Forward!U119</f>
        <v>0</v>
      </c>
      <c r="V119" s="6"/>
      <c r="W119" s="20">
        <f t="shared" si="0"/>
        <v>189.91666666666666</v>
      </c>
      <c r="X119" s="20">
        <f t="shared" si="1"/>
        <v>175.00793650793656</v>
      </c>
      <c r="Y119" s="23">
        <f t="shared" si="2"/>
        <v>171.85</v>
      </c>
      <c r="Z119" s="23">
        <f t="shared" si="3"/>
        <v>168.26369047619042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156.58333333333334</v>
      </c>
      <c r="AJ119" s="9">
        <f t="shared" si="8"/>
        <v>0.45189995189995191</v>
      </c>
      <c r="AK119" s="9">
        <f t="shared" si="9"/>
        <v>0.45189995189995191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Encargos'!$L37)</f>
        <v>252</v>
      </c>
      <c r="N120" s="4">
        <f>Forward!N120+(-'Swap - Encargos'!$L37)</f>
        <v>146</v>
      </c>
      <c r="O120" s="4">
        <f>Forward!O120+(-'Swap - Encargos'!$L37)</f>
        <v>159</v>
      </c>
      <c r="P120" s="4">
        <f>Forward!P120+(-'Swap - Encargos'!$L37)</f>
        <v>148</v>
      </c>
      <c r="Q120" s="4">
        <f>Forward!Q120+(-'Swap - Encargos'!$L37)</f>
        <v>143</v>
      </c>
      <c r="R120" s="4">
        <f>Forward!R120+(-'Swap - Encargos'!$L37)</f>
        <v>138</v>
      </c>
      <c r="S120" s="4">
        <f>Forward!S120+(-'Swap - Encargos'!$L37)</f>
        <v>133</v>
      </c>
      <c r="T120" s="4">
        <f>Forward!T120+(-'Swap - Encargos'!$L37)</f>
        <v>128</v>
      </c>
      <c r="U120" s="4">
        <f>Forward!U120</f>
        <v>0</v>
      </c>
      <c r="V120" s="6"/>
      <c r="W120" s="20">
        <f t="shared" si="0"/>
        <v>156.77777777777777</v>
      </c>
      <c r="X120" s="20">
        <f t="shared" si="1"/>
        <v>175.00793650793656</v>
      </c>
      <c r="Y120" s="23">
        <f t="shared" si="2"/>
        <v>150.6</v>
      </c>
      <c r="Z120" s="23">
        <f t="shared" si="3"/>
        <v>168.26369047619042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189.72222222222223</v>
      </c>
      <c r="AJ120" s="9">
        <f t="shared" si="8"/>
        <v>0.54753888087221425</v>
      </c>
      <c r="AK120" s="9">
        <f t="shared" si="9"/>
        <v>0.54753888087221425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Encargos'!$L38)</f>
        <v>87</v>
      </c>
      <c r="N121" s="4">
        <f>Forward!N121+(-'Swap - Encargos'!$L38)</f>
        <v>150</v>
      </c>
      <c r="O121" s="4">
        <f>Forward!O121+(-'Swap - Encargos'!$L38)</f>
        <v>161</v>
      </c>
      <c r="P121" s="4">
        <f>Forward!P121+(-'Swap - Encargos'!$L38)</f>
        <v>156</v>
      </c>
      <c r="Q121" s="4">
        <f>Forward!Q121+(-'Swap - Encargos'!$L38)</f>
        <v>151</v>
      </c>
      <c r="R121" s="4">
        <f>Forward!R121+(-'Swap - Encargos'!$L38)</f>
        <v>146</v>
      </c>
      <c r="S121" s="4">
        <f>Forward!S121+(-'Swap - Encargos'!$L38)</f>
        <v>141</v>
      </c>
      <c r="T121" s="4">
        <f>Forward!T121+(-'Swap - Encargos'!$L38)</f>
        <v>136</v>
      </c>
      <c r="U121" s="4">
        <f>Forward!U121</f>
        <v>0</v>
      </c>
      <c r="V121" s="6"/>
      <c r="W121" s="20">
        <f t="shared" si="0"/>
        <v>153.75</v>
      </c>
      <c r="X121" s="20">
        <f t="shared" si="1"/>
        <v>175.00793650793656</v>
      </c>
      <c r="Y121" s="23">
        <f t="shared" si="2"/>
        <v>151.81666666666666</v>
      </c>
      <c r="Z121" s="23">
        <f t="shared" si="3"/>
        <v>168.26369047619042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192.75</v>
      </c>
      <c r="AJ121" s="9">
        <f t="shared" si="8"/>
        <v>0.55627705627705626</v>
      </c>
      <c r="AK121" s="9">
        <f t="shared" si="9"/>
        <v>0.55627705627705626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Encargos'!$L39)</f>
        <v>145</v>
      </c>
      <c r="O122" s="4">
        <f>Forward!O122+(-'Swap - Encargos'!$L39)</f>
        <v>169</v>
      </c>
      <c r="P122" s="4">
        <f>Forward!P122+(-'Swap - Encargos'!$L39)</f>
        <v>150</v>
      </c>
      <c r="Q122" s="4">
        <f>Forward!Q122+(-'Swap - Encargos'!$L39)</f>
        <v>145</v>
      </c>
      <c r="R122" s="4">
        <f>Forward!R122+(-'Swap - Encargos'!$L39)</f>
        <v>140</v>
      </c>
      <c r="S122" s="4">
        <f>Forward!S122+(-'Swap - Encargos'!$L39)</f>
        <v>135</v>
      </c>
      <c r="T122" s="4">
        <f>Forward!T122+(-'Swap - Encargos'!$L39)</f>
        <v>130</v>
      </c>
      <c r="U122" s="4">
        <f>Forward!U122</f>
        <v>0</v>
      </c>
      <c r="V122" s="6"/>
      <c r="W122" s="20">
        <f t="shared" si="0"/>
        <v>154.66666666666666</v>
      </c>
      <c r="X122" s="20">
        <f t="shared" si="1"/>
        <v>175.00793650793656</v>
      </c>
      <c r="Y122" s="23">
        <f t="shared" si="2"/>
        <v>149.80000000000001</v>
      </c>
      <c r="Z122" s="23">
        <f t="shared" si="3"/>
        <v>168.26369047619042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223.63333333333335</v>
      </c>
      <c r="AJ122" s="9">
        <f t="shared" si="8"/>
        <v>0.59115340558639529</v>
      </c>
      <c r="AK122" s="9">
        <f t="shared" si="9"/>
        <v>0.59115340558639529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Encargos'!$L40)</f>
        <v>197</v>
      </c>
      <c r="O123" s="4">
        <f>Forward!O123+(-'Swap - Encargos'!$L40)</f>
        <v>189</v>
      </c>
      <c r="P123" s="4">
        <f>Forward!P123+(-'Swap - Encargos'!$L40)</f>
        <v>168</v>
      </c>
      <c r="Q123" s="4">
        <f>Forward!Q123+(-'Swap - Encargos'!$L40)</f>
        <v>153</v>
      </c>
      <c r="R123" s="4">
        <f>Forward!R123+(-'Swap - Encargos'!$L40)</f>
        <v>148</v>
      </c>
      <c r="S123" s="4">
        <f>Forward!S123+(-'Swap - Encargos'!$L40)</f>
        <v>143</v>
      </c>
      <c r="T123" s="4">
        <f>Forward!T123+(-'Swap - Encargos'!$L40)</f>
        <v>133</v>
      </c>
      <c r="U123" s="4">
        <f>Forward!U123</f>
        <v>0</v>
      </c>
      <c r="V123" s="6"/>
      <c r="W123" s="20">
        <f t="shared" si="0"/>
        <v>183.44444444444446</v>
      </c>
      <c r="X123" s="20">
        <f t="shared" si="1"/>
        <v>175.00793650793656</v>
      </c>
      <c r="Y123" s="23">
        <f t="shared" si="2"/>
        <v>170.1</v>
      </c>
      <c r="Z123" s="23">
        <f t="shared" si="3"/>
        <v>168.26369047619042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194.85555555555555</v>
      </c>
      <c r="AJ123" s="9">
        <f t="shared" si="8"/>
        <v>0.51508209240168001</v>
      </c>
      <c r="AK123" s="9">
        <f t="shared" si="9"/>
        <v>0.51508209240168001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Encargos'!$L41)</f>
        <v>292</v>
      </c>
      <c r="O124" s="4">
        <f>Forward!O124+(-'Swap - Encargos'!$L41)</f>
        <v>212</v>
      </c>
      <c r="P124" s="4">
        <f>Forward!P124+(-'Swap - Encargos'!$L41)</f>
        <v>176</v>
      </c>
      <c r="Q124" s="4">
        <f>Forward!Q124+(-'Swap - Encargos'!$L41)</f>
        <v>161</v>
      </c>
      <c r="R124" s="4">
        <f>Forward!R124+(-'Swap - Encargos'!$L41)</f>
        <v>156</v>
      </c>
      <c r="S124" s="4">
        <f>Forward!S124+(-'Swap - Encargos'!$L41)</f>
        <v>151</v>
      </c>
      <c r="T124" s="4">
        <f>Forward!T124+(-'Swap - Encargos'!$L41)</f>
        <v>141</v>
      </c>
      <c r="U124" s="4">
        <f>Forward!U124</f>
        <v>0</v>
      </c>
      <c r="V124" s="6"/>
      <c r="W124" s="20">
        <f t="shared" si="0"/>
        <v>219.38888888888889</v>
      </c>
      <c r="X124" s="20">
        <f t="shared" si="1"/>
        <v>175.00793650793656</v>
      </c>
      <c r="Y124" s="23">
        <f t="shared" si="2"/>
        <v>194.7</v>
      </c>
      <c r="Z124" s="23">
        <f t="shared" si="3"/>
        <v>168.26369047619042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158.91111111111113</v>
      </c>
      <c r="AJ124" s="9">
        <f t="shared" si="8"/>
        <v>0.42006637882926545</v>
      </c>
      <c r="AK124" s="9">
        <f t="shared" si="9"/>
        <v>0.42006637882926545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Encargos'!$L42)</f>
        <v>340</v>
      </c>
      <c r="O125" s="4">
        <f>Forward!O125+(-'Swap - Encargos'!$L42)</f>
        <v>243</v>
      </c>
      <c r="P125" s="4">
        <f>Forward!P125+(-'Swap - Encargos'!$L42)</f>
        <v>188</v>
      </c>
      <c r="Q125" s="4">
        <f>Forward!Q125+(-'Swap - Encargos'!$L42)</f>
        <v>169</v>
      </c>
      <c r="R125" s="4">
        <f>Forward!R125+(-'Swap - Encargos'!$L42)</f>
        <v>164</v>
      </c>
      <c r="S125" s="4">
        <f>Forward!S125+(-'Swap - Encargos'!$L42)</f>
        <v>159</v>
      </c>
      <c r="T125" s="4">
        <f>Forward!T125+(-'Swap - Encargos'!$L42)</f>
        <v>149</v>
      </c>
      <c r="U125" s="4">
        <f>Forward!U125</f>
        <v>0</v>
      </c>
      <c r="V125" s="6"/>
      <c r="W125" s="20">
        <f t="shared" si="0"/>
        <v>242.75</v>
      </c>
      <c r="X125" s="20">
        <f t="shared" si="1"/>
        <v>175.00793650793656</v>
      </c>
      <c r="Y125" s="23">
        <f t="shared" si="2"/>
        <v>211.75</v>
      </c>
      <c r="Z125" s="23">
        <f t="shared" si="3"/>
        <v>168.26369047619042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135.55000000000001</v>
      </c>
      <c r="AJ125" s="9">
        <f t="shared" si="8"/>
        <v>0.35831350779804388</v>
      </c>
      <c r="AK125" s="9">
        <f t="shared" si="9"/>
        <v>0.35831350779804388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Encargos'!$L43)</f>
        <v>326</v>
      </c>
      <c r="O126" s="4">
        <f>Forward!O126+(-'Swap - Encargos'!$L43)</f>
        <v>241</v>
      </c>
      <c r="P126" s="4">
        <f>Forward!P126+(-'Swap - Encargos'!$L43)</f>
        <v>191</v>
      </c>
      <c r="Q126" s="4">
        <f>Forward!Q126+(-'Swap - Encargos'!$L43)</f>
        <v>171</v>
      </c>
      <c r="R126" s="4">
        <f>Forward!R126+(-'Swap - Encargos'!$L43)</f>
        <v>166</v>
      </c>
      <c r="S126" s="4">
        <f>Forward!S126+(-'Swap - Encargos'!$L43)</f>
        <v>161</v>
      </c>
      <c r="T126" s="4">
        <f>Forward!T126+(-'Swap - Encargos'!$L43)</f>
        <v>151</v>
      </c>
      <c r="U126" s="4">
        <f>Forward!U126</f>
        <v>0</v>
      </c>
      <c r="V126" s="6"/>
      <c r="W126" s="20">
        <f t="shared" si="0"/>
        <v>235.44444444444446</v>
      </c>
      <c r="X126" s="20">
        <f t="shared" si="1"/>
        <v>175.00793650793656</v>
      </c>
      <c r="Y126" s="23">
        <f t="shared" si="2"/>
        <v>208</v>
      </c>
      <c r="Z126" s="23">
        <f t="shared" si="3"/>
        <v>168.26369047619042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142.85555555555555</v>
      </c>
      <c r="AJ126" s="9">
        <f t="shared" si="8"/>
        <v>0.37762504772814048</v>
      </c>
      <c r="AK126" s="9">
        <f t="shared" si="9"/>
        <v>0.37762504772814048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Encargos'!$L44)</f>
        <v>334</v>
      </c>
      <c r="O127" s="4">
        <f>Forward!O127+(-'Swap - Encargos'!$L44)</f>
        <v>251</v>
      </c>
      <c r="P127" s="4">
        <f>Forward!P127+(-'Swap - Encargos'!$L44)</f>
        <v>190</v>
      </c>
      <c r="Q127" s="4">
        <f>Forward!Q127+(-'Swap - Encargos'!$L44)</f>
        <v>172</v>
      </c>
      <c r="R127" s="4">
        <f>Forward!R127+(-'Swap - Encargos'!$L44)</f>
        <v>167</v>
      </c>
      <c r="S127" s="4">
        <f>Forward!S127+(-'Swap - Encargos'!$L44)</f>
        <v>162</v>
      </c>
      <c r="T127" s="4">
        <f>Forward!T127+(-'Swap - Encargos'!$L44)</f>
        <v>152</v>
      </c>
      <c r="U127" s="4">
        <f>Forward!U127</f>
        <v>0</v>
      </c>
      <c r="V127" s="6"/>
      <c r="W127" s="20">
        <f t="shared" si="0"/>
        <v>235.83333333333334</v>
      </c>
      <c r="X127" s="20">
        <f t="shared" si="1"/>
        <v>175.00793650793656</v>
      </c>
      <c r="Y127" s="23">
        <f t="shared" si="2"/>
        <v>208.46666666666667</v>
      </c>
      <c r="Z127" s="23">
        <f t="shared" si="3"/>
        <v>168.26369047619042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142.46666666666667</v>
      </c>
      <c r="AJ127" s="9">
        <f t="shared" si="8"/>
        <v>0.37659705700942814</v>
      </c>
      <c r="AK127" s="9">
        <f t="shared" si="9"/>
        <v>0.37659705700942814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Encargos'!$L45)</f>
        <v>286</v>
      </c>
      <c r="O128" s="4">
        <f>Forward!O128+(-'Swap - Encargos'!$L45)</f>
        <v>246</v>
      </c>
      <c r="P128" s="4">
        <f>Forward!P128+(-'Swap - Encargos'!$L45)</f>
        <v>194</v>
      </c>
      <c r="Q128" s="4">
        <f>Forward!Q128+(-'Swap - Encargos'!$L45)</f>
        <v>174</v>
      </c>
      <c r="R128" s="4">
        <f>Forward!R128+(-'Swap - Encargos'!$L45)</f>
        <v>169</v>
      </c>
      <c r="S128" s="4">
        <f>Forward!S128+(-'Swap - Encargos'!$L45)</f>
        <v>164</v>
      </c>
      <c r="T128" s="4">
        <f>Forward!T128+(-'Swap - Encargos'!$L45)</f>
        <v>154</v>
      </c>
      <c r="U128" s="4">
        <f>Forward!U128</f>
        <v>0</v>
      </c>
      <c r="V128" s="6"/>
      <c r="W128" s="20">
        <f t="shared" si="0"/>
        <v>223.33333333333334</v>
      </c>
      <c r="X128" s="20">
        <f t="shared" si="1"/>
        <v>175.00793650793656</v>
      </c>
      <c r="Y128" s="23">
        <f t="shared" si="2"/>
        <v>201.6</v>
      </c>
      <c r="Z128" s="23">
        <f t="shared" si="3"/>
        <v>168.26369047619042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154.96666666666667</v>
      </c>
      <c r="AJ128" s="9">
        <f t="shared" si="8"/>
        <v>0.40963961582518282</v>
      </c>
      <c r="AK128" s="9">
        <f t="shared" si="9"/>
        <v>0.40963961582518282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Encargos'!$L46)</f>
        <v>263</v>
      </c>
      <c r="O129" s="4">
        <f>Forward!O129+(-'Swap - Encargos'!$L46)</f>
        <v>238</v>
      </c>
      <c r="P129" s="4">
        <f>Forward!P129+(-'Swap - Encargos'!$L46)</f>
        <v>196</v>
      </c>
      <c r="Q129" s="4">
        <f>Forward!Q129+(-'Swap - Encargos'!$L46)</f>
        <v>175</v>
      </c>
      <c r="R129" s="4">
        <f>Forward!R129+(-'Swap - Encargos'!$L46)</f>
        <v>170</v>
      </c>
      <c r="S129" s="4">
        <f>Forward!S129+(-'Swap - Encargos'!$L46)</f>
        <v>165</v>
      </c>
      <c r="T129" s="4">
        <f>Forward!T129+(-'Swap - Encargos'!$L46)</f>
        <v>155</v>
      </c>
      <c r="U129" s="4">
        <f>Forward!U129</f>
        <v>0</v>
      </c>
      <c r="V129" s="6"/>
      <c r="W129" s="20">
        <f t="shared" si="0"/>
        <v>215.22222222222223</v>
      </c>
      <c r="X129" s="20">
        <f t="shared" si="1"/>
        <v>175.00793650793656</v>
      </c>
      <c r="Y129" s="23">
        <f t="shared" si="2"/>
        <v>196.96666666666667</v>
      </c>
      <c r="Z129" s="23">
        <f t="shared" si="3"/>
        <v>168.26369047619042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163.07777777777778</v>
      </c>
      <c r="AJ129" s="9">
        <f t="shared" si="8"/>
        <v>0.43108056510118364</v>
      </c>
      <c r="AK129" s="9">
        <f t="shared" si="9"/>
        <v>0.43108056510118364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Encargos'!$L47)</f>
        <v>303</v>
      </c>
      <c r="O130" s="4">
        <f>Forward!O130+(-'Swap - Encargos'!$L47)</f>
        <v>259</v>
      </c>
      <c r="P130" s="4">
        <f>Forward!P130+(-'Swap - Encargos'!$L47)</f>
        <v>211</v>
      </c>
      <c r="Q130" s="4">
        <f>Forward!Q130+(-'Swap - Encargos'!$L47)</f>
        <v>190</v>
      </c>
      <c r="R130" s="4">
        <f>Forward!R130+(-'Swap - Encargos'!$L47)</f>
        <v>185</v>
      </c>
      <c r="S130" s="4">
        <f>Forward!S130+(-'Swap - Encargos'!$L47)</f>
        <v>180</v>
      </c>
      <c r="T130" s="4">
        <f>Forward!T130+(-'Swap - Encargos'!$L47)</f>
        <v>170</v>
      </c>
      <c r="U130" s="4">
        <f>Forward!U130</f>
        <v>0</v>
      </c>
      <c r="V130" s="6"/>
      <c r="W130" s="20">
        <f t="shared" si="0"/>
        <v>232.55555555555554</v>
      </c>
      <c r="X130" s="20">
        <f t="shared" si="1"/>
        <v>175.00793650793656</v>
      </c>
      <c r="Y130" s="23">
        <f t="shared" si="2"/>
        <v>213.2</v>
      </c>
      <c r="Z130" s="23">
        <f t="shared" si="3"/>
        <v>168.26369047619042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145.74444444444447</v>
      </c>
      <c r="AJ130" s="9">
        <f t="shared" si="8"/>
        <v>0.38526155021000386</v>
      </c>
      <c r="AK130" s="9">
        <f t="shared" si="9"/>
        <v>0.38526155021000386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Encargos'!$L48)</f>
        <v>292</v>
      </c>
      <c r="O131" s="4">
        <f>Forward!O131+(-'Swap - Encargos'!$L48)</f>
        <v>251</v>
      </c>
      <c r="P131" s="4">
        <f>Forward!P131+(-'Swap - Encargos'!$L48)</f>
        <v>212</v>
      </c>
      <c r="Q131" s="4">
        <f>Forward!Q131+(-'Swap - Encargos'!$L48)</f>
        <v>200</v>
      </c>
      <c r="R131" s="4">
        <f>Forward!R131+(-'Swap - Encargos'!$L48)</f>
        <v>195</v>
      </c>
      <c r="S131" s="4">
        <f>Forward!S131+(-'Swap - Encargos'!$L48)</f>
        <v>190</v>
      </c>
      <c r="T131" s="4">
        <f>Forward!T131+(-'Swap - Encargos'!$L48)</f>
        <v>180</v>
      </c>
      <c r="U131" s="4">
        <f>Forward!U131</f>
        <v>0</v>
      </c>
      <c r="V131" s="6"/>
      <c r="W131" s="20">
        <f t="shared" si="0"/>
        <v>228.66666666666666</v>
      </c>
      <c r="X131" s="20">
        <f t="shared" si="1"/>
        <v>175.00793650793656</v>
      </c>
      <c r="Y131" s="23">
        <f t="shared" si="2"/>
        <v>214.7</v>
      </c>
      <c r="Z131" s="23">
        <f t="shared" si="3"/>
        <v>168.26369047619042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149.63333333333335</v>
      </c>
      <c r="AJ131" s="9">
        <f t="shared" si="8"/>
        <v>0.39554145739712754</v>
      </c>
      <c r="AK131" s="9">
        <f>IF(AJ131&gt;0,AJ131,0)</f>
        <v>0.39554145739712754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Encargos'!$L49)</f>
        <v>265</v>
      </c>
      <c r="O132" s="4">
        <f>Forward!O132+(-'Swap - Encargos'!$L49)</f>
        <v>249</v>
      </c>
      <c r="P132" s="4">
        <f>Forward!P132+(-'Swap - Encargos'!$L49)</f>
        <v>203</v>
      </c>
      <c r="Q132" s="4">
        <f>Forward!Q132+(-'Swap - Encargos'!$L49)</f>
        <v>195</v>
      </c>
      <c r="R132" s="4">
        <f>Forward!R132+(-'Swap - Encargos'!$L49)</f>
        <v>190</v>
      </c>
      <c r="S132" s="4">
        <f>Forward!S132+(-'Swap - Encargos'!$L49)</f>
        <v>185</v>
      </c>
      <c r="T132" s="4">
        <f>Forward!T132+(-'Swap - Encargos'!$L49)</f>
        <v>175</v>
      </c>
      <c r="U132" s="4">
        <f>Forward!U132</f>
        <v>0</v>
      </c>
      <c r="V132" s="6"/>
      <c r="W132" s="20">
        <f t="shared" si="0"/>
        <v>219.55555555555554</v>
      </c>
      <c r="X132" s="20">
        <f t="shared" si="1"/>
        <v>175.00793650793656</v>
      </c>
      <c r="Y132" s="23">
        <f t="shared" si="2"/>
        <v>207.06666666666666</v>
      </c>
      <c r="Z132" s="23">
        <f t="shared" si="3"/>
        <v>168.26369047619042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158.74444444444447</v>
      </c>
      <c r="AJ132" s="9">
        <f t="shared" si="8"/>
        <v>0.41962581137838872</v>
      </c>
      <c r="AK132" s="9">
        <f>IF(AJ132&gt;0,AJ132,0)</f>
        <v>0.41962581137838872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Encargos'!$L50)</f>
        <v>282</v>
      </c>
      <c r="O133" s="4">
        <f>Forward!O133+(-'Swap - Encargos'!$L50)</f>
        <v>286</v>
      </c>
      <c r="P133" s="4">
        <f>Forward!P133+(-'Swap - Encargos'!$L50)</f>
        <v>235</v>
      </c>
      <c r="Q133" s="4">
        <f>Forward!Q133+(-'Swap - Encargos'!$L50)</f>
        <v>230</v>
      </c>
      <c r="R133" s="4">
        <f>Forward!R133+(-'Swap - Encargos'!$L50)</f>
        <v>201</v>
      </c>
      <c r="S133" s="4">
        <f>Forward!S133+(-'Swap - Encargos'!$L50)</f>
        <v>175</v>
      </c>
      <c r="T133" s="4">
        <f>Forward!T133+(-'Swap - Encargos'!$L50)</f>
        <v>165</v>
      </c>
      <c r="U133" s="4">
        <f>Forward!U133</f>
        <v>0</v>
      </c>
      <c r="V133" s="6"/>
      <c r="W133" s="20">
        <f t="shared" si="0"/>
        <v>251.77777777777777</v>
      </c>
      <c r="X133" s="20">
        <f t="shared" si="1"/>
        <v>175.00793650793656</v>
      </c>
      <c r="Y133" s="23">
        <f t="shared" si="2"/>
        <v>227.18333333333334</v>
      </c>
      <c r="Z133" s="23">
        <f t="shared" si="3"/>
        <v>168.26369047619042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126.52222222222224</v>
      </c>
      <c r="AJ133" s="9">
        <f t="shared" si="8"/>
        <v>0.33444943754222106</v>
      </c>
      <c r="AK133" s="9">
        <f>IF(AJ133&gt;0,AJ133,0)</f>
        <v>0.33444943754222106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Encargos'!$L51)</f>
        <v>334</v>
      </c>
      <c r="P134" s="4">
        <f>Forward!P134+(-'Swap - Encargos'!$L51)</f>
        <v>264</v>
      </c>
      <c r="Q134" s="4">
        <f>Forward!Q134+(-'Swap - Encargos'!$L51)</f>
        <v>245</v>
      </c>
      <c r="R134" s="4">
        <f>Forward!R134+(-'Swap - Encargos'!$L51)</f>
        <v>225</v>
      </c>
      <c r="S134" s="4">
        <f>Forward!S134+(-'Swap - Encargos'!$L51)</f>
        <v>185</v>
      </c>
      <c r="T134" s="4">
        <f>Forward!T134+(-'Swap - Encargos'!$L51)</f>
        <v>173</v>
      </c>
      <c r="U134" s="4">
        <f>Forward!U134</f>
        <v>0</v>
      </c>
      <c r="V134" s="6"/>
      <c r="W134" s="20">
        <f t="shared" si="0"/>
        <v>281</v>
      </c>
      <c r="X134" s="20">
        <f t="shared" si="1"/>
        <v>175.00793650793656</v>
      </c>
      <c r="Y134" s="23">
        <f t="shared" si="2"/>
        <v>250.6</v>
      </c>
      <c r="Z134" s="23">
        <f t="shared" si="3"/>
        <v>168.26369047619042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109</v>
      </c>
      <c r="AJ134" s="9">
        <f t="shared" si="8"/>
        <v>0.27948717948717949</v>
      </c>
      <c r="AK134" s="9">
        <f>IF(AJ134&gt;0,AJ134,0)</f>
        <v>0.27948717948717949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Encargos'!$L52)</f>
        <v>406</v>
      </c>
      <c r="P135" s="4">
        <f>Forward!P135+(-'Swap - Encargos'!$L52)</f>
        <v>284</v>
      </c>
      <c r="Q135" s="4">
        <f>Forward!Q135+(-'Swap - Encargos'!$L52)</f>
        <v>268</v>
      </c>
      <c r="R135" s="4">
        <f>Forward!R135+(-'Swap - Encargos'!$L52)</f>
        <v>240</v>
      </c>
      <c r="S135" s="4">
        <f>Forward!S135+(-'Swap - Encargos'!$L52)</f>
        <v>217</v>
      </c>
      <c r="T135" s="4">
        <f>Forward!T135+(-'Swap - Encargos'!$L52)</f>
        <v>179</v>
      </c>
      <c r="U135" s="4">
        <f>Forward!U135</f>
        <v>0</v>
      </c>
      <c r="V135" s="6"/>
      <c r="W135" s="20">
        <f t="shared" si="0"/>
        <v>314.72222222222223</v>
      </c>
      <c r="X135" s="20">
        <f t="shared" si="1"/>
        <v>175.00793650793656</v>
      </c>
      <c r="Y135" s="23">
        <f t="shared" si="2"/>
        <v>279.21666666666664</v>
      </c>
      <c r="Z135" s="23">
        <f t="shared" si="3"/>
        <v>168.26369047619042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75.277777777777771</v>
      </c>
      <c r="AJ135" s="9">
        <f>(AE135-W135)/AE135</f>
        <v>0.19301994301994299</v>
      </c>
      <c r="AK135" s="9">
        <f>IF(AJ135&gt;0,AJ135,0)</f>
        <v>0.19301994301994299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Encargos'!$L53)</f>
        <v>370</v>
      </c>
      <c r="P136" s="4">
        <f>Forward!P136+(-'Swap - Encargos'!$L53)</f>
        <v>268</v>
      </c>
      <c r="Q136" s="4">
        <f>Forward!Q136+(-'Swap - Encargos'!$L53)</f>
        <v>252</v>
      </c>
      <c r="R136" s="4">
        <f>Forward!R136+(-'Swap - Encargos'!$L53)</f>
        <v>231</v>
      </c>
      <c r="S136" s="4">
        <f>Forward!S136+(-'Swap - Encargos'!$L53)</f>
        <v>210</v>
      </c>
      <c r="T136" s="4">
        <f>Forward!T136+(-'Swap - Encargos'!$L53)</f>
        <v>188</v>
      </c>
      <c r="U136" s="4">
        <f>Forward!U136</f>
        <v>0</v>
      </c>
      <c r="V136" s="6"/>
      <c r="W136" s="20">
        <f t="shared" si="0"/>
        <v>288.94444444444446</v>
      </c>
      <c r="X136" s="20">
        <f t="shared" si="1"/>
        <v>175.00793650793656</v>
      </c>
      <c r="Y136" s="23">
        <f t="shared" si="2"/>
        <v>260.13333333333333</v>
      </c>
      <c r="Z136" s="23">
        <f t="shared" si="3"/>
        <v>168.26369047619042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101.05555555555554</v>
      </c>
      <c r="AJ136" s="9">
        <f t="shared" ref="AJ136:AJ139" si="18">(AE136-W136)/AE136</f>
        <v>0.25911680911680907</v>
      </c>
      <c r="AK136" s="9">
        <f t="shared" ref="AK136:AK139" si="19">IF(AJ136&gt;0,AJ136,0)</f>
        <v>0.25911680911680907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Encargos'!$L54)</f>
        <v>295</v>
      </c>
      <c r="P137" s="4">
        <f>Forward!P137+(-'Swap - Encargos'!$L54)</f>
        <v>266</v>
      </c>
      <c r="Q137" s="4">
        <f>Forward!Q137+(-'Swap - Encargos'!$L54)</f>
        <v>250</v>
      </c>
      <c r="R137" s="4">
        <f>Forward!R137+(-'Swap - Encargos'!$L54)</f>
        <v>226</v>
      </c>
      <c r="S137" s="4">
        <f>Forward!S137+(-'Swap - Encargos'!$L54)</f>
        <v>201</v>
      </c>
      <c r="T137" s="4">
        <f>Forward!T137+(-'Swap - Encargos'!$L54)</f>
        <v>184</v>
      </c>
      <c r="U137" s="4">
        <f>Forward!U137</f>
        <v>0</v>
      </c>
      <c r="V137" s="4"/>
      <c r="W137" s="20">
        <f t="shared" si="0"/>
        <v>264.58333333333331</v>
      </c>
      <c r="X137" s="20">
        <f t="shared" si="1"/>
        <v>175.00793650793656</v>
      </c>
      <c r="Y137" s="23">
        <f t="shared" si="2"/>
        <v>242.05</v>
      </c>
      <c r="Z137" s="23">
        <f t="shared" si="3"/>
        <v>168.26369047619042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125.41666666666669</v>
      </c>
      <c r="AJ137" s="9">
        <f t="shared" si="18"/>
        <v>0.3215811965811966</v>
      </c>
      <c r="AK137" s="9">
        <f t="shared" si="19"/>
        <v>0.3215811965811966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Encargos'!$L55)</f>
        <v>307</v>
      </c>
      <c r="P138" s="4">
        <f>Forward!P138+(-'Swap - Encargos'!$L55)</f>
        <v>287</v>
      </c>
      <c r="Q138" s="4">
        <f>Forward!Q138+(-'Swap - Encargos'!$L55)</f>
        <v>263</v>
      </c>
      <c r="R138" s="4">
        <f>Forward!R138+(-'Swap - Encargos'!$L55)</f>
        <v>237</v>
      </c>
      <c r="S138" s="4">
        <f>Forward!S138+(-'Swap - Encargos'!$L55)</f>
        <v>219</v>
      </c>
      <c r="T138" s="4">
        <f>Forward!T138+(-'Swap - Encargos'!$L55)</f>
        <v>190</v>
      </c>
      <c r="U138" s="4">
        <f>Forward!U138</f>
        <v>0</v>
      </c>
      <c r="V138" s="4"/>
      <c r="W138" s="20">
        <f t="shared" si="0"/>
        <v>277.88888888888891</v>
      </c>
      <c r="X138" s="20">
        <f t="shared" si="1"/>
        <v>175.00793650793656</v>
      </c>
      <c r="Y138" s="23">
        <f t="shared" si="2"/>
        <v>254.8</v>
      </c>
      <c r="Z138" s="23">
        <f t="shared" si="3"/>
        <v>168.26369047619042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112.11111111111109</v>
      </c>
      <c r="AJ138" s="9">
        <f t="shared" si="18"/>
        <v>0.28746438746438741</v>
      </c>
      <c r="AK138" s="9">
        <f t="shared" si="19"/>
        <v>0.28746438746438741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Encargos'!$L56)</f>
        <v>284</v>
      </c>
      <c r="P139" s="4">
        <f>Forward!P139+(-'Swap - Encargos'!$L56)</f>
        <v>283</v>
      </c>
      <c r="Q139" s="4">
        <f>Forward!Q139+(-'Swap - Encargos'!$L56)</f>
        <v>265</v>
      </c>
      <c r="R139" s="4">
        <f>Forward!R139+(-'Swap - Encargos'!$L56)</f>
        <v>240</v>
      </c>
      <c r="S139" s="4">
        <f>Forward!S139+(-'Swap - Encargos'!$L56)</f>
        <v>221</v>
      </c>
      <c r="T139" s="4">
        <f>Forward!T139+(-'Swap - Encargos'!$L56)</f>
        <v>192</v>
      </c>
      <c r="U139" s="4">
        <f>Forward!U139</f>
        <v>0</v>
      </c>
      <c r="V139" s="4"/>
      <c r="W139" s="20">
        <f t="shared" si="0"/>
        <v>271.22222222222223</v>
      </c>
      <c r="X139" s="20">
        <f t="shared" si="1"/>
        <v>175.00793650793656</v>
      </c>
      <c r="Y139" s="23">
        <f t="shared" si="2"/>
        <v>250.93333333333334</v>
      </c>
      <c r="Z139" s="23">
        <f t="shared" si="3"/>
        <v>168.26369047619042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118.77777777777777</v>
      </c>
      <c r="AJ139" s="9">
        <f t="shared" si="18"/>
        <v>0.30455840455840455</v>
      </c>
      <c r="AK139" s="9">
        <f t="shared" si="19"/>
        <v>0.30455840455840455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Encargos'!$L57)</f>
        <v>240</v>
      </c>
      <c r="P140" s="4">
        <f>Forward!P140+(-'Swap - Encargos'!$L57)</f>
        <v>285</v>
      </c>
      <c r="Q140" s="4">
        <f>Forward!Q140+(-'Swap - Encargos'!$L57)</f>
        <v>258</v>
      </c>
      <c r="R140" s="4">
        <f>Forward!R140+(-'Swap - Encargos'!$L57)</f>
        <v>230</v>
      </c>
      <c r="S140" s="4">
        <f>Forward!S140+(-'Swap - Encargos'!$L57)</f>
        <v>216</v>
      </c>
      <c r="T140" s="4">
        <f>Forward!T140+(-'Swap - Encargos'!$L57)</f>
        <v>190</v>
      </c>
      <c r="U140" s="4">
        <f>Forward!U140</f>
        <v>0</v>
      </c>
      <c r="V140" s="4"/>
      <c r="W140" s="20">
        <f t="shared" si="0"/>
        <v>259.33333333333331</v>
      </c>
      <c r="X140" s="20">
        <f t="shared" si="1"/>
        <v>175.00793650793656</v>
      </c>
      <c r="Y140" s="23">
        <f t="shared" si="2"/>
        <v>240.8</v>
      </c>
      <c r="Z140" s="23">
        <f t="shared" si="3"/>
        <v>168.26369047619042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130.66666666666669</v>
      </c>
      <c r="AJ140" s="9">
        <f t="shared" ref="AJ140" si="23">(AE140-W140)/AE140</f>
        <v>0.33504273504273507</v>
      </c>
      <c r="AK140" s="9">
        <f t="shared" ref="AK140" si="24">IF(AJ140&gt;0,AJ140,0)</f>
        <v>0.33504273504273507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Encargos'!$L58)</f>
        <v>251</v>
      </c>
      <c r="P141" s="4">
        <f>Forward!P141+(-'Swap - Encargos'!$L58)</f>
        <v>292</v>
      </c>
      <c r="Q141" s="4">
        <f>Forward!Q141+(-'Swap - Encargos'!$L58)</f>
        <v>272</v>
      </c>
      <c r="R141" s="4">
        <f>Forward!R141+(-'Swap - Encargos'!$L58)</f>
        <v>239</v>
      </c>
      <c r="S141" s="4">
        <f>Forward!S141+(-'Swap - Encargos'!$L58)</f>
        <v>223</v>
      </c>
      <c r="T141" s="4">
        <f>Forward!T141+(-'Swap - Encargos'!$L58)</f>
        <v>188</v>
      </c>
      <c r="U141" s="4">
        <f>Forward!U141</f>
        <v>0</v>
      </c>
      <c r="V141" s="4"/>
      <c r="W141" s="20">
        <f t="shared" si="0"/>
        <v>269.33333333333331</v>
      </c>
      <c r="X141" s="20">
        <f t="shared" si="1"/>
        <v>175.00793650793656</v>
      </c>
      <c r="Y141" s="23">
        <f t="shared" si="2"/>
        <v>248.05</v>
      </c>
      <c r="Z141" s="23">
        <f t="shared" si="3"/>
        <v>168.26369047619042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120.66666666666669</v>
      </c>
      <c r="AJ141" s="9">
        <f t="shared" ref="AJ141" si="28">(AE141-W141)/AE141</f>
        <v>0.30940170940170947</v>
      </c>
      <c r="AK141" s="9">
        <f t="shared" ref="AK141" si="29">IF(AJ141&gt;0,AJ141,0)</f>
        <v>0.30940170940170947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3401-5FB8-4A65-B918-67DB700E036A}">
  <dimension ref="A1:AR145"/>
  <sheetViews>
    <sheetView topLeftCell="E78" zoomScale="85" zoomScaleNormal="85" workbookViewId="0">
      <selection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Encargos'!B3+'Swap - Encargos'!N3-'Swap - Encargos'!$M3)</f>
        <v>248</v>
      </c>
      <c r="L86" s="4">
        <f>Forward!L86+(-'Swap - Encargos'!C3+'Swap - Encargos'!O3-'Swap - Encargos'!$M3)</f>
        <v>258</v>
      </c>
      <c r="M86" s="4">
        <f>Forward!M86+(-'Swap - Encargos'!D3+'Swap - Encargos'!P3-'Swap - Encargos'!$M3)</f>
        <v>240</v>
      </c>
      <c r="N86" s="4">
        <f>Forward!N86+(-'Swap - Encargos'!E3+'Swap - Encargos'!Q3-'Swap - Encargos'!$M3)</f>
        <v>225</v>
      </c>
      <c r="O86" s="4">
        <f>Forward!O86+(-'Swap - Encargos'!F3+'Swap - Encargos'!R3-'Swap - Encargos'!$M3)</f>
        <v>217</v>
      </c>
      <c r="P86" s="4">
        <f>Forward!P86+(-'Swap - Encargos'!G3+'Swap - Encargos'!S3-'Swap - Encargos'!$M3)</f>
        <v>215</v>
      </c>
      <c r="Q86" s="4">
        <f>Forward!Q86+(-'Swap - Encargos'!H3+'Swap - Encargos'!T3-'Swap - Encargos'!$M3)</f>
        <v>212</v>
      </c>
      <c r="R86" s="4">
        <f>Forward!R86+(-'Swap - Encargos'!I3+'Swap - Encargos'!U3-'Swap - Encargos'!$M3)</f>
        <v>208</v>
      </c>
      <c r="S86" s="4">
        <f>Forward!S86+(-'Swap - Encargos'!J3+'Swap - Encargos'!V3-'Swap - Encargos'!$M3)</f>
        <v>203</v>
      </c>
      <c r="T86" s="4">
        <f>Forward!T86+(-'Swap - Encargos'!K3+'Swap - Encargos'!W3-'Swap - Encargos'!$M3)</f>
        <v>198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248.66666666666666</v>
      </c>
      <c r="X86" s="20">
        <f t="shared" ref="X86:X141" si="1">AVERAGE($W$2:$W$198)</f>
        <v>225.02331349206344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237.6</v>
      </c>
      <c r="Z86" s="23">
        <f t="shared" ref="Z86:Z141" si="3">AVERAGE($Y$2:$Y$198)</f>
        <v>221.7592261904762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57.333333333333343</v>
      </c>
      <c r="AJ86" s="9">
        <f t="shared" ref="AJ86:AJ134" si="8">(AE86-W86)/AE86</f>
        <v>0.18736383442265797</v>
      </c>
      <c r="AK86" s="9">
        <f t="shared" ref="AK86:AK130" si="9">IF(AJ86&gt;0,AJ86,0)</f>
        <v>0.18736383442265797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Encargos'!B4+'Swap - Encargos'!N4-'Swap - Encargos'!$M4)</f>
        <v>180</v>
      </c>
      <c r="L87" s="4">
        <f>Forward!L87+(-'Swap - Encargos'!C4+'Swap - Encargos'!O4-'Swap - Encargos'!$M4)</f>
        <v>247</v>
      </c>
      <c r="M87" s="4">
        <f>Forward!M87+(-'Swap - Encargos'!D4+'Swap - Encargos'!P4-'Swap - Encargos'!$M4)</f>
        <v>243</v>
      </c>
      <c r="N87" s="4">
        <f>Forward!N87+(-'Swap - Encargos'!E4+'Swap - Encargos'!Q4-'Swap - Encargos'!$M4)</f>
        <v>225</v>
      </c>
      <c r="O87" s="4">
        <f>Forward!O87+(-'Swap - Encargos'!F4+'Swap - Encargos'!R4-'Swap - Encargos'!$M4)</f>
        <v>223</v>
      </c>
      <c r="P87" s="4">
        <f>Forward!P87+(-'Swap - Encargos'!G4+'Swap - Encargos'!S4-'Swap - Encargos'!$M4)</f>
        <v>215</v>
      </c>
      <c r="Q87" s="4">
        <f>Forward!Q87+(-'Swap - Encargos'!H4+'Swap - Encargos'!T4-'Swap - Encargos'!$M4)</f>
        <v>212</v>
      </c>
      <c r="R87" s="4">
        <f>Forward!R87+(-'Swap - Encargos'!I4+'Swap - Encargos'!U4-'Swap - Encargos'!$M4)</f>
        <v>208</v>
      </c>
      <c r="S87" s="4">
        <f>Forward!S87+(-'Swap - Encargos'!J4+'Swap - Encargos'!V4-'Swap - Encargos'!$M4)</f>
        <v>203</v>
      </c>
      <c r="T87" s="4">
        <f>Forward!T87+(-'Swap - Encargos'!K4+'Swap - Encargos'!W4-'Swap - Encargos'!$M4)</f>
        <v>198</v>
      </c>
      <c r="U87" s="4">
        <f>Forward!U87</f>
        <v>0</v>
      </c>
      <c r="V87" s="6"/>
      <c r="W87" s="20">
        <f t="shared" si="0"/>
        <v>224.58333333333334</v>
      </c>
      <c r="X87" s="20">
        <f t="shared" si="1"/>
        <v>225.02331349206344</v>
      </c>
      <c r="Y87" s="23">
        <f t="shared" si="2"/>
        <v>224.18333333333334</v>
      </c>
      <c r="Z87" s="23">
        <f t="shared" si="3"/>
        <v>221.7592261904762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81.416666666666657</v>
      </c>
      <c r="AJ87" s="9">
        <f t="shared" si="8"/>
        <v>0.26606753812636164</v>
      </c>
      <c r="AK87" s="9">
        <f t="shared" si="9"/>
        <v>0.26606753812636164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Encargos'!B5+'Swap - Encargos'!N5-'Swap - Encargos'!$M5)</f>
        <v>222</v>
      </c>
      <c r="L88" s="4">
        <f>Forward!L88+(-'Swap - Encargos'!C5+'Swap - Encargos'!O5-'Swap - Encargos'!$M5)</f>
        <v>278</v>
      </c>
      <c r="M88" s="4">
        <f>Forward!M88+(-'Swap - Encargos'!D5+'Swap - Encargos'!P5-'Swap - Encargos'!$M5)</f>
        <v>249</v>
      </c>
      <c r="N88" s="4">
        <f>Forward!N88+(-'Swap - Encargos'!E5+'Swap - Encargos'!Q5-'Swap - Encargos'!$M5)</f>
        <v>220</v>
      </c>
      <c r="O88" s="4">
        <f>Forward!O88+(-'Swap - Encargos'!F5+'Swap - Encargos'!R5-'Swap - Encargos'!$M5)</f>
        <v>218</v>
      </c>
      <c r="P88" s="4">
        <f>Forward!P88+(-'Swap - Encargos'!G5+'Swap - Encargos'!S5-'Swap - Encargos'!$M5)</f>
        <v>214</v>
      </c>
      <c r="Q88" s="4">
        <f>Forward!Q88+(-'Swap - Encargos'!H5+'Swap - Encargos'!T5-'Swap - Encargos'!$M5)</f>
        <v>211</v>
      </c>
      <c r="R88" s="4">
        <f>Forward!R88+(-'Swap - Encargos'!I5+'Swap - Encargos'!U5-'Swap - Encargos'!$M5)</f>
        <v>207</v>
      </c>
      <c r="S88" s="4">
        <f>Forward!S88+(-'Swap - Encargos'!J5+'Swap - Encargos'!V5-'Swap - Encargos'!$M5)</f>
        <v>202</v>
      </c>
      <c r="T88" s="4">
        <f>Forward!T88+(-'Swap - Encargos'!K5+'Swap - Encargos'!W5-'Swap - Encargos'!$M5)</f>
        <v>197</v>
      </c>
      <c r="U88" s="4">
        <f>Forward!U88</f>
        <v>0</v>
      </c>
      <c r="V88" s="6"/>
      <c r="W88" s="20">
        <f t="shared" si="0"/>
        <v>249.55555555555554</v>
      </c>
      <c r="X88" s="20">
        <f t="shared" si="1"/>
        <v>225.02331349206344</v>
      </c>
      <c r="Y88" s="23">
        <f t="shared" si="2"/>
        <v>237.13333333333333</v>
      </c>
      <c r="Z88" s="23">
        <f t="shared" si="3"/>
        <v>221.7592261904762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56.444444444444457</v>
      </c>
      <c r="AJ88" s="9">
        <f t="shared" si="8"/>
        <v>0.1844589687726943</v>
      </c>
      <c r="AK88" s="9">
        <f t="shared" si="9"/>
        <v>0.1844589687726943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Encargos'!B6+'Swap - Encargos'!N6-'Swap - Encargos'!$M6)</f>
        <v>203</v>
      </c>
      <c r="L89" s="4">
        <f>Forward!L89+(-'Swap - Encargos'!C6+'Swap - Encargos'!O6-'Swap - Encargos'!$M6)</f>
        <v>273</v>
      </c>
      <c r="M89" s="4">
        <f>Forward!M89+(-'Swap - Encargos'!D6+'Swap - Encargos'!P6-'Swap - Encargos'!$M6)</f>
        <v>253</v>
      </c>
      <c r="N89" s="4">
        <f>Forward!N89+(-'Swap - Encargos'!E6+'Swap - Encargos'!Q6-'Swap - Encargos'!$M6)</f>
        <v>231</v>
      </c>
      <c r="O89" s="4">
        <f>Forward!O89+(-'Swap - Encargos'!F6+'Swap - Encargos'!R6-'Swap - Encargos'!$M6)</f>
        <v>221</v>
      </c>
      <c r="P89" s="4">
        <f>Forward!P89+(-'Swap - Encargos'!G6+'Swap - Encargos'!S6-'Swap - Encargos'!$M6)</f>
        <v>216</v>
      </c>
      <c r="Q89" s="4">
        <f>Forward!Q89+(-'Swap - Encargos'!H6+'Swap - Encargos'!T6-'Swap - Encargos'!$M6)</f>
        <v>213</v>
      </c>
      <c r="R89" s="4">
        <f>Forward!R89+(-'Swap - Encargos'!I6+'Swap - Encargos'!U6-'Swap - Encargos'!$M6)</f>
        <v>211</v>
      </c>
      <c r="S89" s="4">
        <f>Forward!S89+(-'Swap - Encargos'!J6+'Swap - Encargos'!V6-'Swap - Encargos'!$M6)</f>
        <v>206</v>
      </c>
      <c r="T89" s="4">
        <f>Forward!T89+(-'Swap - Encargos'!K6+'Swap - Encargos'!W6-'Swap - Encargos'!$M6)</f>
        <v>201</v>
      </c>
      <c r="U89" s="4">
        <f>Forward!U89</f>
        <v>0</v>
      </c>
      <c r="V89" s="6"/>
      <c r="W89" s="20">
        <f t="shared" si="0"/>
        <v>245.33333333333334</v>
      </c>
      <c r="X89" s="20">
        <f t="shared" si="1"/>
        <v>225.02331349206344</v>
      </c>
      <c r="Y89" s="23">
        <f t="shared" si="2"/>
        <v>236.85</v>
      </c>
      <c r="Z89" s="23">
        <f t="shared" si="3"/>
        <v>221.7592261904762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60.666666666666657</v>
      </c>
      <c r="AJ89" s="9">
        <f t="shared" si="8"/>
        <v>0.19825708061002176</v>
      </c>
      <c r="AK89" s="9">
        <f t="shared" si="9"/>
        <v>0.19825708061002176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Encargos'!B7+'Swap - Encargos'!N7-'Swap - Encargos'!$M7)</f>
        <v>199</v>
      </c>
      <c r="L90" s="4">
        <f>Forward!L90+(-'Swap - Encargos'!C7+'Swap - Encargos'!O7-'Swap - Encargos'!$M7)</f>
        <v>249</v>
      </c>
      <c r="M90" s="4">
        <f>Forward!M90+(-'Swap - Encargos'!D7+'Swap - Encargos'!P7-'Swap - Encargos'!$M7)</f>
        <v>256</v>
      </c>
      <c r="N90" s="4">
        <f>Forward!N90+(-'Swap - Encargos'!E7+'Swap - Encargos'!Q7-'Swap - Encargos'!$M7)</f>
        <v>241</v>
      </c>
      <c r="O90" s="4">
        <f>Forward!O90+(-'Swap - Encargos'!F7+'Swap - Encargos'!R7-'Swap - Encargos'!$M7)</f>
        <v>225</v>
      </c>
      <c r="P90" s="4">
        <f>Forward!P90+(-'Swap - Encargos'!G7+'Swap - Encargos'!S7-'Swap - Encargos'!$M7)</f>
        <v>222</v>
      </c>
      <c r="Q90" s="4">
        <f>Forward!Q90+(-'Swap - Encargos'!H7+'Swap - Encargos'!T7-'Swap - Encargos'!$M7)</f>
        <v>219</v>
      </c>
      <c r="R90" s="4">
        <f>Forward!R90+(-'Swap - Encargos'!I7+'Swap - Encargos'!U7-'Swap - Encargos'!$M7)</f>
        <v>217</v>
      </c>
      <c r="S90" s="4">
        <f>Forward!S90+(-'Swap - Encargos'!J7+'Swap - Encargos'!V7-'Swap - Encargos'!$M7)</f>
        <v>212</v>
      </c>
      <c r="T90" s="4">
        <f>Forward!T90+(-'Swap - Encargos'!K7+'Swap - Encargos'!W7-'Swap - Encargos'!$M7)</f>
        <v>207</v>
      </c>
      <c r="U90" s="4">
        <f>Forward!U90</f>
        <v>0</v>
      </c>
      <c r="V90" s="6"/>
      <c r="W90" s="20">
        <f t="shared" si="0"/>
        <v>239.33333333333334</v>
      </c>
      <c r="X90" s="20">
        <f t="shared" si="1"/>
        <v>225.02331349206344</v>
      </c>
      <c r="Y90" s="23">
        <f t="shared" si="2"/>
        <v>235.53333333333333</v>
      </c>
      <c r="Z90" s="23">
        <f t="shared" si="3"/>
        <v>221.7592261904762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66.666666666666657</v>
      </c>
      <c r="AJ90" s="9">
        <f t="shared" si="8"/>
        <v>0.21786492374727665</v>
      </c>
      <c r="AK90" s="9">
        <f t="shared" si="9"/>
        <v>0.21786492374727665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Encargos'!B8+'Swap - Encargos'!N8-'Swap - Encargos'!$M8)</f>
        <v>197</v>
      </c>
      <c r="L91" s="4">
        <f>Forward!L91+(-'Swap - Encargos'!C8+'Swap - Encargos'!O8-'Swap - Encargos'!$M8)</f>
        <v>255</v>
      </c>
      <c r="M91" s="4">
        <f>Forward!M91+(-'Swap - Encargos'!D8+'Swap - Encargos'!P8-'Swap - Encargos'!$M8)</f>
        <v>251</v>
      </c>
      <c r="N91" s="4">
        <f>Forward!N91+(-'Swap - Encargos'!E8+'Swap - Encargos'!Q8-'Swap - Encargos'!$M8)</f>
        <v>224</v>
      </c>
      <c r="O91" s="4">
        <f>Forward!O91+(-'Swap - Encargos'!F8+'Swap - Encargos'!R8-'Swap - Encargos'!$M8)</f>
        <v>219</v>
      </c>
      <c r="P91" s="4">
        <f>Forward!P91+(-'Swap - Encargos'!G8+'Swap - Encargos'!S8-'Swap - Encargos'!$M8)</f>
        <v>215</v>
      </c>
      <c r="Q91" s="4">
        <f>Forward!Q91+(-'Swap - Encargos'!H8+'Swap - Encargos'!T8-'Swap - Encargos'!$M8)</f>
        <v>212</v>
      </c>
      <c r="R91" s="4">
        <f>Forward!R91+(-'Swap - Encargos'!I8+'Swap - Encargos'!U8-'Swap - Encargos'!$M8)</f>
        <v>210</v>
      </c>
      <c r="S91" s="4">
        <f>Forward!S91+(-'Swap - Encargos'!J8+'Swap - Encargos'!V8-'Swap - Encargos'!$M8)</f>
        <v>205</v>
      </c>
      <c r="T91" s="4">
        <f>Forward!T91+(-'Swap - Encargos'!K8+'Swap - Encargos'!W8-'Swap - Encargos'!$M8)</f>
        <v>200</v>
      </c>
      <c r="U91" s="4">
        <f>Forward!U91</f>
        <v>0</v>
      </c>
      <c r="V91" s="6"/>
      <c r="W91" s="20">
        <f t="shared" si="0"/>
        <v>238.08333333333334</v>
      </c>
      <c r="X91" s="20">
        <f t="shared" si="1"/>
        <v>225.02331349206344</v>
      </c>
      <c r="Y91" s="23">
        <f t="shared" si="2"/>
        <v>230.7</v>
      </c>
      <c r="Z91" s="23">
        <f t="shared" si="3"/>
        <v>221.7592261904762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67.916666666666657</v>
      </c>
      <c r="AJ91" s="9">
        <f t="shared" si="8"/>
        <v>0.2219498910675381</v>
      </c>
      <c r="AK91" s="9">
        <f t="shared" si="9"/>
        <v>0.2219498910675381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Encargos'!B9+'Swap - Encargos'!N9-'Swap - Encargos'!$M9)</f>
        <v>123</v>
      </c>
      <c r="L92" s="4">
        <f>Forward!L92+(-'Swap - Encargos'!C9+'Swap - Encargos'!O9-'Swap - Encargos'!$M9)</f>
        <v>234</v>
      </c>
      <c r="M92" s="4">
        <f>Forward!M92+(-'Swap - Encargos'!D9+'Swap - Encargos'!P9-'Swap - Encargos'!$M9)</f>
        <v>238</v>
      </c>
      <c r="N92" s="4">
        <f>Forward!N92+(-'Swap - Encargos'!E9+'Swap - Encargos'!Q9-'Swap - Encargos'!$M9)</f>
        <v>229</v>
      </c>
      <c r="O92" s="4">
        <f>Forward!O92+(-'Swap - Encargos'!F9+'Swap - Encargos'!R9-'Swap - Encargos'!$M9)</f>
        <v>221</v>
      </c>
      <c r="P92" s="4">
        <f>Forward!P92+(-'Swap - Encargos'!G9+'Swap - Encargos'!S9-'Swap - Encargos'!$M9)</f>
        <v>215</v>
      </c>
      <c r="Q92" s="4">
        <f>Forward!Q92+(-'Swap - Encargos'!H9+'Swap - Encargos'!T9-'Swap - Encargos'!$M9)</f>
        <v>212</v>
      </c>
      <c r="R92" s="4">
        <f>Forward!R92+(-'Swap - Encargos'!I9+'Swap - Encargos'!U9-'Swap - Encargos'!$M9)</f>
        <v>210</v>
      </c>
      <c r="S92" s="4">
        <f>Forward!S92+(-'Swap - Encargos'!J9+'Swap - Encargos'!V9-'Swap - Encargos'!$M9)</f>
        <v>205</v>
      </c>
      <c r="T92" s="4">
        <f>Forward!T92+(-'Swap - Encargos'!K9+'Swap - Encargos'!W9-'Swap - Encargos'!$M9)</f>
        <v>200</v>
      </c>
      <c r="U92" s="4">
        <f>Forward!U92</f>
        <v>0</v>
      </c>
      <c r="V92" s="6"/>
      <c r="W92" s="20">
        <f t="shared" si="0"/>
        <v>216</v>
      </c>
      <c r="X92" s="20">
        <f t="shared" si="1"/>
        <v>225.02331349206344</v>
      </c>
      <c r="Y92" s="23">
        <f t="shared" si="2"/>
        <v>218.2</v>
      </c>
      <c r="Z92" s="23">
        <f t="shared" si="3"/>
        <v>221.7592261904762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90</v>
      </c>
      <c r="AJ92" s="9">
        <f t="shared" si="8"/>
        <v>0.29411764705882354</v>
      </c>
      <c r="AK92" s="9">
        <f t="shared" si="9"/>
        <v>0.29411764705882354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Encargos'!B10+'Swap - Encargos'!N10-'Swap - Encargos'!$M10)</f>
        <v>139</v>
      </c>
      <c r="L93" s="4">
        <f>Forward!L93+(-'Swap - Encargos'!C10+'Swap - Encargos'!O10-'Swap - Encargos'!$M10)</f>
        <v>230</v>
      </c>
      <c r="M93" s="4">
        <f>Forward!M93+(-'Swap - Encargos'!D10+'Swap - Encargos'!P10-'Swap - Encargos'!$M10)</f>
        <v>233</v>
      </c>
      <c r="N93" s="4">
        <f>Forward!N93+(-'Swap - Encargos'!E10+'Swap - Encargos'!Q10-'Swap - Encargos'!$M10)</f>
        <v>224</v>
      </c>
      <c r="O93" s="4">
        <f>Forward!O93+(-'Swap - Encargos'!F10+'Swap - Encargos'!R10-'Swap - Encargos'!$M10)</f>
        <v>217</v>
      </c>
      <c r="P93" s="4">
        <f>Forward!P93+(-'Swap - Encargos'!G10+'Swap - Encargos'!S10-'Swap - Encargos'!$M10)</f>
        <v>216</v>
      </c>
      <c r="Q93" s="4">
        <f>Forward!Q93+(-'Swap - Encargos'!H10+'Swap - Encargos'!T10-'Swap - Encargos'!$M10)</f>
        <v>216</v>
      </c>
      <c r="R93" s="4">
        <f>Forward!R93+(-'Swap - Encargos'!I10+'Swap - Encargos'!U10-'Swap - Encargos'!$M10)</f>
        <v>209</v>
      </c>
      <c r="S93" s="4">
        <f>Forward!S93+(-'Swap - Encargos'!J10+'Swap - Encargos'!V10-'Swap - Encargos'!$M10)</f>
        <v>204</v>
      </c>
      <c r="T93" s="4">
        <f>Forward!T93+(-'Swap - Encargos'!K10+'Swap - Encargos'!W10-'Swap - Encargos'!$M10)</f>
        <v>199</v>
      </c>
      <c r="U93" s="4">
        <f>Forward!U93</f>
        <v>0</v>
      </c>
      <c r="V93" s="6"/>
      <c r="W93" s="20">
        <f t="shared" si="0"/>
        <v>217.19444444444446</v>
      </c>
      <c r="X93" s="20">
        <f t="shared" si="1"/>
        <v>225.02331349206344</v>
      </c>
      <c r="Y93" s="23">
        <f t="shared" si="2"/>
        <v>217.58333333333334</v>
      </c>
      <c r="Z93" s="23">
        <f t="shared" si="3"/>
        <v>221.7592261904762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88.805555555555543</v>
      </c>
      <c r="AJ93" s="9">
        <f t="shared" si="8"/>
        <v>0.29021423384168477</v>
      </c>
      <c r="AK93" s="9">
        <f t="shared" si="9"/>
        <v>0.29021423384168477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Encargos'!B11+'Swap - Encargos'!N11-'Swap - Encargos'!$M11)</f>
        <v>153</v>
      </c>
      <c r="L94" s="4">
        <f>Forward!L94+(-'Swap - Encargos'!C11+'Swap - Encargos'!O11-'Swap - Encargos'!$M11)</f>
        <v>211</v>
      </c>
      <c r="M94" s="4">
        <f>Forward!M94+(-'Swap - Encargos'!D11+'Swap - Encargos'!P11-'Swap - Encargos'!$M11)</f>
        <v>232</v>
      </c>
      <c r="N94" s="4">
        <f>Forward!N94+(-'Swap - Encargos'!E11+'Swap - Encargos'!Q11-'Swap - Encargos'!$M11)</f>
        <v>228</v>
      </c>
      <c r="O94" s="4">
        <f>Forward!O94+(-'Swap - Encargos'!F11+'Swap - Encargos'!R11-'Swap - Encargos'!$M11)</f>
        <v>221</v>
      </c>
      <c r="P94" s="4">
        <f>Forward!P94+(-'Swap - Encargos'!G11+'Swap - Encargos'!S11-'Swap - Encargos'!$M11)</f>
        <v>219</v>
      </c>
      <c r="Q94" s="4">
        <f>Forward!Q94+(-'Swap - Encargos'!H11+'Swap - Encargos'!T11-'Swap - Encargos'!$M11)</f>
        <v>213</v>
      </c>
      <c r="R94" s="4">
        <f>Forward!R94+(-'Swap - Encargos'!I11+'Swap - Encargos'!U11-'Swap - Encargos'!$M11)</f>
        <v>207</v>
      </c>
      <c r="S94" s="4">
        <f>Forward!S94+(-'Swap - Encargos'!J11+'Swap - Encargos'!V11-'Swap - Encargos'!$M11)</f>
        <v>204</v>
      </c>
      <c r="T94" s="4">
        <f>Forward!T94+(-'Swap - Encargos'!K11+'Swap - Encargos'!W11-'Swap - Encargos'!$M11)</f>
        <v>201</v>
      </c>
      <c r="U94" s="4">
        <f>Forward!U94</f>
        <v>0</v>
      </c>
      <c r="V94" s="6"/>
      <c r="W94" s="20">
        <f t="shared" si="0"/>
        <v>215.33333333333334</v>
      </c>
      <c r="X94" s="20">
        <f t="shared" si="1"/>
        <v>225.02331349206344</v>
      </c>
      <c r="Y94" s="23">
        <f t="shared" si="2"/>
        <v>217.8</v>
      </c>
      <c r="Z94" s="23">
        <f t="shared" si="3"/>
        <v>221.7592261904762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90.666666666666657</v>
      </c>
      <c r="AJ94" s="9">
        <f t="shared" si="8"/>
        <v>0.29629629629629628</v>
      </c>
      <c r="AK94" s="9">
        <f t="shared" si="9"/>
        <v>0.29629629629629628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Encargos'!B12+'Swap - Encargos'!N12-'Swap - Encargos'!$M12)</f>
        <v>134</v>
      </c>
      <c r="L95" s="4">
        <f>Forward!L95+(-'Swap - Encargos'!C12+'Swap - Encargos'!O12-'Swap - Encargos'!$M12)</f>
        <v>187</v>
      </c>
      <c r="M95" s="4">
        <f>Forward!M95+(-'Swap - Encargos'!D12+'Swap - Encargos'!P12-'Swap - Encargos'!$M12)</f>
        <v>209</v>
      </c>
      <c r="N95" s="4">
        <f>Forward!N95+(-'Swap - Encargos'!E12+'Swap - Encargos'!Q12-'Swap - Encargos'!$M12)</f>
        <v>216</v>
      </c>
      <c r="O95" s="4">
        <f>Forward!O95+(-'Swap - Encargos'!F12+'Swap - Encargos'!R12-'Swap - Encargos'!$M12)</f>
        <v>204</v>
      </c>
      <c r="P95" s="4">
        <f>Forward!P95+(-'Swap - Encargos'!G12+'Swap - Encargos'!S12-'Swap - Encargos'!$M12)</f>
        <v>206</v>
      </c>
      <c r="Q95" s="4">
        <f>Forward!Q95+(-'Swap - Encargos'!H12+'Swap - Encargos'!T12-'Swap - Encargos'!$M12)</f>
        <v>200</v>
      </c>
      <c r="R95" s="4">
        <f>Forward!R95+(-'Swap - Encargos'!I12+'Swap - Encargos'!U12-'Swap - Encargos'!$M12)</f>
        <v>197</v>
      </c>
      <c r="S95" s="4">
        <f>Forward!S95+(-'Swap - Encargos'!J12+'Swap - Encargos'!V12-'Swap - Encargos'!$M12)</f>
        <v>194</v>
      </c>
      <c r="T95" s="4">
        <f>Forward!T95+(-'Swap - Encargos'!K12+'Swap - Encargos'!W12-'Swap - Encargos'!$M12)</f>
        <v>191</v>
      </c>
      <c r="U95" s="4">
        <f>Forward!U95</f>
        <v>0</v>
      </c>
      <c r="V95" s="6"/>
      <c r="W95" s="20">
        <f t="shared" si="0"/>
        <v>197.16666666666666</v>
      </c>
      <c r="X95" s="20">
        <f t="shared" si="1"/>
        <v>225.02331349206344</v>
      </c>
      <c r="Y95" s="23">
        <f t="shared" si="2"/>
        <v>200.8</v>
      </c>
      <c r="Z95" s="23">
        <f t="shared" si="3"/>
        <v>221.7592261904762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108.83333333333334</v>
      </c>
      <c r="AJ95" s="9">
        <f t="shared" si="8"/>
        <v>0.35566448801742923</v>
      </c>
      <c r="AK95" s="9">
        <f t="shared" si="9"/>
        <v>0.35566448801742923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Encargos'!B13+'Swap - Encargos'!N13-'Swap - Encargos'!$M13)</f>
        <v>133</v>
      </c>
      <c r="L96" s="4">
        <f>Forward!L96+(-'Swap - Encargos'!C13+'Swap - Encargos'!O13-'Swap - Encargos'!$M13)</f>
        <v>149</v>
      </c>
      <c r="M96" s="4">
        <f>Forward!M96+(-'Swap - Encargos'!D13+'Swap - Encargos'!P13-'Swap - Encargos'!$M13)</f>
        <v>183</v>
      </c>
      <c r="N96" s="4">
        <f>Forward!N96+(-'Swap - Encargos'!E13+'Swap - Encargos'!Q13-'Swap - Encargos'!$M13)</f>
        <v>198</v>
      </c>
      <c r="O96" s="4">
        <f>Forward!O96+(-'Swap - Encargos'!F13+'Swap - Encargos'!R13-'Swap - Encargos'!$M13)</f>
        <v>191</v>
      </c>
      <c r="P96" s="4">
        <f>Forward!P96+(-'Swap - Encargos'!G13+'Swap - Encargos'!S13-'Swap - Encargos'!$M13)</f>
        <v>201</v>
      </c>
      <c r="Q96" s="4">
        <f>Forward!Q96+(-'Swap - Encargos'!H13+'Swap - Encargos'!T13-'Swap - Encargos'!$M13)</f>
        <v>195</v>
      </c>
      <c r="R96" s="4">
        <f>Forward!R96+(-'Swap - Encargos'!I13+'Swap - Encargos'!U13-'Swap - Encargos'!$M13)</f>
        <v>195</v>
      </c>
      <c r="S96" s="4">
        <f>Forward!S96+(-'Swap - Encargos'!J13+'Swap - Encargos'!V13-'Swap - Encargos'!$M13)</f>
        <v>193</v>
      </c>
      <c r="T96" s="4">
        <f>Forward!T96+(-'Swap - Encargos'!K13+'Swap - Encargos'!W13-'Swap - Encargos'!$M13)</f>
        <v>186</v>
      </c>
      <c r="U96" s="4">
        <f>Forward!U96</f>
        <v>0</v>
      </c>
      <c r="V96" s="6"/>
      <c r="W96" s="20">
        <f t="shared" si="0"/>
        <v>173.05555555555554</v>
      </c>
      <c r="X96" s="20">
        <f t="shared" si="1"/>
        <v>225.02331349206344</v>
      </c>
      <c r="Y96" s="23">
        <f t="shared" si="2"/>
        <v>182.13333333333333</v>
      </c>
      <c r="Z96" s="23">
        <f t="shared" si="3"/>
        <v>221.7592261904762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132.94444444444446</v>
      </c>
      <c r="AJ96" s="9">
        <f t="shared" si="8"/>
        <v>0.4344589687726943</v>
      </c>
      <c r="AK96" s="9">
        <f t="shared" si="9"/>
        <v>0.4344589687726943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Encargos'!B14+'Swap - Encargos'!N14-'Swap - Encargos'!$M14)</f>
        <v>131</v>
      </c>
      <c r="L97" s="4">
        <f>Forward!L97+(-'Swap - Encargos'!C14+'Swap - Encargos'!O14-'Swap - Encargos'!$M14)</f>
        <v>144</v>
      </c>
      <c r="M97" s="4">
        <f>Forward!M97+(-'Swap - Encargos'!D14+'Swap - Encargos'!P14-'Swap - Encargos'!$M14)</f>
        <v>186</v>
      </c>
      <c r="N97" s="4">
        <f>Forward!N97+(-'Swap - Encargos'!E14+'Swap - Encargos'!Q14-'Swap - Encargos'!$M14)</f>
        <v>194</v>
      </c>
      <c r="O97" s="4">
        <f>Forward!O97+(-'Swap - Encargos'!F14+'Swap - Encargos'!R14-'Swap - Encargos'!$M14)</f>
        <v>191</v>
      </c>
      <c r="P97" s="4">
        <f>Forward!P97+(-'Swap - Encargos'!G14+'Swap - Encargos'!S14-'Swap - Encargos'!$M14)</f>
        <v>207</v>
      </c>
      <c r="Q97" s="4">
        <f>Forward!Q97+(-'Swap - Encargos'!H14+'Swap - Encargos'!T14-'Swap - Encargos'!$M14)</f>
        <v>206</v>
      </c>
      <c r="R97" s="4">
        <f>Forward!R97+(-'Swap - Encargos'!I14+'Swap - Encargos'!U14-'Swap - Encargos'!$M14)</f>
        <v>197</v>
      </c>
      <c r="S97" s="4">
        <f>Forward!S97+(-'Swap - Encargos'!J14+'Swap - Encargos'!V14-'Swap - Encargos'!$M14)</f>
        <v>193</v>
      </c>
      <c r="T97" s="4">
        <f>Forward!T97+(-'Swap - Encargos'!K14+'Swap - Encargos'!W14-'Swap - Encargos'!$M14)</f>
        <v>187</v>
      </c>
      <c r="U97" s="4">
        <f>Forward!U97</f>
        <v>0</v>
      </c>
      <c r="V97" s="6"/>
      <c r="W97" s="20">
        <f t="shared" si="0"/>
        <v>172.91666666666666</v>
      </c>
      <c r="X97" s="20">
        <f t="shared" si="1"/>
        <v>225.02331349206344</v>
      </c>
      <c r="Y97" s="23">
        <f t="shared" si="2"/>
        <v>183.13333333333333</v>
      </c>
      <c r="Z97" s="23">
        <f t="shared" si="3"/>
        <v>221.7592261904762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133.08333333333334</v>
      </c>
      <c r="AJ97" s="9">
        <f t="shared" si="8"/>
        <v>0.43491285403050112</v>
      </c>
      <c r="AK97" s="9">
        <f t="shared" si="9"/>
        <v>0.43491285403050112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Encargos'!C15+'Swap - Encargos'!O15-'Swap - Encargos'!$M15)</f>
        <v>138</v>
      </c>
      <c r="M98" s="4">
        <f>Forward!M98+(-'Swap - Encargos'!D15+'Swap - Encargos'!P15-'Swap - Encargos'!$M15)</f>
        <v>157</v>
      </c>
      <c r="N98" s="4">
        <f>Forward!N98+(-'Swap - Encargos'!E15+'Swap - Encargos'!Q15-'Swap - Encargos'!$M15)</f>
        <v>172</v>
      </c>
      <c r="O98" s="4">
        <f>Forward!O98+(-'Swap - Encargos'!F15+'Swap - Encargos'!R15-'Swap - Encargos'!$M15)</f>
        <v>185</v>
      </c>
      <c r="P98" s="4">
        <f>Forward!P98+(-'Swap - Encargos'!G15+'Swap - Encargos'!S15-'Swap - Encargos'!$M15)</f>
        <v>210</v>
      </c>
      <c r="Q98" s="4">
        <f>Forward!Q98+(-'Swap - Encargos'!H15+'Swap - Encargos'!T15-'Swap - Encargos'!$M15)</f>
        <v>206</v>
      </c>
      <c r="R98" s="4">
        <f>Forward!R98+(-'Swap - Encargos'!I15+'Swap - Encargos'!U15-'Swap - Encargos'!$M15)</f>
        <v>200</v>
      </c>
      <c r="S98" s="4">
        <f>Forward!S98+(-'Swap - Encargos'!J15+'Swap - Encargos'!V15-'Swap - Encargos'!$M15)</f>
        <v>196</v>
      </c>
      <c r="T98" s="4">
        <f>Forward!T98+(-'Swap - Encargos'!K15+'Swap - Encargos'!W15-'Swap - Encargos'!$M15)</f>
        <v>190</v>
      </c>
      <c r="U98" s="4">
        <f>Forward!U98</f>
        <v>0</v>
      </c>
      <c r="V98" s="6"/>
      <c r="W98" s="20">
        <f t="shared" si="0"/>
        <v>155.66666666666666</v>
      </c>
      <c r="X98" s="20">
        <f t="shared" si="1"/>
        <v>225.02331349206344</v>
      </c>
      <c r="Y98" s="23">
        <f t="shared" si="2"/>
        <v>172.4</v>
      </c>
      <c r="Z98" s="23">
        <f t="shared" si="3"/>
        <v>221.7592261904762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161.13333333333335</v>
      </c>
      <c r="AJ98" s="9">
        <f t="shared" si="8"/>
        <v>0.50862794612794615</v>
      </c>
      <c r="AK98" s="9">
        <f t="shared" si="9"/>
        <v>0.50862794612794615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Encargos'!C16+'Swap - Encargos'!O16-'Swap - Encargos'!$M16)</f>
        <v>142</v>
      </c>
      <c r="M99" s="4">
        <f>Forward!M99+(-'Swap - Encargos'!D16+'Swap - Encargos'!P16-'Swap - Encargos'!$M16)</f>
        <v>146</v>
      </c>
      <c r="N99" s="4">
        <f>Forward!N99+(-'Swap - Encargos'!E16+'Swap - Encargos'!Q16-'Swap - Encargos'!$M16)</f>
        <v>157</v>
      </c>
      <c r="O99" s="4">
        <f>Forward!O99+(-'Swap - Encargos'!F16+'Swap - Encargos'!R16-'Swap - Encargos'!$M16)</f>
        <v>174</v>
      </c>
      <c r="P99" s="4">
        <f>Forward!P99+(-'Swap - Encargos'!G16+'Swap - Encargos'!S16-'Swap - Encargos'!$M16)</f>
        <v>213</v>
      </c>
      <c r="Q99" s="4">
        <f>Forward!Q99+(-'Swap - Encargos'!H16+'Swap - Encargos'!T16-'Swap - Encargos'!$M16)</f>
        <v>209</v>
      </c>
      <c r="R99" s="4">
        <f>Forward!R99+(-'Swap - Encargos'!I16+'Swap - Encargos'!U16-'Swap - Encargos'!$M16)</f>
        <v>204</v>
      </c>
      <c r="S99" s="4">
        <f>Forward!S99+(-'Swap - Encargos'!J16+'Swap - Encargos'!V16-'Swap - Encargos'!$M16)</f>
        <v>200</v>
      </c>
      <c r="T99" s="4">
        <f>Forward!T99+(-'Swap - Encargos'!K16+'Swap - Encargos'!W16-'Swap - Encargos'!$M16)</f>
        <v>194</v>
      </c>
      <c r="U99" s="4">
        <f>Forward!U99</f>
        <v>0</v>
      </c>
      <c r="V99" s="6"/>
      <c r="W99" s="20">
        <f t="shared" si="0"/>
        <v>149.22222222222223</v>
      </c>
      <c r="X99" s="20">
        <f t="shared" si="1"/>
        <v>225.02331349206344</v>
      </c>
      <c r="Y99" s="23">
        <f t="shared" si="2"/>
        <v>167.51666666666668</v>
      </c>
      <c r="Z99" s="23">
        <f t="shared" si="3"/>
        <v>221.7592261904762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167.57777777777778</v>
      </c>
      <c r="AJ99" s="9">
        <f t="shared" si="8"/>
        <v>0.52897025813692478</v>
      </c>
      <c r="AK99" s="9">
        <f t="shared" si="9"/>
        <v>0.52897025813692478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Encargos'!C17+'Swap - Encargos'!O17-'Swap - Encargos'!$M17)</f>
        <v>138</v>
      </c>
      <c r="M100" s="4">
        <f>Forward!M100+(-'Swap - Encargos'!D17+'Swap - Encargos'!P17-'Swap - Encargos'!$M17)</f>
        <v>153</v>
      </c>
      <c r="N100" s="4">
        <f>Forward!N100+(-'Swap - Encargos'!E17+'Swap - Encargos'!Q17-'Swap - Encargos'!$M17)</f>
        <v>157</v>
      </c>
      <c r="O100" s="4">
        <f>Forward!O100+(-'Swap - Encargos'!F17+'Swap - Encargos'!R17-'Swap - Encargos'!$M17)</f>
        <v>168</v>
      </c>
      <c r="P100" s="4">
        <f>Forward!P100+(-'Swap - Encargos'!G17+'Swap - Encargos'!S17-'Swap - Encargos'!$M17)</f>
        <v>190</v>
      </c>
      <c r="Q100" s="4">
        <f>Forward!Q100+(-'Swap - Encargos'!H17+'Swap - Encargos'!T17-'Swap - Encargos'!$M17)</f>
        <v>204</v>
      </c>
      <c r="R100" s="4">
        <f>Forward!R100+(-'Swap - Encargos'!I17+'Swap - Encargos'!U17-'Swap - Encargos'!$M17)</f>
        <v>198</v>
      </c>
      <c r="S100" s="4">
        <f>Forward!S100+(-'Swap - Encargos'!J17+'Swap - Encargos'!V17-'Swap - Encargos'!$M17)</f>
        <v>194</v>
      </c>
      <c r="T100" s="4">
        <f>Forward!T100+(-'Swap - Encargos'!K17+'Swap - Encargos'!W17-'Swap - Encargos'!$M17)</f>
        <v>188</v>
      </c>
      <c r="U100" s="4">
        <f>Forward!U100</f>
        <v>0</v>
      </c>
      <c r="V100" s="6"/>
      <c r="W100" s="20">
        <f t="shared" si="0"/>
        <v>151</v>
      </c>
      <c r="X100" s="20">
        <f t="shared" si="1"/>
        <v>225.02331349206344</v>
      </c>
      <c r="Y100" s="23">
        <f t="shared" si="2"/>
        <v>163.4</v>
      </c>
      <c r="Z100" s="23">
        <f t="shared" si="3"/>
        <v>221.7592261904762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165.8</v>
      </c>
      <c r="AJ100" s="9">
        <f t="shared" si="8"/>
        <v>0.52335858585858586</v>
      </c>
      <c r="AK100" s="9">
        <f t="shared" si="9"/>
        <v>0.52335858585858586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Encargos'!C18+'Swap - Encargos'!O18-'Swap - Encargos'!$M18)</f>
        <v>135</v>
      </c>
      <c r="M101" s="4">
        <f>Forward!M101+(-'Swap - Encargos'!D18+'Swap - Encargos'!P18-'Swap - Encargos'!$M18)</f>
        <v>139</v>
      </c>
      <c r="N101" s="4">
        <f>Forward!N101+(-'Swap - Encargos'!E18+'Swap - Encargos'!Q18-'Swap - Encargos'!$M18)</f>
        <v>144</v>
      </c>
      <c r="O101" s="4">
        <f>Forward!O101+(-'Swap - Encargos'!F18+'Swap - Encargos'!R18-'Swap - Encargos'!$M18)</f>
        <v>156</v>
      </c>
      <c r="P101" s="4">
        <f>Forward!P101+(-'Swap - Encargos'!G18+'Swap - Encargos'!S18-'Swap - Encargos'!$M18)</f>
        <v>185</v>
      </c>
      <c r="Q101" s="4">
        <f>Forward!Q101+(-'Swap - Encargos'!H18+'Swap - Encargos'!T18-'Swap - Encargos'!$M18)</f>
        <v>199</v>
      </c>
      <c r="R101" s="4">
        <f>Forward!R101+(-'Swap - Encargos'!I18+'Swap - Encargos'!U18-'Swap - Encargos'!$M18)</f>
        <v>197</v>
      </c>
      <c r="S101" s="4">
        <f>Forward!S101+(-'Swap - Encargos'!J18+'Swap - Encargos'!V18-'Swap - Encargos'!$M18)</f>
        <v>196</v>
      </c>
      <c r="T101" s="4">
        <f>Forward!T101+(-'Swap - Encargos'!K18+'Swap - Encargos'!W18-'Swap - Encargos'!$M18)</f>
        <v>193</v>
      </c>
      <c r="U101" s="4">
        <f>Forward!U101</f>
        <v>0</v>
      </c>
      <c r="V101" s="6"/>
      <c r="W101" s="20">
        <f t="shared" si="0"/>
        <v>141.08333333333334</v>
      </c>
      <c r="X101" s="20">
        <f t="shared" si="1"/>
        <v>225.02331349206344</v>
      </c>
      <c r="Y101" s="23">
        <f t="shared" si="2"/>
        <v>155</v>
      </c>
      <c r="Z101" s="23">
        <f t="shared" si="3"/>
        <v>221.7592261904762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175.71666666666667</v>
      </c>
      <c r="AJ101" s="9">
        <f t="shared" si="8"/>
        <v>0.55466119528619529</v>
      </c>
      <c r="AK101" s="9">
        <f t="shared" si="9"/>
        <v>0.55466119528619529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Encargos'!C19+'Swap - Encargos'!O19-'Swap - Encargos'!$M19)</f>
        <v>142</v>
      </c>
      <c r="M102" s="4">
        <f>Forward!M102+(-'Swap - Encargos'!D19+'Swap - Encargos'!P19-'Swap - Encargos'!$M19)</f>
        <v>140</v>
      </c>
      <c r="N102" s="4">
        <f>Forward!N102+(-'Swap - Encargos'!E19+'Swap - Encargos'!Q19-'Swap - Encargos'!$M19)</f>
        <v>156</v>
      </c>
      <c r="O102" s="4">
        <f>Forward!O102+(-'Swap - Encargos'!F19+'Swap - Encargos'!R19-'Swap - Encargos'!$M19)</f>
        <v>166</v>
      </c>
      <c r="P102" s="4">
        <f>Forward!P102+(-'Swap - Encargos'!G19+'Swap - Encargos'!S19-'Swap - Encargos'!$M19)</f>
        <v>180</v>
      </c>
      <c r="Q102" s="4">
        <f>Forward!Q102+(-'Swap - Encargos'!H19+'Swap - Encargos'!T19-'Swap - Encargos'!$M19)</f>
        <v>196</v>
      </c>
      <c r="R102" s="4">
        <f>Forward!R102+(-'Swap - Encargos'!I19+'Swap - Encargos'!U19-'Swap - Encargos'!$M19)</f>
        <v>193</v>
      </c>
      <c r="S102" s="4">
        <f>Forward!S102+(-'Swap - Encargos'!J19+'Swap - Encargos'!V19-'Swap - Encargos'!$M19)</f>
        <v>191</v>
      </c>
      <c r="T102" s="4">
        <f>Forward!T102+(-'Swap - Encargos'!K19+'Swap - Encargos'!W19-'Swap - Encargos'!$M19)</f>
        <v>189</v>
      </c>
      <c r="U102" s="4">
        <f>Forward!U102</f>
        <v>0</v>
      </c>
      <c r="V102" s="6"/>
      <c r="W102" s="20">
        <f t="shared" si="0"/>
        <v>148.66666666666666</v>
      </c>
      <c r="X102" s="20">
        <f t="shared" si="1"/>
        <v>225.02331349206344</v>
      </c>
      <c r="Y102" s="23">
        <f t="shared" si="2"/>
        <v>160.4</v>
      </c>
      <c r="Z102" s="23">
        <f t="shared" si="3"/>
        <v>221.7592261904762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168.13333333333335</v>
      </c>
      <c r="AJ102" s="9">
        <f t="shared" si="8"/>
        <v>0.53072390572390582</v>
      </c>
      <c r="AK102" s="9">
        <f t="shared" si="9"/>
        <v>0.53072390572390582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Encargos'!C20+'Swap - Encargos'!O20-'Swap - Encargos'!$M20)</f>
        <v>137</v>
      </c>
      <c r="M103" s="4">
        <f>Forward!M103+(-'Swap - Encargos'!D20+'Swap - Encargos'!P20-'Swap - Encargos'!$M20)</f>
        <v>141</v>
      </c>
      <c r="N103" s="4">
        <f>Forward!N103+(-'Swap - Encargos'!E20+'Swap - Encargos'!Q20-'Swap - Encargos'!$M20)</f>
        <v>155</v>
      </c>
      <c r="O103" s="4">
        <f>Forward!O103+(-'Swap - Encargos'!F20+'Swap - Encargos'!R20-'Swap - Encargos'!$M20)</f>
        <v>162</v>
      </c>
      <c r="P103" s="4">
        <f>Forward!P103+(-'Swap - Encargos'!G20+'Swap - Encargos'!S20-'Swap - Encargos'!$M20)</f>
        <v>173</v>
      </c>
      <c r="Q103" s="4">
        <f>Forward!Q103+(-'Swap - Encargos'!H20+'Swap - Encargos'!T20-'Swap - Encargos'!$M20)</f>
        <v>190</v>
      </c>
      <c r="R103" s="4">
        <f>Forward!R103+(-'Swap - Encargos'!I20+'Swap - Encargos'!U20-'Swap - Encargos'!$M20)</f>
        <v>188</v>
      </c>
      <c r="S103" s="4">
        <f>Forward!S103+(-'Swap - Encargos'!J20+'Swap - Encargos'!V20-'Swap - Encargos'!$M20)</f>
        <v>186</v>
      </c>
      <c r="T103" s="4">
        <f>Forward!T103+(-'Swap - Encargos'!K20+'Swap - Encargos'!W20-'Swap - Encargos'!$M20)</f>
        <v>184</v>
      </c>
      <c r="U103" s="4">
        <f>Forward!U103</f>
        <v>0</v>
      </c>
      <c r="V103" s="6"/>
      <c r="W103" s="20">
        <f t="shared" si="0"/>
        <v>147.80555555555554</v>
      </c>
      <c r="X103" s="20">
        <f t="shared" si="1"/>
        <v>225.02331349206344</v>
      </c>
      <c r="Y103" s="23">
        <f t="shared" si="2"/>
        <v>158.01666666666668</v>
      </c>
      <c r="Z103" s="23">
        <f t="shared" si="3"/>
        <v>221.7592261904762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168.99444444444447</v>
      </c>
      <c r="AJ103" s="9">
        <f t="shared" si="8"/>
        <v>0.53344205948372625</v>
      </c>
      <c r="AK103" s="9">
        <f t="shared" si="9"/>
        <v>0.53344205948372625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Encargos'!C21+'Swap - Encargos'!O21-'Swap - Encargos'!$M21)</f>
        <v>142</v>
      </c>
      <c r="M104" s="4">
        <f>Forward!M104+(-'Swap - Encargos'!D21+'Swap - Encargos'!P21-'Swap - Encargos'!$M21)</f>
        <v>144</v>
      </c>
      <c r="N104" s="4">
        <f>Forward!N104+(-'Swap - Encargos'!E21+'Swap - Encargos'!Q21-'Swap - Encargos'!$M21)</f>
        <v>154</v>
      </c>
      <c r="O104" s="4">
        <f>Forward!O104+(-'Swap - Encargos'!F21+'Swap - Encargos'!R21-'Swap - Encargos'!$M21)</f>
        <v>160</v>
      </c>
      <c r="P104" s="4">
        <f>Forward!P104+(-'Swap - Encargos'!G21+'Swap - Encargos'!S21-'Swap - Encargos'!$M21)</f>
        <v>168</v>
      </c>
      <c r="Q104" s="4">
        <f>Forward!Q104+(-'Swap - Encargos'!H21+'Swap - Encargos'!T21-'Swap - Encargos'!$M21)</f>
        <v>186</v>
      </c>
      <c r="R104" s="4">
        <f>Forward!R104+(-'Swap - Encargos'!I21+'Swap - Encargos'!U21-'Swap - Encargos'!$M21)</f>
        <v>183</v>
      </c>
      <c r="S104" s="4">
        <f>Forward!S104+(-'Swap - Encargos'!J21+'Swap - Encargos'!V21-'Swap - Encargos'!$M21)</f>
        <v>181</v>
      </c>
      <c r="T104" s="4">
        <f>Forward!T104+(-'Swap - Encargos'!K21+'Swap - Encargos'!W21-'Swap - Encargos'!$M21)</f>
        <v>179</v>
      </c>
      <c r="U104" s="4">
        <f>Forward!U104</f>
        <v>0</v>
      </c>
      <c r="V104" s="6"/>
      <c r="W104" s="20">
        <f t="shared" si="0"/>
        <v>149.66666666666666</v>
      </c>
      <c r="X104" s="20">
        <f t="shared" si="1"/>
        <v>225.02331349206344</v>
      </c>
      <c r="Y104" s="23">
        <f t="shared" si="2"/>
        <v>158</v>
      </c>
      <c r="Z104" s="23">
        <f t="shared" si="3"/>
        <v>221.7592261904762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167.13333333333335</v>
      </c>
      <c r="AJ104" s="9">
        <f t="shared" si="8"/>
        <v>0.52756734006734007</v>
      </c>
      <c r="AK104" s="9">
        <f t="shared" si="9"/>
        <v>0.52756734006734007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Encargos'!C22+'Swap - Encargos'!O22-'Swap - Encargos'!$M22)</f>
        <v>148</v>
      </c>
      <c r="M105" s="4">
        <f>Forward!M105+(-'Swap - Encargos'!D22+'Swap - Encargos'!P22-'Swap - Encargos'!$M22)</f>
        <v>138</v>
      </c>
      <c r="N105" s="4">
        <f>Forward!N105+(-'Swap - Encargos'!E22+'Swap - Encargos'!Q22-'Swap - Encargos'!$M22)</f>
        <v>154</v>
      </c>
      <c r="O105" s="4">
        <f>Forward!O105+(-'Swap - Encargos'!F22+'Swap - Encargos'!R22-'Swap - Encargos'!$M22)</f>
        <v>165</v>
      </c>
      <c r="P105" s="4">
        <f>Forward!P105+(-'Swap - Encargos'!G22+'Swap - Encargos'!S22-'Swap - Encargos'!$M22)</f>
        <v>173</v>
      </c>
      <c r="Q105" s="4">
        <f>Forward!Q105+(-'Swap - Encargos'!H22+'Swap - Encargos'!T22-'Swap - Encargos'!$M22)</f>
        <v>180</v>
      </c>
      <c r="R105" s="4">
        <f>Forward!R105+(-'Swap - Encargos'!I22+'Swap - Encargos'!U22-'Swap - Encargos'!$M22)</f>
        <v>181</v>
      </c>
      <c r="S105" s="4">
        <f>Forward!S105+(-'Swap - Encargos'!J22+'Swap - Encargos'!V22-'Swap - Encargos'!$M22)</f>
        <v>179</v>
      </c>
      <c r="T105" s="4">
        <f>Forward!T105+(-'Swap - Encargos'!K22+'Swap - Encargos'!W22-'Swap - Encargos'!$M22)</f>
        <v>177</v>
      </c>
      <c r="U105" s="4">
        <f>Forward!U105</f>
        <v>0</v>
      </c>
      <c r="V105" s="6"/>
      <c r="W105" s="20">
        <f t="shared" si="0"/>
        <v>149.97222222222223</v>
      </c>
      <c r="X105" s="20">
        <f t="shared" si="1"/>
        <v>225.02331349206344</v>
      </c>
      <c r="Y105" s="23">
        <f t="shared" si="2"/>
        <v>159.33333333333334</v>
      </c>
      <c r="Z105" s="23">
        <f t="shared" si="3"/>
        <v>221.7592261904762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166.82777777777778</v>
      </c>
      <c r="AJ105" s="9">
        <f t="shared" si="8"/>
        <v>0.52660283389450058</v>
      </c>
      <c r="AK105" s="9">
        <f t="shared" si="9"/>
        <v>0.52660283389450058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Encargos'!C23+'Swap - Encargos'!O23-'Swap - Encargos'!$M23)</f>
        <v>140</v>
      </c>
      <c r="M106" s="4">
        <f>Forward!M106+(-'Swap - Encargos'!D23+'Swap - Encargos'!P23-'Swap - Encargos'!$M23)</f>
        <v>139</v>
      </c>
      <c r="N106" s="4">
        <f>Forward!N106+(-'Swap - Encargos'!E23+'Swap - Encargos'!Q23-'Swap - Encargos'!$M23)</f>
        <v>150</v>
      </c>
      <c r="O106" s="4">
        <f>Forward!O106+(-'Swap - Encargos'!F23+'Swap - Encargos'!R23-'Swap - Encargos'!$M23)</f>
        <v>160</v>
      </c>
      <c r="P106" s="4">
        <f>Forward!P106+(-'Swap - Encargos'!G23+'Swap - Encargos'!S23-'Swap - Encargos'!$M23)</f>
        <v>175</v>
      </c>
      <c r="Q106" s="4">
        <f>Forward!Q106+(-'Swap - Encargos'!H23+'Swap - Encargos'!T23-'Swap - Encargos'!$M23)</f>
        <v>183</v>
      </c>
      <c r="R106" s="4">
        <f>Forward!R106+(-'Swap - Encargos'!I23+'Swap - Encargos'!U23-'Swap - Encargos'!$M23)</f>
        <v>183</v>
      </c>
      <c r="S106" s="4">
        <f>Forward!S106+(-'Swap - Encargos'!J23+'Swap - Encargos'!V23-'Swap - Encargos'!$M23)</f>
        <v>181</v>
      </c>
      <c r="T106" s="4">
        <f>Forward!T106+(-'Swap - Encargos'!K23+'Swap - Encargos'!W23-'Swap - Encargos'!$M23)</f>
        <v>179</v>
      </c>
      <c r="U106" s="4">
        <f>Forward!U106</f>
        <v>0</v>
      </c>
      <c r="V106" s="6"/>
      <c r="W106" s="20">
        <f t="shared" si="0"/>
        <v>147.44444444444446</v>
      </c>
      <c r="X106" s="20">
        <f t="shared" si="1"/>
        <v>225.02331349206344</v>
      </c>
      <c r="Y106" s="23">
        <f t="shared" si="2"/>
        <v>158.53333333333333</v>
      </c>
      <c r="Z106" s="23">
        <f t="shared" si="3"/>
        <v>221.7592261904762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169.35555555555555</v>
      </c>
      <c r="AJ106" s="9">
        <f t="shared" si="8"/>
        <v>0.5345819304152637</v>
      </c>
      <c r="AK106" s="9">
        <f t="shared" si="9"/>
        <v>0.5345819304152637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Encargos'!C24+'Swap - Encargos'!O24-'Swap - Encargos'!$M24)</f>
        <v>144</v>
      </c>
      <c r="M107" s="4">
        <f>Forward!M107+(-'Swap - Encargos'!D24+'Swap - Encargos'!P24-'Swap - Encargos'!$M24)</f>
        <v>139</v>
      </c>
      <c r="N107" s="4">
        <f>Forward!N107+(-'Swap - Encargos'!E24+'Swap - Encargos'!Q24-'Swap - Encargos'!$M24)</f>
        <v>158</v>
      </c>
      <c r="O107" s="4">
        <f>Forward!O107+(-'Swap - Encargos'!F24+'Swap - Encargos'!R24-'Swap - Encargos'!$M24)</f>
        <v>161</v>
      </c>
      <c r="P107" s="4">
        <f>Forward!P107+(-'Swap - Encargos'!G24+'Swap - Encargos'!S24-'Swap - Encargos'!$M24)</f>
        <v>170</v>
      </c>
      <c r="Q107" s="4">
        <f>Forward!Q107+(-'Swap - Encargos'!H24+'Swap - Encargos'!T24-'Swap - Encargos'!$M24)</f>
        <v>180</v>
      </c>
      <c r="R107" s="4">
        <f>Forward!R107+(-'Swap - Encargos'!I24+'Swap - Encargos'!U24-'Swap - Encargos'!$M24)</f>
        <v>179</v>
      </c>
      <c r="S107" s="4">
        <f>Forward!S107+(-'Swap - Encargos'!J24+'Swap - Encargos'!V24-'Swap - Encargos'!$M24)</f>
        <v>177</v>
      </c>
      <c r="T107" s="4">
        <f>Forward!T107+(-'Swap - Encargos'!K24+'Swap - Encargos'!W24-'Swap - Encargos'!$M24)</f>
        <v>175</v>
      </c>
      <c r="U107" s="4">
        <f>Forward!U107</f>
        <v>0</v>
      </c>
      <c r="V107" s="6"/>
      <c r="W107" s="20">
        <f t="shared" si="0"/>
        <v>151.25</v>
      </c>
      <c r="X107" s="20">
        <f t="shared" si="1"/>
        <v>225.02331349206344</v>
      </c>
      <c r="Y107" s="23">
        <f t="shared" si="2"/>
        <v>159.80000000000001</v>
      </c>
      <c r="Z107" s="23">
        <f t="shared" si="3"/>
        <v>221.7592261904762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165.55</v>
      </c>
      <c r="AJ107" s="9">
        <f t="shared" si="8"/>
        <v>0.52256944444444442</v>
      </c>
      <c r="AK107" s="9">
        <f t="shared" si="9"/>
        <v>0.52256944444444442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Encargos'!C25+'Swap - Encargos'!O25-'Swap - Encargos'!$M25)</f>
        <v>145</v>
      </c>
      <c r="M108" s="4">
        <f>Forward!M108+(-'Swap - Encargos'!D25+'Swap - Encargos'!P25-'Swap - Encargos'!$M25)</f>
        <v>151</v>
      </c>
      <c r="N108" s="4">
        <f>Forward!N108+(-'Swap - Encargos'!E25+'Swap - Encargos'!Q25-'Swap - Encargos'!$M25)</f>
        <v>166</v>
      </c>
      <c r="O108" s="4">
        <f>Forward!O108+(-'Swap - Encargos'!F25+'Swap - Encargos'!R25-'Swap - Encargos'!$M25)</f>
        <v>168</v>
      </c>
      <c r="P108" s="4">
        <f>Forward!P108+(-'Swap - Encargos'!G25+'Swap - Encargos'!S25-'Swap - Encargos'!$M25)</f>
        <v>170</v>
      </c>
      <c r="Q108" s="4">
        <f>Forward!Q108+(-'Swap - Encargos'!H25+'Swap - Encargos'!T25-'Swap - Encargos'!$M25)</f>
        <v>188</v>
      </c>
      <c r="R108" s="4">
        <f>Forward!R108+(-'Swap - Encargos'!I25+'Swap - Encargos'!U25-'Swap - Encargos'!$M25)</f>
        <v>186</v>
      </c>
      <c r="S108" s="4">
        <f>Forward!S108+(-'Swap - Encargos'!J25+'Swap - Encargos'!V25-'Swap - Encargos'!$M25)</f>
        <v>184</v>
      </c>
      <c r="T108" s="4">
        <f>Forward!T108+(-'Swap - Encargos'!K25+'Swap - Encargos'!W25-'Swap - Encargos'!$M25)</f>
        <v>182</v>
      </c>
      <c r="U108" s="4">
        <f>Forward!U108</f>
        <v>0</v>
      </c>
      <c r="V108" s="6"/>
      <c r="W108" s="20">
        <f t="shared" si="0"/>
        <v>160.38888888888889</v>
      </c>
      <c r="X108" s="20">
        <f t="shared" si="1"/>
        <v>225.02331349206344</v>
      </c>
      <c r="Y108" s="23">
        <f t="shared" si="2"/>
        <v>167.16666666666666</v>
      </c>
      <c r="Z108" s="23">
        <f t="shared" si="3"/>
        <v>221.7592261904762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156.41111111111113</v>
      </c>
      <c r="AJ108" s="9">
        <f t="shared" si="8"/>
        <v>0.49372194163860833</v>
      </c>
      <c r="AK108" s="9">
        <f t="shared" si="9"/>
        <v>0.49372194163860833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Encargos'!C26+'Swap - Encargos'!O26-'Swap - Encargos'!$M26)</f>
        <v>147</v>
      </c>
      <c r="M109" s="4">
        <f>Forward!M109+(-'Swap - Encargos'!D26+'Swap - Encargos'!P26-'Swap - Encargos'!$M26)</f>
        <v>153</v>
      </c>
      <c r="N109" s="4">
        <f>Forward!N109+(-'Swap - Encargos'!E26+'Swap - Encargos'!Q26-'Swap - Encargos'!$M26)</f>
        <v>175</v>
      </c>
      <c r="O109" s="4">
        <f>Forward!O109+(-'Swap - Encargos'!F26+'Swap - Encargos'!R26-'Swap - Encargos'!$M26)</f>
        <v>182</v>
      </c>
      <c r="P109" s="4">
        <f>Forward!P109+(-'Swap - Encargos'!G26+'Swap - Encargos'!S26-'Swap - Encargos'!$M26)</f>
        <v>187</v>
      </c>
      <c r="Q109" s="4">
        <f>Forward!Q109+(-'Swap - Encargos'!H26+'Swap - Encargos'!T26-'Swap - Encargos'!$M26)</f>
        <v>192</v>
      </c>
      <c r="R109" s="4">
        <f>Forward!R109+(-'Swap - Encargos'!I26+'Swap - Encargos'!U26-'Swap - Encargos'!$M26)</f>
        <v>194</v>
      </c>
      <c r="S109" s="4">
        <f>Forward!S109+(-'Swap - Encargos'!J26+'Swap - Encargos'!V26-'Swap - Encargos'!$M26)</f>
        <v>192</v>
      </c>
      <c r="T109" s="4">
        <f>Forward!T109+(-'Swap - Encargos'!K26+'Swap - Encargos'!W26-'Swap - Encargos'!$M26)</f>
        <v>190</v>
      </c>
      <c r="U109" s="4">
        <f>Forward!U109</f>
        <v>0</v>
      </c>
      <c r="V109" s="6"/>
      <c r="W109" s="20">
        <f t="shared" si="0"/>
        <v>169.02777777777777</v>
      </c>
      <c r="X109" s="20">
        <f t="shared" si="1"/>
        <v>225.02331349206344</v>
      </c>
      <c r="Y109" s="23">
        <f t="shared" si="2"/>
        <v>177.05</v>
      </c>
      <c r="Z109" s="23">
        <f t="shared" si="3"/>
        <v>221.7592261904762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147.77222222222224</v>
      </c>
      <c r="AJ109" s="9">
        <f t="shared" si="8"/>
        <v>0.46645272166105506</v>
      </c>
      <c r="AK109" s="9">
        <f t="shared" si="9"/>
        <v>0.46645272166105506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Encargos'!D27+'Swap - Encargos'!P27-'Swap - Encargos'!$M27)</f>
        <v>151</v>
      </c>
      <c r="N110" s="4">
        <f>Forward!N110+(-'Swap - Encargos'!E27+'Swap - Encargos'!Q27-'Swap - Encargos'!$M27)</f>
        <v>167</v>
      </c>
      <c r="O110" s="4">
        <f>Forward!O110+(-'Swap - Encargos'!F27+'Swap - Encargos'!R27-'Swap - Encargos'!$M27)</f>
        <v>173</v>
      </c>
      <c r="P110" s="4">
        <f>Forward!P110+(-'Swap - Encargos'!G27+'Swap - Encargos'!S27-'Swap - Encargos'!$M27)</f>
        <v>201</v>
      </c>
      <c r="Q110" s="4">
        <f>Forward!Q110+(-'Swap - Encargos'!H27+'Swap - Encargos'!T27-'Swap - Encargos'!$M27)</f>
        <v>197</v>
      </c>
      <c r="R110" s="4">
        <f>Forward!R110+(-'Swap - Encargos'!I27+'Swap - Encargos'!U27-'Swap - Encargos'!$M27)</f>
        <v>200</v>
      </c>
      <c r="S110" s="4">
        <f>Forward!S110+(-'Swap - Encargos'!J27+'Swap - Encargos'!V27-'Swap - Encargos'!$M27)</f>
        <v>198</v>
      </c>
      <c r="T110" s="4">
        <f>Forward!T110+(-'Swap - Encargos'!K27+'Swap - Encargos'!W27-'Swap - Encargos'!$M27)</f>
        <v>196</v>
      </c>
      <c r="U110" s="4">
        <f>Forward!U110</f>
        <v>0</v>
      </c>
      <c r="V110" s="6"/>
      <c r="W110" s="20">
        <f t="shared" si="0"/>
        <v>163.66666666666666</v>
      </c>
      <c r="X110" s="20">
        <f t="shared" si="1"/>
        <v>225.02331349206344</v>
      </c>
      <c r="Y110" s="23">
        <f t="shared" si="2"/>
        <v>177.8</v>
      </c>
      <c r="Z110" s="23">
        <f t="shared" si="3"/>
        <v>221.7592261904762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182.83333333333334</v>
      </c>
      <c r="AJ110" s="9">
        <f t="shared" si="8"/>
        <v>0.52765752765752771</v>
      </c>
      <c r="AK110" s="9">
        <f t="shared" si="9"/>
        <v>0.52765752765752771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Encargos'!D28+'Swap - Encargos'!P28-'Swap - Encargos'!$M28)</f>
        <v>190</v>
      </c>
      <c r="N111" s="4">
        <f>Forward!N111+(-'Swap - Encargos'!E28+'Swap - Encargos'!Q28-'Swap - Encargos'!$M28)</f>
        <v>247</v>
      </c>
      <c r="O111" s="4">
        <f>Forward!O111+(-'Swap - Encargos'!F28+'Swap - Encargos'!R28-'Swap - Encargos'!$M28)</f>
        <v>236</v>
      </c>
      <c r="P111" s="4">
        <f>Forward!P111+(-'Swap - Encargos'!G28+'Swap - Encargos'!S28-'Swap - Encargos'!$M28)</f>
        <v>234</v>
      </c>
      <c r="Q111" s="4">
        <f>Forward!Q111+(-'Swap - Encargos'!H28+'Swap - Encargos'!T28-'Swap - Encargos'!$M28)</f>
        <v>227</v>
      </c>
      <c r="R111" s="4">
        <f>Forward!R111+(-'Swap - Encargos'!I28+'Swap - Encargos'!U28-'Swap - Encargos'!$M28)</f>
        <v>222</v>
      </c>
      <c r="S111" s="4">
        <f>Forward!S111+(-'Swap - Encargos'!J28+'Swap - Encargos'!V28-'Swap - Encargos'!$M28)</f>
        <v>217</v>
      </c>
      <c r="T111" s="4">
        <f>Forward!T111+(-'Swap - Encargos'!K28+'Swap - Encargos'!W28-'Swap - Encargos'!$M28)</f>
        <v>212</v>
      </c>
      <c r="U111" s="4">
        <f>Forward!U111</f>
        <v>0</v>
      </c>
      <c r="V111" s="6"/>
      <c r="W111" s="20">
        <f t="shared" si="0"/>
        <v>225.55555555555554</v>
      </c>
      <c r="X111" s="20">
        <f t="shared" si="1"/>
        <v>225.02331349206344</v>
      </c>
      <c r="Y111" s="23">
        <f t="shared" si="2"/>
        <v>227.33333333333334</v>
      </c>
      <c r="Z111" s="23">
        <f t="shared" si="3"/>
        <v>221.7592261904762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120.94444444444446</v>
      </c>
      <c r="AJ111" s="9">
        <f t="shared" si="8"/>
        <v>0.3490460157126824</v>
      </c>
      <c r="AK111" s="9">
        <f t="shared" si="9"/>
        <v>0.3490460157126824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Encargos'!D29+'Swap - Encargos'!P29-'Swap - Encargos'!$M29)</f>
        <v>193</v>
      </c>
      <c r="N112" s="4">
        <f>Forward!N112+(-'Swap - Encargos'!E29+'Swap - Encargos'!Q29-'Swap - Encargos'!$M29)</f>
        <v>230</v>
      </c>
      <c r="O112" s="4">
        <f>Forward!O112+(-'Swap - Encargos'!F29+'Swap - Encargos'!R29-'Swap - Encargos'!$M29)</f>
        <v>223</v>
      </c>
      <c r="P112" s="4">
        <f>Forward!P112+(-'Swap - Encargos'!G29+'Swap - Encargos'!S29-'Swap - Encargos'!$M29)</f>
        <v>220</v>
      </c>
      <c r="Q112" s="4">
        <f>Forward!Q112+(-'Swap - Encargos'!H29+'Swap - Encargos'!T29-'Swap - Encargos'!$M29)</f>
        <v>222</v>
      </c>
      <c r="R112" s="4">
        <f>Forward!R112+(-'Swap - Encargos'!I29+'Swap - Encargos'!U29-'Swap - Encargos'!$M29)</f>
        <v>221</v>
      </c>
      <c r="S112" s="4">
        <f>Forward!S112+(-'Swap - Encargos'!J29+'Swap - Encargos'!V29-'Swap - Encargos'!$M29)</f>
        <v>216</v>
      </c>
      <c r="T112" s="4">
        <f>Forward!T112+(-'Swap - Encargos'!K29+'Swap - Encargos'!W29-'Swap - Encargos'!$M29)</f>
        <v>211</v>
      </c>
      <c r="U112" s="4">
        <f>Forward!U112</f>
        <v>0</v>
      </c>
      <c r="V112" s="6"/>
      <c r="W112" s="20">
        <f t="shared" si="0"/>
        <v>216.83333333333334</v>
      </c>
      <c r="X112" s="20">
        <f t="shared" si="1"/>
        <v>225.02331349206344</v>
      </c>
      <c r="Y112" s="23">
        <f t="shared" si="2"/>
        <v>218.53333333333333</v>
      </c>
      <c r="Z112" s="23">
        <f t="shared" si="3"/>
        <v>221.7592261904762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129.66666666666666</v>
      </c>
      <c r="AJ112" s="9">
        <f t="shared" si="8"/>
        <v>0.37421837421837417</v>
      </c>
      <c r="AK112" s="9">
        <f t="shared" si="9"/>
        <v>0.37421837421837417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Encargos'!D30+'Swap - Encargos'!P30-'Swap - Encargos'!$M30)</f>
        <v>175</v>
      </c>
      <c r="N113" s="4">
        <f>Forward!N113+(-'Swap - Encargos'!E30+'Swap - Encargos'!Q30-'Swap - Encargos'!$M30)</f>
        <v>204</v>
      </c>
      <c r="O113" s="4">
        <f>Forward!O113+(-'Swap - Encargos'!F30+'Swap - Encargos'!R30-'Swap - Encargos'!$M30)</f>
        <v>209</v>
      </c>
      <c r="P113" s="4">
        <f>Forward!P113+(-'Swap - Encargos'!G30+'Swap - Encargos'!S30-'Swap - Encargos'!$M30)</f>
        <v>211</v>
      </c>
      <c r="Q113" s="4">
        <f>Forward!Q113+(-'Swap - Encargos'!H30+'Swap - Encargos'!T30-'Swap - Encargos'!$M30)</f>
        <v>208</v>
      </c>
      <c r="R113" s="4">
        <f>Forward!R113+(-'Swap - Encargos'!I30+'Swap - Encargos'!U30-'Swap - Encargos'!$M30)</f>
        <v>201</v>
      </c>
      <c r="S113" s="4">
        <f>Forward!S113+(-'Swap - Encargos'!J30+'Swap - Encargos'!V30-'Swap - Encargos'!$M30)</f>
        <v>196</v>
      </c>
      <c r="T113" s="4">
        <f>Forward!T113+(-'Swap - Encargos'!K30+'Swap - Encargos'!W30-'Swap - Encargos'!$M30)</f>
        <v>191</v>
      </c>
      <c r="U113" s="4">
        <f>Forward!U113</f>
        <v>0</v>
      </c>
      <c r="V113" s="6"/>
      <c r="W113" s="20">
        <f t="shared" si="0"/>
        <v>199</v>
      </c>
      <c r="X113" s="20">
        <f t="shared" si="1"/>
        <v>225.02331349206344</v>
      </c>
      <c r="Y113" s="23">
        <f t="shared" si="2"/>
        <v>202.7</v>
      </c>
      <c r="Z113" s="23">
        <f t="shared" si="3"/>
        <v>221.7592261904762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147.5</v>
      </c>
      <c r="AJ113" s="9">
        <f t="shared" si="8"/>
        <v>0.42568542568542567</v>
      </c>
      <c r="AK113" s="9">
        <f t="shared" si="9"/>
        <v>0.42568542568542567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Encargos'!D31+'Swap - Encargos'!P31-'Swap - Encargos'!$M31)</f>
        <v>157</v>
      </c>
      <c r="N114" s="4">
        <f>Forward!N114+(-'Swap - Encargos'!E31+'Swap - Encargos'!Q31-'Swap - Encargos'!$M31)</f>
        <v>194</v>
      </c>
      <c r="O114" s="4">
        <f>Forward!O114+(-'Swap - Encargos'!F31+'Swap - Encargos'!R31-'Swap - Encargos'!$M31)</f>
        <v>204</v>
      </c>
      <c r="P114" s="4">
        <f>Forward!P114+(-'Swap - Encargos'!G31+'Swap - Encargos'!S31-'Swap - Encargos'!$M31)</f>
        <v>201</v>
      </c>
      <c r="Q114" s="4">
        <f>Forward!Q114+(-'Swap - Encargos'!H31+'Swap - Encargos'!T31-'Swap - Encargos'!$M31)</f>
        <v>200</v>
      </c>
      <c r="R114" s="4">
        <f>Forward!R114+(-'Swap - Encargos'!I31+'Swap - Encargos'!U31-'Swap - Encargos'!$M31)</f>
        <v>196</v>
      </c>
      <c r="S114" s="4">
        <f>Forward!S114+(-'Swap - Encargos'!J31+'Swap - Encargos'!V31-'Swap - Encargos'!$M31)</f>
        <v>191</v>
      </c>
      <c r="T114" s="4">
        <f>Forward!T114+(-'Swap - Encargos'!K31+'Swap - Encargos'!W31-'Swap - Encargos'!$M31)</f>
        <v>186</v>
      </c>
      <c r="U114" s="4">
        <f>Forward!U114</f>
        <v>0</v>
      </c>
      <c r="V114" s="6"/>
      <c r="W114" s="20">
        <f t="shared" si="0"/>
        <v>189.88888888888889</v>
      </c>
      <c r="X114" s="20">
        <f t="shared" si="1"/>
        <v>225.02331349206344</v>
      </c>
      <c r="Y114" s="23">
        <f t="shared" si="2"/>
        <v>193.8</v>
      </c>
      <c r="Z114" s="23">
        <f t="shared" si="3"/>
        <v>221.7592261904762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156.61111111111111</v>
      </c>
      <c r="AJ114" s="9">
        <f t="shared" si="8"/>
        <v>0.45198011864678533</v>
      </c>
      <c r="AK114" s="9">
        <f t="shared" si="9"/>
        <v>0.45198011864678533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Encargos'!D32+'Swap - Encargos'!P32-'Swap - Encargos'!$M32)</f>
        <v>216</v>
      </c>
      <c r="N115" s="4">
        <f>Forward!N115+(-'Swap - Encargos'!E32+'Swap - Encargos'!Q32-'Swap - Encargos'!$M32)</f>
        <v>227</v>
      </c>
      <c r="O115" s="4">
        <f>Forward!O115+(-'Swap - Encargos'!F32+'Swap - Encargos'!R32-'Swap - Encargos'!$M32)</f>
        <v>221</v>
      </c>
      <c r="P115" s="4">
        <f>Forward!P115+(-'Swap - Encargos'!G32+'Swap - Encargos'!S32-'Swap - Encargos'!$M32)</f>
        <v>210</v>
      </c>
      <c r="Q115" s="4">
        <f>Forward!Q115+(-'Swap - Encargos'!H32+'Swap - Encargos'!T32-'Swap - Encargos'!$M32)</f>
        <v>208</v>
      </c>
      <c r="R115" s="4">
        <f>Forward!R115+(-'Swap - Encargos'!I32+'Swap - Encargos'!U32-'Swap - Encargos'!$M32)</f>
        <v>201</v>
      </c>
      <c r="S115" s="4">
        <f>Forward!S115+(-'Swap - Encargos'!J32+'Swap - Encargos'!V32-'Swap - Encargos'!$M32)</f>
        <v>196</v>
      </c>
      <c r="T115" s="4">
        <f>Forward!T115+(-'Swap - Encargos'!K32+'Swap - Encargos'!W32-'Swap - Encargos'!$M32)</f>
        <v>191</v>
      </c>
      <c r="U115" s="4">
        <f>Forward!U115</f>
        <v>0</v>
      </c>
      <c r="V115" s="6"/>
      <c r="W115" s="20">
        <f t="shared" si="0"/>
        <v>220.5</v>
      </c>
      <c r="X115" s="20">
        <f t="shared" si="1"/>
        <v>225.02331349206344</v>
      </c>
      <c r="Y115" s="23">
        <f t="shared" si="2"/>
        <v>215.15</v>
      </c>
      <c r="Z115" s="23">
        <f t="shared" si="3"/>
        <v>221.7592261904762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126</v>
      </c>
      <c r="AJ115" s="9">
        <f t="shared" si="8"/>
        <v>0.36363636363636365</v>
      </c>
      <c r="AK115" s="9">
        <f t="shared" si="9"/>
        <v>0.36363636363636365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Encargos'!D33+'Swap - Encargos'!P33-'Swap - Encargos'!$M33)</f>
        <v>271</v>
      </c>
      <c r="N116" s="4">
        <f>Forward!N116+(-'Swap - Encargos'!E33+'Swap - Encargos'!Q33-'Swap - Encargos'!$M33)</f>
        <v>247</v>
      </c>
      <c r="O116" s="4">
        <f>Forward!O116+(-'Swap - Encargos'!F33+'Swap - Encargos'!R33-'Swap - Encargos'!$M33)</f>
        <v>227</v>
      </c>
      <c r="P116" s="4">
        <f>Forward!P116+(-'Swap - Encargos'!G33+'Swap - Encargos'!S33-'Swap - Encargos'!$M33)</f>
        <v>214</v>
      </c>
      <c r="Q116" s="4">
        <f>Forward!Q116+(-'Swap - Encargos'!H33+'Swap - Encargos'!T33-'Swap - Encargos'!$M33)</f>
        <v>209</v>
      </c>
      <c r="R116" s="4">
        <f>Forward!R116+(-'Swap - Encargos'!I33+'Swap - Encargos'!U33-'Swap - Encargos'!$M33)</f>
        <v>202</v>
      </c>
      <c r="S116" s="4">
        <f>Forward!S116+(-'Swap - Encargos'!J33+'Swap - Encargos'!V33-'Swap - Encargos'!$M33)</f>
        <v>197</v>
      </c>
      <c r="T116" s="4">
        <f>Forward!T116+(-'Swap - Encargos'!K33+'Swap - Encargos'!W33-'Swap - Encargos'!$M33)</f>
        <v>192</v>
      </c>
      <c r="U116" s="4">
        <f>Forward!U116</f>
        <v>0</v>
      </c>
      <c r="V116" s="6"/>
      <c r="W116" s="20">
        <f t="shared" si="0"/>
        <v>238.83333333333334</v>
      </c>
      <c r="X116" s="20">
        <f t="shared" si="1"/>
        <v>225.02331349206344</v>
      </c>
      <c r="Y116" s="23">
        <f t="shared" si="2"/>
        <v>226.7</v>
      </c>
      <c r="Z116" s="23">
        <f t="shared" si="3"/>
        <v>221.7592261904762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107.66666666666666</v>
      </c>
      <c r="AJ116" s="9">
        <f t="shared" si="8"/>
        <v>0.31072631072631068</v>
      </c>
      <c r="AK116" s="9">
        <f t="shared" si="9"/>
        <v>0.31072631072631068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Encargos'!D34+'Swap - Encargos'!P34-'Swap - Encargos'!$M34)</f>
        <v>216</v>
      </c>
      <c r="N117" s="4">
        <f>Forward!N117+(-'Swap - Encargos'!E34+'Swap - Encargos'!Q34-'Swap - Encargos'!$M34)</f>
        <v>232</v>
      </c>
      <c r="O117" s="4">
        <f>Forward!O117+(-'Swap - Encargos'!F34+'Swap - Encargos'!R34-'Swap - Encargos'!$M34)</f>
        <v>216</v>
      </c>
      <c r="P117" s="4">
        <f>Forward!P117+(-'Swap - Encargos'!G34+'Swap - Encargos'!S34-'Swap - Encargos'!$M34)</f>
        <v>212</v>
      </c>
      <c r="Q117" s="4">
        <f>Forward!Q117+(-'Swap - Encargos'!H34+'Swap - Encargos'!T34-'Swap - Encargos'!$M34)</f>
        <v>203</v>
      </c>
      <c r="R117" s="4">
        <f>Forward!R117+(-'Swap - Encargos'!I34+'Swap - Encargos'!U34-'Swap - Encargos'!$M34)</f>
        <v>196</v>
      </c>
      <c r="S117" s="4">
        <f>Forward!S117+(-'Swap - Encargos'!J34+'Swap - Encargos'!V34-'Swap - Encargos'!$M34)</f>
        <v>193</v>
      </c>
      <c r="T117" s="4">
        <f>Forward!T117+(-'Swap - Encargos'!K34+'Swap - Encargos'!W34-'Swap - Encargos'!$M34)</f>
        <v>189</v>
      </c>
      <c r="U117" s="4">
        <f>Forward!U117</f>
        <v>0</v>
      </c>
      <c r="V117" s="6"/>
      <c r="W117" s="20">
        <f t="shared" si="0"/>
        <v>220.55555555555554</v>
      </c>
      <c r="X117" s="20">
        <f t="shared" si="1"/>
        <v>225.02331349206344</v>
      </c>
      <c r="Y117" s="23">
        <f t="shared" si="2"/>
        <v>213.46666666666667</v>
      </c>
      <c r="Z117" s="23">
        <f t="shared" si="3"/>
        <v>221.7592261904762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125.94444444444446</v>
      </c>
      <c r="AJ117" s="9">
        <f t="shared" si="8"/>
        <v>0.36347603014269686</v>
      </c>
      <c r="AK117" s="9">
        <f t="shared" si="9"/>
        <v>0.36347603014269686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Encargos'!D35+'Swap - Encargos'!P35-'Swap - Encargos'!$M35)</f>
        <v>263</v>
      </c>
      <c r="N118" s="4">
        <f>Forward!N118+(-'Swap - Encargos'!E35+'Swap - Encargos'!Q35-'Swap - Encargos'!$M35)</f>
        <v>241</v>
      </c>
      <c r="O118" s="4">
        <f>Forward!O118+(-'Swap - Encargos'!F35+'Swap - Encargos'!R35-'Swap - Encargos'!$M35)</f>
        <v>227</v>
      </c>
      <c r="P118" s="4">
        <f>Forward!P118+(-'Swap - Encargos'!G35+'Swap - Encargos'!S35-'Swap - Encargos'!$M35)</f>
        <v>217</v>
      </c>
      <c r="Q118" s="4">
        <f>Forward!Q118+(-'Swap - Encargos'!H35+'Swap - Encargos'!T35-'Swap - Encargos'!$M35)</f>
        <v>207</v>
      </c>
      <c r="R118" s="4">
        <f>Forward!R118+(-'Swap - Encargos'!I35+'Swap - Encargos'!U35-'Swap - Encargos'!$M35)</f>
        <v>204</v>
      </c>
      <c r="S118" s="4">
        <f>Forward!S118+(-'Swap - Encargos'!J35+'Swap - Encargos'!V35-'Swap - Encargos'!$M35)</f>
        <v>201</v>
      </c>
      <c r="T118" s="4">
        <f>Forward!T118+(-'Swap - Encargos'!K35+'Swap - Encargos'!W35-'Swap - Encargos'!$M35)</f>
        <v>197</v>
      </c>
      <c r="U118" s="4">
        <f>Forward!U118</f>
        <v>0</v>
      </c>
      <c r="V118" s="6"/>
      <c r="W118" s="20">
        <f t="shared" si="0"/>
        <v>233.44444444444446</v>
      </c>
      <c r="X118" s="20">
        <f t="shared" si="1"/>
        <v>225.02331349206344</v>
      </c>
      <c r="Y118" s="23">
        <f t="shared" si="2"/>
        <v>223.13333333333333</v>
      </c>
      <c r="Z118" s="23">
        <f t="shared" si="3"/>
        <v>221.7592261904762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113.05555555555554</v>
      </c>
      <c r="AJ118" s="9">
        <f t="shared" si="8"/>
        <v>0.32627865961199293</v>
      </c>
      <c r="AK118" s="9">
        <f t="shared" si="9"/>
        <v>0.32627865961199293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Encargos'!D36+'Swap - Encargos'!P36-'Swap - Encargos'!$M36)</f>
        <v>318</v>
      </c>
      <c r="N119" s="4">
        <f>Forward!N119+(-'Swap - Encargos'!E36+'Swap - Encargos'!Q36-'Swap - Encargos'!$M36)</f>
        <v>246</v>
      </c>
      <c r="O119" s="4">
        <f>Forward!O119+(-'Swap - Encargos'!F36+'Swap - Encargos'!R36-'Swap - Encargos'!$M36)</f>
        <v>220</v>
      </c>
      <c r="P119" s="4">
        <f>Forward!P119+(-'Swap - Encargos'!G36+'Swap - Encargos'!S36-'Swap - Encargos'!$M36)</f>
        <v>207</v>
      </c>
      <c r="Q119" s="4">
        <f>Forward!Q119+(-'Swap - Encargos'!H36+'Swap - Encargos'!T36-'Swap - Encargos'!$M36)</f>
        <v>208</v>
      </c>
      <c r="R119" s="4">
        <f>Forward!R119+(-'Swap - Encargos'!I36+'Swap - Encargos'!U36-'Swap - Encargos'!$M36)</f>
        <v>201</v>
      </c>
      <c r="S119" s="4">
        <f>Forward!S119+(-'Swap - Encargos'!J36+'Swap - Encargos'!V36-'Swap - Encargos'!$M36)</f>
        <v>198</v>
      </c>
      <c r="T119" s="4">
        <f>Forward!T119+(-'Swap - Encargos'!K36+'Swap - Encargos'!W36-'Swap - Encargos'!$M36)</f>
        <v>194</v>
      </c>
      <c r="U119" s="4">
        <f>Forward!U119</f>
        <v>0</v>
      </c>
      <c r="V119" s="6"/>
      <c r="W119" s="20">
        <f t="shared" si="0"/>
        <v>233.58333333333334</v>
      </c>
      <c r="X119" s="20">
        <f t="shared" si="1"/>
        <v>225.02331349206344</v>
      </c>
      <c r="Y119" s="23">
        <f t="shared" si="2"/>
        <v>222.25</v>
      </c>
      <c r="Z119" s="23">
        <f t="shared" si="3"/>
        <v>221.7592261904762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112.91666666666666</v>
      </c>
      <c r="AJ119" s="9">
        <f t="shared" si="8"/>
        <v>0.32587782587782588</v>
      </c>
      <c r="AK119" s="9">
        <f t="shared" si="9"/>
        <v>0.32587782587782588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Encargos'!D37+'Swap - Encargos'!P37-'Swap - Encargos'!$M37)</f>
        <v>283</v>
      </c>
      <c r="N120" s="4">
        <f>Forward!N120+(-'Swap - Encargos'!E37+'Swap - Encargos'!Q37-'Swap - Encargos'!$M37)</f>
        <v>182</v>
      </c>
      <c r="O120" s="4">
        <f>Forward!O120+(-'Swap - Encargos'!F37+'Swap - Encargos'!R37-'Swap - Encargos'!$M37)</f>
        <v>209</v>
      </c>
      <c r="P120" s="4">
        <f>Forward!P120+(-'Swap - Encargos'!G37+'Swap - Encargos'!S37-'Swap - Encargos'!$M37)</f>
        <v>209</v>
      </c>
      <c r="Q120" s="4">
        <f>Forward!Q120+(-'Swap - Encargos'!H37+'Swap - Encargos'!T37-'Swap - Encargos'!$M37)</f>
        <v>199</v>
      </c>
      <c r="R120" s="4">
        <f>Forward!R120+(-'Swap - Encargos'!I37+'Swap - Encargos'!U37-'Swap - Encargos'!$M37)</f>
        <v>197</v>
      </c>
      <c r="S120" s="4">
        <f>Forward!S120+(-'Swap - Encargos'!J37+'Swap - Encargos'!V37-'Swap - Encargos'!$M37)</f>
        <v>194</v>
      </c>
      <c r="T120" s="4">
        <f>Forward!T120+(-'Swap - Encargos'!K37+'Swap - Encargos'!W37-'Swap - Encargos'!$M37)</f>
        <v>190</v>
      </c>
      <c r="U120" s="4">
        <f>Forward!U120</f>
        <v>0</v>
      </c>
      <c r="V120" s="6"/>
      <c r="W120" s="20">
        <f t="shared" si="0"/>
        <v>204.11111111111111</v>
      </c>
      <c r="X120" s="20">
        <f t="shared" si="1"/>
        <v>225.02331349206344</v>
      </c>
      <c r="Y120" s="23">
        <f t="shared" si="2"/>
        <v>202.06666666666666</v>
      </c>
      <c r="Z120" s="23">
        <f t="shared" si="3"/>
        <v>221.7592261904762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142.38888888888889</v>
      </c>
      <c r="AJ120" s="9">
        <f t="shared" si="8"/>
        <v>0.41093474426807758</v>
      </c>
      <c r="AK120" s="9">
        <f t="shared" si="9"/>
        <v>0.41093474426807758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Encargos'!D38+'Swap - Encargos'!P38-'Swap - Encargos'!$M38)</f>
        <v>152</v>
      </c>
      <c r="N121" s="4">
        <f>Forward!N121+(-'Swap - Encargos'!E38+'Swap - Encargos'!Q38-'Swap - Encargos'!$M38)</f>
        <v>196</v>
      </c>
      <c r="O121" s="4">
        <f>Forward!O121+(-'Swap - Encargos'!F38+'Swap - Encargos'!R38-'Swap - Encargos'!$M38)</f>
        <v>211</v>
      </c>
      <c r="P121" s="4">
        <f>Forward!P121+(-'Swap - Encargos'!G38+'Swap - Encargos'!S38-'Swap - Encargos'!$M38)</f>
        <v>221</v>
      </c>
      <c r="Q121" s="4">
        <f>Forward!Q121+(-'Swap - Encargos'!H38+'Swap - Encargos'!T38-'Swap - Encargos'!$M38)</f>
        <v>213</v>
      </c>
      <c r="R121" s="4">
        <f>Forward!R121+(-'Swap - Encargos'!I38+'Swap - Encargos'!U38-'Swap - Encargos'!$M38)</f>
        <v>207</v>
      </c>
      <c r="S121" s="4">
        <f>Forward!S121+(-'Swap - Encargos'!J38+'Swap - Encargos'!V38-'Swap - Encargos'!$M38)</f>
        <v>204</v>
      </c>
      <c r="T121" s="4">
        <f>Forward!T121+(-'Swap - Encargos'!K38+'Swap - Encargos'!W38-'Swap - Encargos'!$M38)</f>
        <v>200</v>
      </c>
      <c r="U121" s="4">
        <f>Forward!U121</f>
        <v>0</v>
      </c>
      <c r="V121" s="6"/>
      <c r="W121" s="20">
        <f t="shared" si="0"/>
        <v>207.41666666666666</v>
      </c>
      <c r="X121" s="20">
        <f t="shared" si="1"/>
        <v>225.02331349206344</v>
      </c>
      <c r="Y121" s="23">
        <f t="shared" si="2"/>
        <v>208.68333333333334</v>
      </c>
      <c r="Z121" s="23">
        <f t="shared" si="3"/>
        <v>221.7592261904762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139.08333333333334</v>
      </c>
      <c r="AJ121" s="9">
        <f t="shared" si="8"/>
        <v>0.40139490139490142</v>
      </c>
      <c r="AK121" s="9">
        <f t="shared" si="9"/>
        <v>0.40139490139490142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Encargos'!E39+'Swap - Encargos'!Q39-'Swap - Encargos'!$M39)</f>
        <v>196</v>
      </c>
      <c r="O122" s="4">
        <f>Forward!O122+(-'Swap - Encargos'!F39+'Swap - Encargos'!R39-'Swap - Encargos'!$M39)</f>
        <v>221</v>
      </c>
      <c r="P122" s="4">
        <f>Forward!P122+(-'Swap - Encargos'!G39+'Swap - Encargos'!S39-'Swap - Encargos'!$M39)</f>
        <v>215</v>
      </c>
      <c r="Q122" s="4">
        <f>Forward!Q122+(-'Swap - Encargos'!H39+'Swap - Encargos'!T39-'Swap - Encargos'!$M39)</f>
        <v>206</v>
      </c>
      <c r="R122" s="4">
        <f>Forward!R122+(-'Swap - Encargos'!I39+'Swap - Encargos'!U39-'Swap - Encargos'!$M39)</f>
        <v>201</v>
      </c>
      <c r="S122" s="4">
        <f>Forward!S122+(-'Swap - Encargos'!J39+'Swap - Encargos'!V39-'Swap - Encargos'!$M39)</f>
        <v>198</v>
      </c>
      <c r="T122" s="4">
        <f>Forward!T122+(-'Swap - Encargos'!K39+'Swap - Encargos'!W39-'Swap - Encargos'!$M39)</f>
        <v>194</v>
      </c>
      <c r="U122" s="4">
        <f>Forward!U122</f>
        <v>0</v>
      </c>
      <c r="V122" s="6"/>
      <c r="W122" s="20">
        <f t="shared" si="0"/>
        <v>210.66666666666666</v>
      </c>
      <c r="X122" s="20">
        <f t="shared" si="1"/>
        <v>225.02331349206344</v>
      </c>
      <c r="Y122" s="23">
        <f t="shared" si="2"/>
        <v>207.8</v>
      </c>
      <c r="Z122" s="23">
        <f t="shared" si="3"/>
        <v>221.7592261904762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167.63333333333335</v>
      </c>
      <c r="AJ122" s="9">
        <f t="shared" si="8"/>
        <v>0.44312274209181429</v>
      </c>
      <c r="AK122" s="9">
        <f t="shared" si="9"/>
        <v>0.44312274209181429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Encargos'!E40+'Swap - Encargos'!Q40-'Swap - Encargos'!$M40)</f>
        <v>249</v>
      </c>
      <c r="O123" s="4">
        <f>Forward!O123+(-'Swap - Encargos'!F40+'Swap - Encargos'!R40-'Swap - Encargos'!$M40)</f>
        <v>234</v>
      </c>
      <c r="P123" s="4">
        <f>Forward!P123+(-'Swap - Encargos'!G40+'Swap - Encargos'!S40-'Swap - Encargos'!$M40)</f>
        <v>232</v>
      </c>
      <c r="Q123" s="4">
        <f>Forward!Q123+(-'Swap - Encargos'!H40+'Swap - Encargos'!T40-'Swap - Encargos'!$M40)</f>
        <v>214</v>
      </c>
      <c r="R123" s="4">
        <f>Forward!R123+(-'Swap - Encargos'!I40+'Swap - Encargos'!U40-'Swap - Encargos'!$M40)</f>
        <v>210</v>
      </c>
      <c r="S123" s="4">
        <f>Forward!S123+(-'Swap - Encargos'!J40+'Swap - Encargos'!V40-'Swap - Encargos'!$M40)</f>
        <v>207</v>
      </c>
      <c r="T123" s="4">
        <f>Forward!T123+(-'Swap - Encargos'!K40+'Swap - Encargos'!W40-'Swap - Encargos'!$M40)</f>
        <v>198</v>
      </c>
      <c r="U123" s="4">
        <f>Forward!U123</f>
        <v>0</v>
      </c>
      <c r="V123" s="6"/>
      <c r="W123" s="20">
        <f t="shared" si="0"/>
        <v>237.36111111111111</v>
      </c>
      <c r="X123" s="20">
        <f t="shared" si="1"/>
        <v>225.02331349206344</v>
      </c>
      <c r="Y123" s="23">
        <f t="shared" si="2"/>
        <v>227.1</v>
      </c>
      <c r="Z123" s="23">
        <f t="shared" si="3"/>
        <v>221.7592261904762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140.9388888888889</v>
      </c>
      <c r="AJ123" s="9">
        <f t="shared" si="8"/>
        <v>0.37255852204305812</v>
      </c>
      <c r="AK123" s="9">
        <f t="shared" si="9"/>
        <v>0.37255852204305812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Encargos'!E41+'Swap - Encargos'!Q41-'Swap - Encargos'!$M41)</f>
        <v>321</v>
      </c>
      <c r="O124" s="4">
        <f>Forward!O124+(-'Swap - Encargos'!F41+'Swap - Encargos'!R41-'Swap - Encargos'!$M41)</f>
        <v>263</v>
      </c>
      <c r="P124" s="4">
        <f>Forward!P124+(-'Swap - Encargos'!G41+'Swap - Encargos'!S41-'Swap - Encargos'!$M41)</f>
        <v>230</v>
      </c>
      <c r="Q124" s="4">
        <f>Forward!Q124+(-'Swap - Encargos'!H41+'Swap - Encargos'!T41-'Swap - Encargos'!$M41)</f>
        <v>222</v>
      </c>
      <c r="R124" s="4">
        <f>Forward!R124+(-'Swap - Encargos'!I41+'Swap - Encargos'!U41-'Swap - Encargos'!$M41)</f>
        <v>217</v>
      </c>
      <c r="S124" s="4">
        <f>Forward!S124+(-'Swap - Encargos'!J41+'Swap - Encargos'!V41-'Swap - Encargos'!$M41)</f>
        <v>217</v>
      </c>
      <c r="T124" s="4">
        <f>Forward!T124+(-'Swap - Encargos'!K41+'Swap - Encargos'!W41-'Swap - Encargos'!$M41)</f>
        <v>207</v>
      </c>
      <c r="U124" s="4">
        <f>Forward!U124</f>
        <v>0</v>
      </c>
      <c r="V124" s="6"/>
      <c r="W124" s="20">
        <f t="shared" si="0"/>
        <v>265.83333333333331</v>
      </c>
      <c r="X124" s="20">
        <f t="shared" si="1"/>
        <v>225.02331349206344</v>
      </c>
      <c r="Y124" s="23">
        <f t="shared" si="2"/>
        <v>247.13333333333333</v>
      </c>
      <c r="Z124" s="23">
        <f t="shared" si="3"/>
        <v>221.7592261904762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112.4666666666667</v>
      </c>
      <c r="AJ124" s="9">
        <f t="shared" si="8"/>
        <v>0.29729491585161694</v>
      </c>
      <c r="AK124" s="9">
        <f t="shared" si="9"/>
        <v>0.29729491585161694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Encargos'!E42+'Swap - Encargos'!Q42-'Swap - Encargos'!$M42)</f>
        <v>326</v>
      </c>
      <c r="O125" s="4">
        <f>Forward!O125+(-'Swap - Encargos'!F42+'Swap - Encargos'!R42-'Swap - Encargos'!$M42)</f>
        <v>266</v>
      </c>
      <c r="P125" s="4">
        <f>Forward!P125+(-'Swap - Encargos'!G42+'Swap - Encargos'!S42-'Swap - Encargos'!$M42)</f>
        <v>225</v>
      </c>
      <c r="Q125" s="4">
        <f>Forward!Q125+(-'Swap - Encargos'!H42+'Swap - Encargos'!T42-'Swap - Encargos'!$M42)</f>
        <v>208</v>
      </c>
      <c r="R125" s="4">
        <f>Forward!R125+(-'Swap - Encargos'!I42+'Swap - Encargos'!U42-'Swap - Encargos'!$M42)</f>
        <v>215</v>
      </c>
      <c r="S125" s="4">
        <f>Forward!S125+(-'Swap - Encargos'!J42+'Swap - Encargos'!V42-'Swap - Encargos'!$M42)</f>
        <v>220</v>
      </c>
      <c r="T125" s="4">
        <f>Forward!T125+(-'Swap - Encargos'!K42+'Swap - Encargos'!W42-'Swap - Encargos'!$M42)</f>
        <v>213</v>
      </c>
      <c r="U125" s="4">
        <f>Forward!U125</f>
        <v>0</v>
      </c>
      <c r="V125" s="6"/>
      <c r="W125" s="20">
        <f t="shared" si="0"/>
        <v>262.5</v>
      </c>
      <c r="X125" s="20">
        <f t="shared" si="1"/>
        <v>225.02331349206344</v>
      </c>
      <c r="Y125" s="23">
        <f t="shared" si="2"/>
        <v>242.7</v>
      </c>
      <c r="Z125" s="23">
        <f t="shared" si="3"/>
        <v>221.7592261904762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115.80000000000001</v>
      </c>
      <c r="AJ125" s="9">
        <f t="shared" si="8"/>
        <v>0.30610626486915149</v>
      </c>
      <c r="AK125" s="9">
        <f t="shared" si="9"/>
        <v>0.30610626486915149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Encargos'!E43+'Swap - Encargos'!Q43-'Swap - Encargos'!$M43)</f>
        <v>337</v>
      </c>
      <c r="O126" s="4">
        <f>Forward!O126+(-'Swap - Encargos'!F43+'Swap - Encargos'!R43-'Swap - Encargos'!$M43)</f>
        <v>269</v>
      </c>
      <c r="P126" s="4">
        <f>Forward!P126+(-'Swap - Encargos'!G43+'Swap - Encargos'!S43-'Swap - Encargos'!$M43)</f>
        <v>224</v>
      </c>
      <c r="Q126" s="4">
        <f>Forward!Q126+(-'Swap - Encargos'!H43+'Swap - Encargos'!T43-'Swap - Encargos'!$M43)</f>
        <v>209</v>
      </c>
      <c r="R126" s="4">
        <f>Forward!R126+(-'Swap - Encargos'!I43+'Swap - Encargos'!U43-'Swap - Encargos'!$M43)</f>
        <v>220</v>
      </c>
      <c r="S126" s="4">
        <f>Forward!S126+(-'Swap - Encargos'!J43+'Swap - Encargos'!V43-'Swap - Encargos'!$M43)</f>
        <v>221</v>
      </c>
      <c r="T126" s="4">
        <f>Forward!T126+(-'Swap - Encargos'!K43+'Swap - Encargos'!W43-'Swap - Encargos'!$M43)</f>
        <v>212</v>
      </c>
      <c r="U126" s="4">
        <f>Forward!U126</f>
        <v>0</v>
      </c>
      <c r="V126" s="6"/>
      <c r="W126" s="20">
        <f t="shared" si="0"/>
        <v>262.44444444444446</v>
      </c>
      <c r="X126" s="20">
        <f t="shared" si="1"/>
        <v>225.02331349206344</v>
      </c>
      <c r="Y126" s="23">
        <f t="shared" si="2"/>
        <v>244.06666666666666</v>
      </c>
      <c r="Z126" s="23">
        <f t="shared" si="3"/>
        <v>221.7592261904762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115.85555555555555</v>
      </c>
      <c r="AJ126" s="9">
        <f t="shared" si="8"/>
        <v>0.30625312068611038</v>
      </c>
      <c r="AK126" s="9">
        <f t="shared" si="9"/>
        <v>0.30625312068611038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Encargos'!E44+'Swap - Encargos'!Q44-'Swap - Encargos'!$M44)</f>
        <v>353</v>
      </c>
      <c r="O127" s="4">
        <f>Forward!O127+(-'Swap - Encargos'!F44+'Swap - Encargos'!R44-'Swap - Encargos'!$M44)</f>
        <v>279</v>
      </c>
      <c r="P127" s="4">
        <f>Forward!P127+(-'Swap - Encargos'!G44+'Swap - Encargos'!S44-'Swap - Encargos'!$M44)</f>
        <v>231</v>
      </c>
      <c r="Q127" s="4">
        <f>Forward!Q127+(-'Swap - Encargos'!H44+'Swap - Encargos'!T44-'Swap - Encargos'!$M44)</f>
        <v>221</v>
      </c>
      <c r="R127" s="4">
        <f>Forward!R127+(-'Swap - Encargos'!I44+'Swap - Encargos'!U44-'Swap - Encargos'!$M44)</f>
        <v>225</v>
      </c>
      <c r="S127" s="4">
        <f>Forward!S127+(-'Swap - Encargos'!J44+'Swap - Encargos'!V44-'Swap - Encargos'!$M44)</f>
        <v>222</v>
      </c>
      <c r="T127" s="4">
        <f>Forward!T127+(-'Swap - Encargos'!K44+'Swap - Encargos'!W44-'Swap - Encargos'!$M44)</f>
        <v>207</v>
      </c>
      <c r="U127" s="4">
        <f>Forward!U127</f>
        <v>0</v>
      </c>
      <c r="V127" s="6"/>
      <c r="W127" s="20">
        <f t="shared" si="0"/>
        <v>269.33333333333331</v>
      </c>
      <c r="X127" s="20">
        <f t="shared" si="1"/>
        <v>225.02331349206344</v>
      </c>
      <c r="Y127" s="23">
        <f t="shared" si="2"/>
        <v>250.88333333333333</v>
      </c>
      <c r="Z127" s="23">
        <f t="shared" si="3"/>
        <v>221.7592261904762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108.9666666666667</v>
      </c>
      <c r="AJ127" s="9">
        <f t="shared" si="8"/>
        <v>0.28804299938320566</v>
      </c>
      <c r="AK127" s="9">
        <f t="shared" si="9"/>
        <v>0.28804299938320566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Encargos'!E45+'Swap - Encargos'!Q45-'Swap - Encargos'!$M45)</f>
        <v>318</v>
      </c>
      <c r="O128" s="4">
        <f>Forward!O128+(-'Swap - Encargos'!F45+'Swap - Encargos'!R45-'Swap - Encargos'!$M45)</f>
        <v>272</v>
      </c>
      <c r="P128" s="4">
        <f>Forward!P128+(-'Swap - Encargos'!G45+'Swap - Encargos'!S45-'Swap - Encargos'!$M45)</f>
        <v>243</v>
      </c>
      <c r="Q128" s="4">
        <f>Forward!Q128+(-'Swap - Encargos'!H45+'Swap - Encargos'!T45-'Swap - Encargos'!$M45)</f>
        <v>223</v>
      </c>
      <c r="R128" s="4">
        <f>Forward!R128+(-'Swap - Encargos'!I45+'Swap - Encargos'!U45-'Swap - Encargos'!$M45)</f>
        <v>227</v>
      </c>
      <c r="S128" s="4">
        <f>Forward!S128+(-'Swap - Encargos'!J45+'Swap - Encargos'!V45-'Swap - Encargos'!$M45)</f>
        <v>223</v>
      </c>
      <c r="T128" s="4">
        <f>Forward!T128+(-'Swap - Encargos'!K45+'Swap - Encargos'!W45-'Swap - Encargos'!$M45)</f>
        <v>209</v>
      </c>
      <c r="U128" s="4">
        <f>Forward!U128</f>
        <v>0</v>
      </c>
      <c r="V128" s="6"/>
      <c r="W128" s="20">
        <f t="shared" si="0"/>
        <v>261.83333333333331</v>
      </c>
      <c r="X128" s="20">
        <f t="shared" si="1"/>
        <v>225.02331349206344</v>
      </c>
      <c r="Y128" s="23">
        <f t="shared" si="2"/>
        <v>247.1</v>
      </c>
      <c r="Z128" s="23">
        <f t="shared" si="3"/>
        <v>221.7592261904762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116.4666666666667</v>
      </c>
      <c r="AJ128" s="9">
        <f t="shared" si="8"/>
        <v>0.30786853467265846</v>
      </c>
      <c r="AK128" s="9">
        <f t="shared" si="9"/>
        <v>0.30786853467265846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Encargos'!E46+'Swap - Encargos'!Q46-'Swap - Encargos'!$M46)</f>
        <v>297</v>
      </c>
      <c r="O129" s="4">
        <f>Forward!O129+(-'Swap - Encargos'!F46+'Swap - Encargos'!R46-'Swap - Encargos'!$M46)</f>
        <v>259</v>
      </c>
      <c r="P129" s="4">
        <f>Forward!P129+(-'Swap - Encargos'!G46+'Swap - Encargos'!S46-'Swap - Encargos'!$M46)</f>
        <v>235</v>
      </c>
      <c r="Q129" s="4">
        <f>Forward!Q129+(-'Swap - Encargos'!H46+'Swap - Encargos'!T46-'Swap - Encargos'!$M46)</f>
        <v>219</v>
      </c>
      <c r="R129" s="4">
        <f>Forward!R129+(-'Swap - Encargos'!I46+'Swap - Encargos'!U46-'Swap - Encargos'!$M46)</f>
        <v>232</v>
      </c>
      <c r="S129" s="4">
        <f>Forward!S129+(-'Swap - Encargos'!J46+'Swap - Encargos'!V46-'Swap - Encargos'!$M46)</f>
        <v>218</v>
      </c>
      <c r="T129" s="4">
        <f>Forward!T129+(-'Swap - Encargos'!K46+'Swap - Encargos'!W46-'Swap - Encargos'!$M46)</f>
        <v>228</v>
      </c>
      <c r="U129" s="4">
        <f>Forward!U129</f>
        <v>0</v>
      </c>
      <c r="V129" s="6"/>
      <c r="W129" s="20">
        <f t="shared" si="0"/>
        <v>248.5</v>
      </c>
      <c r="X129" s="20">
        <f t="shared" si="1"/>
        <v>225.02331349206344</v>
      </c>
      <c r="Y129" s="23">
        <f t="shared" si="2"/>
        <v>239.18333333333334</v>
      </c>
      <c r="Z129" s="23">
        <f t="shared" si="3"/>
        <v>221.7592261904762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129.80000000000001</v>
      </c>
      <c r="AJ129" s="9">
        <f t="shared" si="8"/>
        <v>0.34311393074279672</v>
      </c>
      <c r="AK129" s="9">
        <f t="shared" si="9"/>
        <v>0.34311393074279672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Encargos'!E47+'Swap - Encargos'!Q47-'Swap - Encargos'!$M47)</f>
        <v>348</v>
      </c>
      <c r="O130" s="4">
        <f>Forward!O130+(-'Swap - Encargos'!F47+'Swap - Encargos'!R47-'Swap - Encargos'!$M47)</f>
        <v>276</v>
      </c>
      <c r="P130" s="4">
        <f>Forward!P130+(-'Swap - Encargos'!G47+'Swap - Encargos'!S47-'Swap - Encargos'!$M47)</f>
        <v>237</v>
      </c>
      <c r="Q130" s="4">
        <f>Forward!Q130+(-'Swap - Encargos'!H47+'Swap - Encargos'!T47-'Swap - Encargos'!$M47)</f>
        <v>229</v>
      </c>
      <c r="R130" s="4">
        <f>Forward!R130+(-'Swap - Encargos'!I47+'Swap - Encargos'!U47-'Swap - Encargos'!$M47)</f>
        <v>237</v>
      </c>
      <c r="S130" s="4">
        <f>Forward!S130+(-'Swap - Encargos'!J47+'Swap - Encargos'!V47-'Swap - Encargos'!$M47)</f>
        <v>237</v>
      </c>
      <c r="T130" s="4">
        <f>Forward!T130+(-'Swap - Encargos'!K47+'Swap - Encargos'!W47-'Swap - Encargos'!$M47)</f>
        <v>237</v>
      </c>
      <c r="U130" s="4">
        <f>Forward!U130</f>
        <v>0</v>
      </c>
      <c r="V130" s="6"/>
      <c r="W130" s="20">
        <f t="shared" si="0"/>
        <v>260.55555555555554</v>
      </c>
      <c r="X130" s="20">
        <f t="shared" si="1"/>
        <v>225.02331349206344</v>
      </c>
      <c r="Y130" s="23">
        <f t="shared" si="2"/>
        <v>250.6</v>
      </c>
      <c r="Z130" s="23">
        <f t="shared" si="3"/>
        <v>221.7592261904762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117.74444444444447</v>
      </c>
      <c r="AJ130" s="9">
        <f t="shared" si="8"/>
        <v>0.31124621846271339</v>
      </c>
      <c r="AK130" s="9">
        <f t="shared" si="9"/>
        <v>0.31124621846271339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Encargos'!E48+'Swap - Encargos'!Q48-'Swap - Encargos'!$M48)</f>
        <v>343</v>
      </c>
      <c r="O131" s="4">
        <f>Forward!O131+(-'Swap - Encargos'!F48+'Swap - Encargos'!R48-'Swap - Encargos'!$M48)</f>
        <v>252</v>
      </c>
      <c r="P131" s="4">
        <f>Forward!P131+(-'Swap - Encargos'!G48+'Swap - Encargos'!S48-'Swap - Encargos'!$M48)</f>
        <v>240</v>
      </c>
      <c r="Q131" s="4">
        <f>Forward!Q131+(-'Swap - Encargos'!H48+'Swap - Encargos'!T48-'Swap - Encargos'!$M48)</f>
        <v>244</v>
      </c>
      <c r="R131" s="4">
        <f>Forward!R131+(-'Swap - Encargos'!I48+'Swap - Encargos'!U48-'Swap - Encargos'!$M48)</f>
        <v>247</v>
      </c>
      <c r="S131" s="4">
        <f>Forward!S131+(-'Swap - Encargos'!J48+'Swap - Encargos'!V48-'Swap - Encargos'!$M48)</f>
        <v>248</v>
      </c>
      <c r="T131" s="4">
        <f>Forward!T131+(-'Swap - Encargos'!K48+'Swap - Encargos'!W48-'Swap - Encargos'!$M48)</f>
        <v>247</v>
      </c>
      <c r="U131" s="4">
        <f>Forward!U131</f>
        <v>0</v>
      </c>
      <c r="V131" s="6"/>
      <c r="W131" s="20">
        <f t="shared" si="0"/>
        <v>253.58333333333334</v>
      </c>
      <c r="X131" s="20">
        <f t="shared" si="1"/>
        <v>225.02331349206344</v>
      </c>
      <c r="Y131" s="23">
        <f t="shared" si="2"/>
        <v>250.95</v>
      </c>
      <c r="Z131" s="23">
        <f t="shared" si="3"/>
        <v>221.7592261904762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124.71666666666667</v>
      </c>
      <c r="AJ131" s="9">
        <f t="shared" si="8"/>
        <v>0.32967662349105648</v>
      </c>
      <c r="AK131" s="9">
        <f>IF(AJ131&gt;0,AJ131,0)</f>
        <v>0.32967662349105648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Encargos'!E49+'Swap - Encargos'!Q49-'Swap - Encargos'!$M49)</f>
        <v>316</v>
      </c>
      <c r="O132" s="4">
        <f>Forward!O132+(-'Swap - Encargos'!F49+'Swap - Encargos'!R49-'Swap - Encargos'!$M49)</f>
        <v>250</v>
      </c>
      <c r="P132" s="4">
        <f>Forward!P132+(-'Swap - Encargos'!G49+'Swap - Encargos'!S49-'Swap - Encargos'!$M49)</f>
        <v>232</v>
      </c>
      <c r="Q132" s="4">
        <f>Forward!Q132+(-'Swap - Encargos'!H49+'Swap - Encargos'!T49-'Swap - Encargos'!$M49)</f>
        <v>239</v>
      </c>
      <c r="R132" s="4">
        <f>Forward!R132+(-'Swap - Encargos'!I49+'Swap - Encargos'!U49-'Swap - Encargos'!$M49)</f>
        <v>238</v>
      </c>
      <c r="S132" s="4">
        <f>Forward!S132+(-'Swap - Encargos'!J49+'Swap - Encargos'!V49-'Swap - Encargos'!$M49)</f>
        <v>242</v>
      </c>
      <c r="T132" s="4">
        <f>Forward!T132+(-'Swap - Encargos'!K49+'Swap - Encargos'!W49-'Swap - Encargos'!$M49)</f>
        <v>244</v>
      </c>
      <c r="U132" s="4">
        <f>Forward!U132</f>
        <v>0</v>
      </c>
      <c r="V132" s="6"/>
      <c r="W132" s="20">
        <f t="shared" si="0"/>
        <v>244.61111111111111</v>
      </c>
      <c r="X132" s="20">
        <f t="shared" si="1"/>
        <v>225.02331349206344</v>
      </c>
      <c r="Y132" s="23">
        <f t="shared" si="2"/>
        <v>242.66666666666666</v>
      </c>
      <c r="Z132" s="23">
        <f t="shared" si="3"/>
        <v>221.7592261904762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133.6888888888889</v>
      </c>
      <c r="AJ132" s="9">
        <f t="shared" si="8"/>
        <v>0.35339383792992041</v>
      </c>
      <c r="AK132" s="9">
        <f>IF(AJ132&gt;0,AJ132,0)</f>
        <v>0.35339383792992041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Encargos'!E50+'Swap - Encargos'!Q50-'Swap - Encargos'!$M50)</f>
        <v>348</v>
      </c>
      <c r="O133" s="4">
        <f>Forward!O133+(-'Swap - Encargos'!F50+'Swap - Encargos'!R50-'Swap - Encargos'!$M50)</f>
        <v>299</v>
      </c>
      <c r="P133" s="4">
        <f>Forward!P133+(-'Swap - Encargos'!G50+'Swap - Encargos'!S50-'Swap - Encargos'!$M50)</f>
        <v>280</v>
      </c>
      <c r="Q133" s="4">
        <f>Forward!Q133+(-'Swap - Encargos'!H50+'Swap - Encargos'!T50-'Swap - Encargos'!$M50)</f>
        <v>281</v>
      </c>
      <c r="R133" s="4">
        <f>Forward!R133+(-'Swap - Encargos'!I50+'Swap - Encargos'!U50-'Swap - Encargos'!$M50)</f>
        <v>258</v>
      </c>
      <c r="S133" s="4">
        <f>Forward!S133+(-'Swap - Encargos'!J50+'Swap - Encargos'!V50-'Swap - Encargos'!$M50)</f>
        <v>245</v>
      </c>
      <c r="T133" s="4">
        <f>Forward!T133+(-'Swap - Encargos'!K50+'Swap - Encargos'!W50-'Swap - Encargos'!$M50)</f>
        <v>236</v>
      </c>
      <c r="U133" s="4">
        <f>Forward!U133</f>
        <v>0</v>
      </c>
      <c r="V133" s="6"/>
      <c r="W133" s="20">
        <f t="shared" si="0"/>
        <v>288.52777777777777</v>
      </c>
      <c r="X133" s="20">
        <f t="shared" si="1"/>
        <v>225.02331349206344</v>
      </c>
      <c r="Y133" s="23">
        <f t="shared" si="2"/>
        <v>274.31666666666666</v>
      </c>
      <c r="Z133" s="23">
        <f t="shared" si="3"/>
        <v>221.7592261904762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89.77222222222224</v>
      </c>
      <c r="AJ133" s="9">
        <f t="shared" si="8"/>
        <v>0.23730431462390228</v>
      </c>
      <c r="AK133" s="9">
        <f>IF(AJ133&gt;0,AJ133,0)</f>
        <v>0.23730431462390228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Encargos'!F51+'Swap - Encargos'!R51-'Swap - Encargos'!$M51)</f>
        <v>364</v>
      </c>
      <c r="P134" s="4">
        <f>Forward!P134+(-'Swap - Encargos'!G51+'Swap - Encargos'!S51-'Swap - Encargos'!$M51)</f>
        <v>304</v>
      </c>
      <c r="Q134" s="4">
        <f>Forward!Q134+(-'Swap - Encargos'!H51+'Swap - Encargos'!T51-'Swap - Encargos'!$M51)</f>
        <v>303</v>
      </c>
      <c r="R134" s="4">
        <f>Forward!R134+(-'Swap - Encargos'!I51+'Swap - Encargos'!U51-'Swap - Encargos'!$M51)</f>
        <v>284</v>
      </c>
      <c r="S134" s="4">
        <f>Forward!S134+(-'Swap - Encargos'!J51+'Swap - Encargos'!V51-'Swap - Encargos'!$M51)</f>
        <v>257</v>
      </c>
      <c r="T134" s="4">
        <f>Forward!T134+(-'Swap - Encargos'!K51+'Swap - Encargos'!W51-'Swap - Encargos'!$M51)</f>
        <v>245</v>
      </c>
      <c r="U134" s="4">
        <f>Forward!U134</f>
        <v>0</v>
      </c>
      <c r="V134" s="6"/>
      <c r="W134" s="20">
        <f t="shared" si="0"/>
        <v>323.66666666666669</v>
      </c>
      <c r="X134" s="20">
        <f t="shared" si="1"/>
        <v>225.02331349206344</v>
      </c>
      <c r="Y134" s="23">
        <f t="shared" si="2"/>
        <v>302.39999999999998</v>
      </c>
      <c r="Z134" s="23">
        <f t="shared" si="3"/>
        <v>221.7592261904762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66.333333333333314</v>
      </c>
      <c r="AJ134" s="9">
        <f t="shared" si="8"/>
        <v>0.17008547008547004</v>
      </c>
      <c r="AK134" s="9">
        <f>IF(AJ134&gt;0,AJ134,0)</f>
        <v>0.17008547008547004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Encargos'!F52+'Swap - Encargos'!R52-'Swap - Encargos'!$M52)</f>
        <v>411</v>
      </c>
      <c r="P135" s="4">
        <f>Forward!P135+(-'Swap - Encargos'!G52+'Swap - Encargos'!S52-'Swap - Encargos'!$M52)</f>
        <v>308</v>
      </c>
      <c r="Q135" s="4">
        <f>Forward!Q135+(-'Swap - Encargos'!H52+'Swap - Encargos'!T52-'Swap - Encargos'!$M52)</f>
        <v>317</v>
      </c>
      <c r="R135" s="4">
        <f>Forward!R135+(-'Swap - Encargos'!I52+'Swap - Encargos'!U52-'Swap - Encargos'!$M52)</f>
        <v>290</v>
      </c>
      <c r="S135" s="4">
        <f>Forward!S135+(-'Swap - Encargos'!J52+'Swap - Encargos'!V52-'Swap - Encargos'!$M52)</f>
        <v>274</v>
      </c>
      <c r="T135" s="4">
        <f>Forward!T135+(-'Swap - Encargos'!K52+'Swap - Encargos'!W52-'Swap - Encargos'!$M52)</f>
        <v>248</v>
      </c>
      <c r="U135" s="4">
        <f>Forward!U135</f>
        <v>0</v>
      </c>
      <c r="V135" s="6"/>
      <c r="W135" s="20">
        <f t="shared" si="0"/>
        <v>341.97222222222223</v>
      </c>
      <c r="X135" s="20">
        <f t="shared" si="1"/>
        <v>225.02331349206344</v>
      </c>
      <c r="Y135" s="23">
        <f t="shared" si="2"/>
        <v>317.28333333333336</v>
      </c>
      <c r="Z135" s="23">
        <f t="shared" si="3"/>
        <v>221.7592261904762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48.027777777777771</v>
      </c>
      <c r="AJ135" s="9">
        <f>(AE135-W135)/AE135</f>
        <v>0.12314814814814813</v>
      </c>
      <c r="AK135" s="9">
        <f>IF(AJ135&gt;0,AJ135,0)</f>
        <v>0.12314814814814813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Encargos'!F53+'Swap - Encargos'!R53-'Swap - Encargos'!$M53)</f>
        <v>373</v>
      </c>
      <c r="P136" s="4">
        <f>Forward!P136+(-'Swap - Encargos'!G53+'Swap - Encargos'!S53-'Swap - Encargos'!$M53)</f>
        <v>297</v>
      </c>
      <c r="Q136" s="4">
        <f>Forward!Q136+(-'Swap - Encargos'!H53+'Swap - Encargos'!T53-'Swap - Encargos'!$M53)</f>
        <v>294</v>
      </c>
      <c r="R136" s="4">
        <f>Forward!R136+(-'Swap - Encargos'!I53+'Swap - Encargos'!U53-'Swap - Encargos'!$M53)</f>
        <v>280</v>
      </c>
      <c r="S136" s="4">
        <f>Forward!S136+(-'Swap - Encargos'!J53+'Swap - Encargos'!V53-'Swap - Encargos'!$M53)</f>
        <v>269</v>
      </c>
      <c r="T136" s="4">
        <f>Forward!T136+(-'Swap - Encargos'!K53+'Swap - Encargos'!W53-'Swap - Encargos'!$M53)</f>
        <v>254</v>
      </c>
      <c r="U136" s="4">
        <f>Forward!U136</f>
        <v>0</v>
      </c>
      <c r="V136" s="6"/>
      <c r="W136" s="20">
        <f t="shared" si="0"/>
        <v>316.16666666666669</v>
      </c>
      <c r="X136" s="20">
        <f t="shared" si="1"/>
        <v>225.02331349206344</v>
      </c>
      <c r="Y136" s="23">
        <f t="shared" si="2"/>
        <v>298.63333333333333</v>
      </c>
      <c r="Z136" s="23">
        <f t="shared" si="3"/>
        <v>221.7592261904762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73.833333333333314</v>
      </c>
      <c r="AJ136" s="9">
        <f t="shared" ref="AJ136:AJ139" si="18">(AE136-W136)/AE136</f>
        <v>0.18931623931623925</v>
      </c>
      <c r="AK136" s="9">
        <f t="shared" ref="AK136:AK139" si="19">IF(AJ136&gt;0,AJ136,0)</f>
        <v>0.18931623931623925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Encargos'!F54+'Swap - Encargos'!R54-'Swap - Encargos'!$M54)</f>
        <v>307</v>
      </c>
      <c r="P137" s="4">
        <f>Forward!P137+(-'Swap - Encargos'!G54+'Swap - Encargos'!S54-'Swap - Encargos'!$M54)</f>
        <v>294</v>
      </c>
      <c r="Q137" s="4">
        <f>Forward!Q137+(-'Swap - Encargos'!H54+'Swap - Encargos'!T54-'Swap - Encargos'!$M54)</f>
        <v>299</v>
      </c>
      <c r="R137" s="4">
        <f>Forward!R137+(-'Swap - Encargos'!I54+'Swap - Encargos'!U54-'Swap - Encargos'!$M54)</f>
        <v>279</v>
      </c>
      <c r="S137" s="4">
        <f>Forward!S137+(-'Swap - Encargos'!J54+'Swap - Encargos'!V54-'Swap - Encargos'!$M54)</f>
        <v>257</v>
      </c>
      <c r="T137" s="4">
        <f>Forward!T137+(-'Swap - Encargos'!K54+'Swap - Encargos'!W54-'Swap - Encargos'!$M54)</f>
        <v>254</v>
      </c>
      <c r="U137" s="4">
        <f>Forward!U137</f>
        <v>0</v>
      </c>
      <c r="V137" s="4"/>
      <c r="W137" s="20">
        <f t="shared" si="0"/>
        <v>297.66666666666669</v>
      </c>
      <c r="X137" s="20">
        <f t="shared" si="1"/>
        <v>225.02331349206344</v>
      </c>
      <c r="Y137" s="23">
        <f t="shared" si="2"/>
        <v>284.55</v>
      </c>
      <c r="Z137" s="23">
        <f t="shared" si="3"/>
        <v>221.7592261904762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92.333333333333314</v>
      </c>
      <c r="AJ137" s="9">
        <f t="shared" si="18"/>
        <v>0.23675213675213672</v>
      </c>
      <c r="AK137" s="9">
        <f t="shared" si="19"/>
        <v>0.23675213675213672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Encargos'!F55+'Swap - Encargos'!R55-'Swap - Encargos'!$M55)</f>
        <v>345</v>
      </c>
      <c r="P138" s="4">
        <f>Forward!P138+(-'Swap - Encargos'!G55+'Swap - Encargos'!S55-'Swap - Encargos'!$M55)</f>
        <v>306</v>
      </c>
      <c r="Q138" s="4">
        <f>Forward!Q138+(-'Swap - Encargos'!H55+'Swap - Encargos'!T55-'Swap - Encargos'!$M55)</f>
        <v>300</v>
      </c>
      <c r="R138" s="4">
        <f>Forward!R138+(-'Swap - Encargos'!I55+'Swap - Encargos'!U55-'Swap - Encargos'!$M55)</f>
        <v>281</v>
      </c>
      <c r="S138" s="4">
        <f>Forward!S138+(-'Swap - Encargos'!J55+'Swap - Encargos'!V55-'Swap - Encargos'!$M55)</f>
        <v>277</v>
      </c>
      <c r="T138" s="4">
        <f>Forward!T138+(-'Swap - Encargos'!K55+'Swap - Encargos'!W55-'Swap - Encargos'!$M55)</f>
        <v>253</v>
      </c>
      <c r="U138" s="4">
        <f>Forward!U138</f>
        <v>0</v>
      </c>
      <c r="V138" s="4"/>
      <c r="W138" s="20">
        <f t="shared" si="0"/>
        <v>309.88888888888891</v>
      </c>
      <c r="X138" s="20">
        <f t="shared" si="1"/>
        <v>225.02331349206344</v>
      </c>
      <c r="Y138" s="23">
        <f t="shared" si="2"/>
        <v>295.66666666666669</v>
      </c>
      <c r="Z138" s="23">
        <f t="shared" si="3"/>
        <v>221.7592261904762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80.111111111111086</v>
      </c>
      <c r="AJ138" s="9">
        <f t="shared" si="18"/>
        <v>0.20541310541310534</v>
      </c>
      <c r="AK138" s="9">
        <f t="shared" si="19"/>
        <v>0.20541310541310534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Encargos'!F56+'Swap - Encargos'!R56-'Swap - Encargos'!$M56)</f>
        <v>342</v>
      </c>
      <c r="P139" s="4">
        <f>Forward!P139+(-'Swap - Encargos'!G56+'Swap - Encargos'!S56-'Swap - Encargos'!$M56)</f>
        <v>317</v>
      </c>
      <c r="Q139" s="4">
        <f>Forward!Q139+(-'Swap - Encargos'!H56+'Swap - Encargos'!T56-'Swap - Encargos'!$M56)</f>
        <v>302</v>
      </c>
      <c r="R139" s="4">
        <f>Forward!R139+(-'Swap - Encargos'!I56+'Swap - Encargos'!U56-'Swap - Encargos'!$M56)</f>
        <v>285</v>
      </c>
      <c r="S139" s="4">
        <f>Forward!S139+(-'Swap - Encargos'!J56+'Swap - Encargos'!V56-'Swap - Encargos'!$M56)</f>
        <v>269</v>
      </c>
      <c r="T139" s="4">
        <f>Forward!T139+(-'Swap - Encargos'!K56+'Swap - Encargos'!W56-'Swap - Encargos'!$M56)</f>
        <v>256</v>
      </c>
      <c r="U139" s="4">
        <f>Forward!U139</f>
        <v>0</v>
      </c>
      <c r="V139" s="4"/>
      <c r="W139" s="20">
        <f t="shared" si="0"/>
        <v>312.41666666666669</v>
      </c>
      <c r="X139" s="20">
        <f t="shared" si="1"/>
        <v>225.02331349206344</v>
      </c>
      <c r="Y139" s="23">
        <f t="shared" si="2"/>
        <v>295.83333333333331</v>
      </c>
      <c r="Z139" s="23">
        <f t="shared" si="3"/>
        <v>221.7592261904762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77.583333333333314</v>
      </c>
      <c r="AJ139" s="9">
        <f t="shared" si="18"/>
        <v>0.19893162393162389</v>
      </c>
      <c r="AK139" s="9">
        <f t="shared" si="19"/>
        <v>0.19893162393162389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Encargos'!F57+'Swap - Encargos'!R57-'Swap - Encargos'!$M57)</f>
        <v>299</v>
      </c>
      <c r="P140" s="4">
        <f>Forward!P140+(-'Swap - Encargos'!G57+'Swap - Encargos'!S57-'Swap - Encargos'!$M57)</f>
        <v>321</v>
      </c>
      <c r="Q140" s="4">
        <f>Forward!Q140+(-'Swap - Encargos'!H57+'Swap - Encargos'!T57-'Swap - Encargos'!$M57)</f>
        <v>304</v>
      </c>
      <c r="R140" s="4">
        <f>Forward!R140+(-'Swap - Encargos'!I57+'Swap - Encargos'!U57-'Swap - Encargos'!$M57)</f>
        <v>285</v>
      </c>
      <c r="S140" s="4">
        <f>Forward!S140+(-'Swap - Encargos'!J57+'Swap - Encargos'!V57-'Swap - Encargos'!$M57)</f>
        <v>265</v>
      </c>
      <c r="T140" s="4">
        <f>Forward!T140+(-'Swap - Encargos'!K57+'Swap - Encargos'!W57-'Swap - Encargos'!$M57)</f>
        <v>257</v>
      </c>
      <c r="U140" s="4">
        <f>Forward!U140</f>
        <v>0</v>
      </c>
      <c r="V140" s="4"/>
      <c r="W140" s="20">
        <f t="shared" si="0"/>
        <v>305.66666666666669</v>
      </c>
      <c r="X140" s="20">
        <f t="shared" si="1"/>
        <v>225.02331349206344</v>
      </c>
      <c r="Y140" s="23">
        <f t="shared" si="2"/>
        <v>290.60000000000002</v>
      </c>
      <c r="Z140" s="23">
        <f t="shared" si="3"/>
        <v>221.7592261904762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84.333333333333314</v>
      </c>
      <c r="AJ140" s="9">
        <f t="shared" ref="AJ140" si="23">(AE140-W140)/AE140</f>
        <v>0.21623931623931619</v>
      </c>
      <c r="AK140" s="9">
        <f t="shared" ref="AK140" si="24">IF(AJ140&gt;0,AJ140,0)</f>
        <v>0.21623931623931619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Encargos'!F58+'Swap - Encargos'!R58-'Swap - Encargos'!$M58)</f>
        <v>301</v>
      </c>
      <c r="P141" s="4">
        <f>Forward!P141+(-'Swap - Encargos'!G58+'Swap - Encargos'!S58-'Swap - Encargos'!$M58)</f>
        <v>336</v>
      </c>
      <c r="Q141" s="4">
        <f>Forward!Q141+(-'Swap - Encargos'!H58+'Swap - Encargos'!T58-'Swap - Encargos'!$M58)</f>
        <v>316</v>
      </c>
      <c r="R141" s="4">
        <f>Forward!R141+(-'Swap - Encargos'!I58+'Swap - Encargos'!U58-'Swap - Encargos'!$M58)</f>
        <v>294</v>
      </c>
      <c r="S141" s="4">
        <f>Forward!S141+(-'Swap - Encargos'!J58+'Swap - Encargos'!V58-'Swap - Encargos'!$M58)</f>
        <v>278</v>
      </c>
      <c r="T141" s="4">
        <f>Forward!T141+(-'Swap - Encargos'!K58+'Swap - Encargos'!W58-'Swap - Encargos'!$M58)</f>
        <v>251</v>
      </c>
      <c r="U141" s="4">
        <f>Forward!U141</f>
        <v>0</v>
      </c>
      <c r="V141" s="4"/>
      <c r="W141" s="20">
        <f t="shared" si="0"/>
        <v>316.30555555555554</v>
      </c>
      <c r="X141" s="20">
        <f t="shared" si="1"/>
        <v>225.02331349206344</v>
      </c>
      <c r="Y141" s="23">
        <f t="shared" si="2"/>
        <v>299.16666666666669</v>
      </c>
      <c r="Z141" s="23">
        <f t="shared" si="3"/>
        <v>221.7592261904762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73.694444444444457</v>
      </c>
      <c r="AJ141" s="9">
        <f t="shared" ref="AJ141" si="28">(AE141-W141)/AE141</f>
        <v>0.188960113960114</v>
      </c>
      <c r="AK141" s="9">
        <f t="shared" ref="AK141" si="29">IF(AJ141&gt;0,AJ141,0)</f>
        <v>0.188960113960114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B271-E046-446E-BCB7-B35A667BEE30}">
  <dimension ref="A1:CV145"/>
  <sheetViews>
    <sheetView zoomScale="85" zoomScaleNormal="85" workbookViewId="0">
      <selection activeCell="N115" sqref="N115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Encargos'!$L3+'Swap - Encargos'!N3)*(1+SUM($B86:$B$228))</f>
        <v>295.50620000000004</v>
      </c>
      <c r="L86" s="4">
        <f>Forward!L86*(1+SUM($B86:$B$228))+(-'Swap - Encargos'!$L3+'Swap - Encargos'!O3)*(1+SUM($B86:$B$228))</f>
        <v>304.0539</v>
      </c>
      <c r="M86" s="4">
        <f>Forward!M86*(1+SUM($B86:$B$228))+(-'Swap - Encargos'!$L3+'Swap - Encargos'!P3)*(1+SUM($B86:$B$228))</f>
        <v>274.7475</v>
      </c>
      <c r="N86" s="4">
        <f>Forward!N86*(1+SUM($B86:$B$228))+(-'Swap - Encargos'!$L3+'Swap - Encargos'!Q3)*(1+SUM($B86:$B$228))</f>
        <v>255.20990000000003</v>
      </c>
      <c r="O86" s="4">
        <f>Forward!O86*(1+SUM($B86:$B$228))+(-'Swap - Encargos'!$L3+'Swap - Encargos'!R3)*(1+SUM($B86:$B$228))</f>
        <v>241.77780000000001</v>
      </c>
      <c r="P86" s="4">
        <f>Forward!P86*(1+SUM($B86:$B$228))+(-'Swap - Encargos'!$L3+'Swap - Encargos'!S3)*(1+SUM($B86:$B$228))</f>
        <v>235.67230000000004</v>
      </c>
      <c r="Q86" s="4">
        <f>Forward!Q86*(1+SUM($B86:$B$228))+(-'Swap - Encargos'!$L3+'Swap - Encargos'!T3)*(1+SUM($B86:$B$228))</f>
        <v>229.56680000000003</v>
      </c>
      <c r="R86" s="4">
        <f>Forward!R86*(1+SUM($B86:$B$228))+(-'Swap - Encargos'!$L3+'Swap - Encargos'!U3)*(1+SUM($B86:$B$228))</f>
        <v>223.46130000000002</v>
      </c>
      <c r="S86" s="4">
        <f>Forward!S86*(1+SUM($B86:$B$228))+(-'Swap - Encargos'!$L3+'Swap - Encargos'!V3)*(1+SUM($B86:$B$228))</f>
        <v>217.35580000000002</v>
      </c>
      <c r="T86" s="4">
        <f>Forward!T86*(1+SUM($B86:$B$228))+(-'Swap - Encargos'!$L3+'Swap - Encargos'!W3)*(1+SUM($B86:$B$228))</f>
        <v>211.25030000000004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291.4358666666667</v>
      </c>
      <c r="X86" s="20">
        <f t="shared" ref="X86:X141" si="1">AVERAGE($W$2:$W$198)</f>
        <v>235.38593427579366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274.25906000000003</v>
      </c>
      <c r="Z86" s="23">
        <f t="shared" ref="Z86:Z141" si="3">AVERAGE($Y$2:$Y$198)</f>
        <v>228.70858675595238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82.220733333333328</v>
      </c>
      <c r="AJ86" s="9">
        <f t="shared" ref="AJ86:AJ134" si="8">(AE86-W86)/AE86</f>
        <v>0.22004357298474941</v>
      </c>
      <c r="AK86" s="9">
        <f t="shared" ref="AK86:AK130" si="9">IF(AJ86&gt;0,AJ86,0)</f>
        <v>0.22004357298474941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Encargos'!$L4+'Swap - Encargos'!N4)*(1+SUM($B87:$B$228))</f>
        <v>222.47310000000002</v>
      </c>
      <c r="L87" s="4">
        <f>Forward!L87*(1+SUM($B87:$B$228))+(-'Swap - Encargos'!$L4+'Swap - Encargos'!O4)*(1+SUM($B87:$B$228))</f>
        <v>296.63079999999997</v>
      </c>
      <c r="M87" s="4">
        <f>Forward!M87*(1+SUM($B87:$B$228))+(-'Swap - Encargos'!$L4+'Swap - Encargos'!P4)*(1+SUM($B87:$B$228))</f>
        <v>278.39529999999996</v>
      </c>
      <c r="N87" s="4">
        <f>Forward!N87*(1+SUM($B87:$B$228))+(-'Swap - Encargos'!$L4+'Swap - Encargos'!Q4)*(1+SUM($B87:$B$228))</f>
        <v>252.8656</v>
      </c>
      <c r="O87" s="4">
        <f>Forward!O87*(1+SUM($B87:$B$228))+(-'Swap - Encargos'!$L4+'Swap - Encargos'!R4)*(1+SUM($B87:$B$228))</f>
        <v>248.00280000000001</v>
      </c>
      <c r="P87" s="4">
        <f>Forward!P87*(1+SUM($B87:$B$228))+(-'Swap - Encargos'!$L4+'Swap - Encargos'!S4)*(1+SUM($B87:$B$228))</f>
        <v>234.63010000000003</v>
      </c>
      <c r="Q87" s="4">
        <f>Forward!Q87*(1+SUM($B87:$B$228))+(-'Swap - Encargos'!$L4+'Swap - Encargos'!T4)*(1+SUM($B87:$B$228))</f>
        <v>228.55160000000001</v>
      </c>
      <c r="R87" s="4">
        <f>Forward!R87*(1+SUM($B87:$B$228))+(-'Swap - Encargos'!$L4+'Swap - Encargos'!U4)*(1+SUM($B87:$B$228))</f>
        <v>222.47309999999999</v>
      </c>
      <c r="S87" s="4">
        <f>Forward!S87*(1+SUM($B87:$B$228))+(-'Swap - Encargos'!$L4+'Swap - Encargos'!V4)*(1+SUM($B87:$B$228))</f>
        <v>216.39460000000003</v>
      </c>
      <c r="T87" s="4">
        <f>Forward!T87*(1+SUM($B87:$B$228))+(-'Swap - Encargos'!$L4+'Swap - Encargos'!W4)*(1+SUM($B87:$B$228))</f>
        <v>210.31610000000001</v>
      </c>
      <c r="U87" s="4">
        <f>Forward!U87*(1+SUM($B87:$B$228))</f>
        <v>0</v>
      </c>
      <c r="V87" s="6"/>
      <c r="W87" s="20">
        <f t="shared" si="0"/>
        <v>266.67730277777775</v>
      </c>
      <c r="X87" s="20">
        <f t="shared" si="1"/>
        <v>235.38593427579366</v>
      </c>
      <c r="Y87" s="23">
        <f t="shared" si="2"/>
        <v>259.8761366666667</v>
      </c>
      <c r="Z87" s="23">
        <f t="shared" si="3"/>
        <v>228.70858675595238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106.97929722222227</v>
      </c>
      <c r="AJ87" s="9">
        <f t="shared" si="8"/>
        <v>0.28630378058950989</v>
      </c>
      <c r="AK87" s="9">
        <f t="shared" si="9"/>
        <v>0.28630378058950989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Encargos'!$L5+'Swap - Encargos'!N5)*(1+SUM($B88:$B$228))</f>
        <v>243.53120000000001</v>
      </c>
      <c r="L88" s="4">
        <f>Forward!L88*(1+SUM($B88:$B$228))+(-'Swap - Encargos'!$L5+'Swap - Encargos'!O5)*(1+SUM($B88:$B$228))</f>
        <v>323.10079999999999</v>
      </c>
      <c r="M88" s="4">
        <f>Forward!M88*(1+SUM($B88:$B$228))+(-'Swap - Encargos'!$L5+'Swap - Encargos'!P5)*(1+SUM($B88:$B$228))</f>
        <v>283.31599999999997</v>
      </c>
      <c r="N88" s="4">
        <f>Forward!N88*(1+SUM($B88:$B$228))+(-'Swap - Encargos'!$L5+'Swap - Encargos'!Q5)*(1+SUM($B88:$B$228))</f>
        <v>249.5592</v>
      </c>
      <c r="O88" s="4">
        <f>Forward!O88*(1+SUM($B88:$B$228))+(-'Swap - Encargos'!$L5+'Swap - Encargos'!R5)*(1+SUM($B88:$B$228))</f>
        <v>239.9144</v>
      </c>
      <c r="P88" s="4">
        <f>Forward!P88*(1+SUM($B88:$B$228))+(-'Swap - Encargos'!$L5+'Swap - Encargos'!S5)*(1+SUM($B88:$B$228))</f>
        <v>231.4752</v>
      </c>
      <c r="Q88" s="4">
        <f>Forward!Q88*(1+SUM($B88:$B$228))+(-'Swap - Encargos'!$L5+'Swap - Encargos'!T5)*(1+SUM($B88:$B$228))</f>
        <v>225.44720000000001</v>
      </c>
      <c r="R88" s="4">
        <f>Forward!R88*(1+SUM($B88:$B$228))+(-'Swap - Encargos'!$L5+'Swap - Encargos'!U5)*(1+SUM($B88:$B$228))</f>
        <v>219.41920000000002</v>
      </c>
      <c r="S88" s="4">
        <f>Forward!S88*(1+SUM($B88:$B$228))+(-'Swap - Encargos'!$L5+'Swap - Encargos'!V5)*(1+SUM($B88:$B$228))</f>
        <v>213.3912</v>
      </c>
      <c r="T88" s="4">
        <f>Forward!T88*(1+SUM($B88:$B$228))+(-'Swap - Encargos'!$L5+'Swap - Encargos'!W5)*(1+SUM($B88:$B$228))</f>
        <v>207.36320000000001</v>
      </c>
      <c r="U88" s="4">
        <f>Forward!U88*(1+SUM($B88:$B$228))</f>
        <v>0</v>
      </c>
      <c r="V88" s="6"/>
      <c r="W88" s="20">
        <f t="shared" si="0"/>
        <v>283.65088888888886</v>
      </c>
      <c r="X88" s="20">
        <f t="shared" si="1"/>
        <v>235.38593427579366</v>
      </c>
      <c r="Y88" s="23">
        <f t="shared" si="2"/>
        <v>267.4824533333333</v>
      </c>
      <c r="Z88" s="23">
        <f t="shared" si="3"/>
        <v>228.70858675595238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90.005711111111168</v>
      </c>
      <c r="AJ88" s="9">
        <f t="shared" si="8"/>
        <v>0.24087815151963371</v>
      </c>
      <c r="AK88" s="9">
        <f t="shared" si="9"/>
        <v>0.24087815151963371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Encargos'!$L6+'Swap - Encargos'!N6)*(1+SUM($B89:$B$228))</f>
        <v>218.84959999999998</v>
      </c>
      <c r="L89" s="4">
        <f>Forward!L89*(1+SUM($B89:$B$228))+(-'Swap - Encargos'!$L6+'Swap - Encargos'!O6)*(1+SUM($B89:$B$228))</f>
        <v>321.13800000000003</v>
      </c>
      <c r="M89" s="4">
        <f>Forward!M89*(1+SUM($B89:$B$228))+(-'Swap - Encargos'!$L6+'Swap - Encargos'!P6)*(1+SUM($B89:$B$228))</f>
        <v>287.83479999999997</v>
      </c>
      <c r="N89" s="4">
        <f>Forward!N89*(1+SUM($B89:$B$228))+(-'Swap - Encargos'!$L6+'Swap - Encargos'!Q6)*(1+SUM($B89:$B$228))</f>
        <v>253.34220000000002</v>
      </c>
      <c r="O89" s="4">
        <f>Forward!O89*(1+SUM($B89:$B$228))+(-'Swap - Encargos'!$L6+'Swap - Encargos'!R6)*(1+SUM($B89:$B$228))</f>
        <v>242.63760000000002</v>
      </c>
      <c r="P89" s="4">
        <f>Forward!P89*(1+SUM($B89:$B$228))+(-'Swap - Encargos'!$L6+'Swap - Encargos'!S6)*(1+SUM($B89:$B$228))</f>
        <v>233.1224</v>
      </c>
      <c r="Q89" s="4">
        <f>Forward!Q89*(1+SUM($B89:$B$228))+(-'Swap - Encargos'!$L6+'Swap - Encargos'!T6)*(1+SUM($B89:$B$228))</f>
        <v>227.1754</v>
      </c>
      <c r="R89" s="4">
        <f>Forward!R89*(1+SUM($B89:$B$228))+(-'Swap - Encargos'!$L6+'Swap - Encargos'!U6)*(1+SUM($B89:$B$228))</f>
        <v>221.22840000000002</v>
      </c>
      <c r="S89" s="4">
        <f>Forward!S89*(1+SUM($B89:$B$228))+(-'Swap - Encargos'!$L6+'Swap - Encargos'!V6)*(1+SUM($B89:$B$228))</f>
        <v>215.28140000000002</v>
      </c>
      <c r="T89" s="4">
        <f>Forward!T89*(1+SUM($B89:$B$228))+(-'Swap - Encargos'!$L6+'Swap - Encargos'!W6)*(1+SUM($B89:$B$228))</f>
        <v>209.33440000000002</v>
      </c>
      <c r="U89" s="4">
        <f>Forward!U89*(1+SUM($B89:$B$228))</f>
        <v>0</v>
      </c>
      <c r="V89" s="6"/>
      <c r="W89" s="20">
        <f t="shared" si="0"/>
        <v>278.81518333333332</v>
      </c>
      <c r="X89" s="20">
        <f t="shared" si="1"/>
        <v>235.38593427579366</v>
      </c>
      <c r="Y89" s="23">
        <f t="shared" si="2"/>
        <v>265.47408000000001</v>
      </c>
      <c r="Z89" s="23">
        <f t="shared" si="3"/>
        <v>228.70858675595238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94.841416666666703</v>
      </c>
      <c r="AJ89" s="9">
        <f t="shared" si="8"/>
        <v>0.25381972823888749</v>
      </c>
      <c r="AK89" s="9">
        <f t="shared" si="9"/>
        <v>0.25381972823888749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Encargos'!$L7+'Swap - Encargos'!N7)*(1+SUM($B90:$B$228))</f>
        <v>212.18400000000003</v>
      </c>
      <c r="L90" s="4">
        <f>Forward!L90*(1+SUM($B90:$B$228))+(-'Swap - Encargos'!$L7+'Swap - Encargos'!O7)*(1+SUM($B90:$B$228))</f>
        <v>288.80600000000004</v>
      </c>
      <c r="M90" s="4">
        <f>Forward!M90*(1+SUM($B90:$B$228))+(-'Swap - Encargos'!$L7+'Swap - Encargos'!P7)*(1+SUM($B90:$B$228))</f>
        <v>284.09080000000006</v>
      </c>
      <c r="N90" s="4">
        <f>Forward!N90*(1+SUM($B90:$B$228))+(-'Swap - Encargos'!$L7+'Swap - Encargos'!Q7)*(1+SUM($B90:$B$228))</f>
        <v>258.15719999999999</v>
      </c>
      <c r="O90" s="4">
        <f>Forward!O90*(1+SUM($B90:$B$228))+(-'Swap - Encargos'!$L7+'Swap - Encargos'!R7)*(1+SUM($B90:$B$228))</f>
        <v>248.72680000000003</v>
      </c>
      <c r="P90" s="4">
        <f>Forward!P90*(1+SUM($B90:$B$228))+(-'Swap - Encargos'!$L7+'Swap - Encargos'!S7)*(1+SUM($B90:$B$228))</f>
        <v>238.11760000000004</v>
      </c>
      <c r="Q90" s="4">
        <f>Forward!Q90*(1+SUM($B90:$B$228))+(-'Swap - Encargos'!$L7+'Swap - Encargos'!T7)*(1+SUM($B90:$B$228))</f>
        <v>232.22360000000003</v>
      </c>
      <c r="R90" s="4">
        <f>Forward!R90*(1+SUM($B90:$B$228))+(-'Swap - Encargos'!$L7+'Swap - Encargos'!U7)*(1+SUM($B90:$B$228))</f>
        <v>226.32960000000003</v>
      </c>
      <c r="S90" s="4">
        <f>Forward!S90*(1+SUM($B90:$B$228))+(-'Swap - Encargos'!$L7+'Swap - Encargos'!V7)*(1+SUM($B90:$B$228))</f>
        <v>220.43560000000002</v>
      </c>
      <c r="T90" s="4">
        <f>Forward!T90*(1+SUM($B90:$B$228))+(-'Swap - Encargos'!$L7+'Swap - Encargos'!W7)*(1+SUM($B90:$B$228))</f>
        <v>214.54160000000002</v>
      </c>
      <c r="U90" s="4">
        <f>Forward!U90*(1+SUM($B90:$B$228))</f>
        <v>0</v>
      </c>
      <c r="V90" s="6"/>
      <c r="W90" s="20">
        <f t="shared" si="0"/>
        <v>266.8017333333334</v>
      </c>
      <c r="X90" s="20">
        <f t="shared" si="1"/>
        <v>235.38593427579366</v>
      </c>
      <c r="Y90" s="23">
        <f t="shared" si="2"/>
        <v>260.12186666666668</v>
      </c>
      <c r="Z90" s="23">
        <f t="shared" si="3"/>
        <v>228.70858675595238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106.85486666666662</v>
      </c>
      <c r="AJ90" s="9">
        <f t="shared" si="8"/>
        <v>0.28597077280761696</v>
      </c>
      <c r="AK90" s="9">
        <f t="shared" si="9"/>
        <v>0.28597077280761696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Encargos'!$L8+'Swap - Encargos'!N8)*(1+SUM($B91:$B$228))</f>
        <v>207.81570000000005</v>
      </c>
      <c r="L91" s="4">
        <f>Forward!L91*(1+SUM($B91:$B$228))+(-'Swap - Encargos'!$L8+'Swap - Encargos'!O8)*(1+SUM($B91:$B$228))</f>
        <v>287.65450000000004</v>
      </c>
      <c r="M91" s="4">
        <f>Forward!M91*(1+SUM($B91:$B$228))+(-'Swap - Encargos'!$L8+'Swap - Encargos'!P8)*(1+SUM($B91:$B$228))</f>
        <v>275.91350000000006</v>
      </c>
      <c r="N91" s="4">
        <f>Forward!N91*(1+SUM($B91:$B$228))+(-'Swap - Encargos'!$L8+'Swap - Encargos'!Q8)*(1+SUM($B91:$B$228))</f>
        <v>248.90920000000006</v>
      </c>
      <c r="O91" s="4">
        <f>Forward!O91*(1+SUM($B91:$B$228))+(-'Swap - Encargos'!$L8+'Swap - Encargos'!R8)*(1+SUM($B91:$B$228))</f>
        <v>241.86460000000002</v>
      </c>
      <c r="P91" s="4">
        <f>Forward!P91*(1+SUM($B91:$B$228))+(-'Swap - Encargos'!$L8+'Swap - Encargos'!S8)*(1+SUM($B91:$B$228))</f>
        <v>228.94950000000003</v>
      </c>
      <c r="Q91" s="4">
        <f>Forward!Q91*(1+SUM($B91:$B$228))+(-'Swap - Encargos'!$L8+'Swap - Encargos'!T8)*(1+SUM($B91:$B$228))</f>
        <v>223.07900000000004</v>
      </c>
      <c r="R91" s="4">
        <f>Forward!R91*(1+SUM($B91:$B$228))+(-'Swap - Encargos'!$L8+'Swap - Encargos'!U8)*(1+SUM($B91:$B$228))</f>
        <v>217.20850000000004</v>
      </c>
      <c r="S91" s="4">
        <f>Forward!S91*(1+SUM($B91:$B$228))+(-'Swap - Encargos'!$L8+'Swap - Encargos'!V8)*(1+SUM($B91:$B$228))</f>
        <v>211.33800000000002</v>
      </c>
      <c r="T91" s="4">
        <f>Forward!T91*(1+SUM($B91:$B$228))+(-'Swap - Encargos'!$L8+'Swap - Encargos'!W8)*(1+SUM($B91:$B$228))</f>
        <v>205.46750000000003</v>
      </c>
      <c r="U91" s="4">
        <f>Forward!U91*(1+SUM($B91:$B$228))</f>
        <v>0</v>
      </c>
      <c r="V91" s="6"/>
      <c r="W91" s="20">
        <f t="shared" si="0"/>
        <v>262.83533055555557</v>
      </c>
      <c r="X91" s="20">
        <f t="shared" si="1"/>
        <v>235.38593427579366</v>
      </c>
      <c r="Y91" s="23">
        <f t="shared" si="2"/>
        <v>254.19265000000001</v>
      </c>
      <c r="Z91" s="23">
        <f t="shared" si="3"/>
        <v>228.70858675595238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110.82126944444445</v>
      </c>
      <c r="AJ91" s="9">
        <f t="shared" si="8"/>
        <v>0.29658587442171352</v>
      </c>
      <c r="AK91" s="9">
        <f t="shared" si="9"/>
        <v>0.29658587442171352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Encargos'!$L9+'Swap - Encargos'!N9)*(1+SUM($B92:$B$228))</f>
        <v>121.4096</v>
      </c>
      <c r="L92" s="4">
        <f>Forward!L92*(1+SUM($B92:$B$228))+(-'Swap - Encargos'!$L9+'Swap - Encargos'!O9)*(1+SUM($B92:$B$228))</f>
        <v>261.49759999999998</v>
      </c>
      <c r="M92" s="4">
        <f>Forward!M92*(1+SUM($B92:$B$228))+(-'Swap - Encargos'!$L9+'Swap - Encargos'!P9)*(1+SUM($B92:$B$228))</f>
        <v>262.66499999999996</v>
      </c>
      <c r="N92" s="4">
        <f>Forward!N92*(1+SUM($B92:$B$228))+(-'Swap - Encargos'!$L9+'Swap - Encargos'!Q9)*(1+SUM($B92:$B$228))</f>
        <v>247.4888</v>
      </c>
      <c r="O92" s="4">
        <f>Forward!O92*(1+SUM($B92:$B$228))+(-'Swap - Encargos'!$L9+'Swap - Encargos'!R9)*(1+SUM($B92:$B$228))</f>
        <v>241.65180000000001</v>
      </c>
      <c r="P92" s="4">
        <f>Forward!P92*(1+SUM($B92:$B$228))+(-'Swap - Encargos'!$L9+'Swap - Encargos'!S9)*(1+SUM($B92:$B$228))</f>
        <v>227.643</v>
      </c>
      <c r="Q92" s="4">
        <f>Forward!Q92*(1+SUM($B92:$B$228))+(-'Swap - Encargos'!$L9+'Swap - Encargos'!T9)*(1+SUM($B92:$B$228))</f>
        <v>221.80600000000001</v>
      </c>
      <c r="R92" s="4">
        <f>Forward!R92*(1+SUM($B92:$B$228))+(-'Swap - Encargos'!$L9+'Swap - Encargos'!U9)*(1+SUM($B92:$B$228))</f>
        <v>215.96899999999999</v>
      </c>
      <c r="S92" s="4">
        <f>Forward!S92*(1+SUM($B92:$B$228))+(-'Swap - Encargos'!$L9+'Swap - Encargos'!V9)*(1+SUM($B92:$B$228))</f>
        <v>210.13200000000001</v>
      </c>
      <c r="T92" s="4">
        <f>Forward!T92*(1+SUM($B92:$B$228))+(-'Swap - Encargos'!$L9+'Swap - Encargos'!W9)*(1+SUM($B92:$B$228))</f>
        <v>204.29500000000002</v>
      </c>
      <c r="U92" s="4">
        <f>Forward!U92*(1+SUM($B92:$B$228))</f>
        <v>0</v>
      </c>
      <c r="V92" s="6"/>
      <c r="W92" s="20">
        <f t="shared" si="0"/>
        <v>236.20393333333334</v>
      </c>
      <c r="X92" s="20">
        <f t="shared" si="1"/>
        <v>235.38593427579366</v>
      </c>
      <c r="Y92" s="23">
        <f t="shared" si="2"/>
        <v>237.56589999999997</v>
      </c>
      <c r="Z92" s="23">
        <f t="shared" si="3"/>
        <v>228.70858675595238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137.45266666666669</v>
      </c>
      <c r="AJ92" s="9">
        <f t="shared" si="8"/>
        <v>0.36785825987461929</v>
      </c>
      <c r="AK92" s="9">
        <f t="shared" si="9"/>
        <v>0.36785825987461929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Encargos'!$L10+'Swap - Encargos'!N10)*(1+SUM($B93:$B$228))</f>
        <v>130.33619999999999</v>
      </c>
      <c r="L93" s="4">
        <f>Forward!L93*(1+SUM($B93:$B$228))+(-'Swap - Encargos'!$L10+'Swap - Encargos'!O10)*(1+SUM($B93:$B$228))</f>
        <v>252.45299999999997</v>
      </c>
      <c r="M93" s="4">
        <f>Forward!M93*(1+SUM($B93:$B$228))+(-'Swap - Encargos'!$L10+'Swap - Encargos'!P10)*(1+SUM($B93:$B$228))</f>
        <v>258.32399999999996</v>
      </c>
      <c r="N93" s="4">
        <f>Forward!N93*(1+SUM($B93:$B$228))+(-'Swap - Encargos'!$L10+'Swap - Encargos'!Q10)*(1+SUM($B93:$B$228))</f>
        <v>247.75619999999998</v>
      </c>
      <c r="O93" s="4">
        <f>Forward!O93*(1+SUM($B93:$B$228))+(-'Swap - Encargos'!$L10+'Swap - Encargos'!R10)*(1+SUM($B93:$B$228))</f>
        <v>236.01419999999999</v>
      </c>
      <c r="P93" s="4">
        <f>Forward!P93*(1+SUM($B93:$B$228))+(-'Swap - Encargos'!$L10+'Swap - Encargos'!S10)*(1+SUM($B93:$B$228))</f>
        <v>227.79479999999998</v>
      </c>
      <c r="Q93" s="4">
        <f>Forward!Q93*(1+SUM($B93:$B$228))+(-'Swap - Encargos'!$L10+'Swap - Encargos'!T10)*(1+SUM($B93:$B$228))</f>
        <v>221.92379999999997</v>
      </c>
      <c r="R93" s="4">
        <f>Forward!R93*(1+SUM($B93:$B$228))+(-'Swap - Encargos'!$L10+'Swap - Encargos'!U10)*(1+SUM($B93:$B$228))</f>
        <v>216.05279999999996</v>
      </c>
      <c r="S93" s="4">
        <f>Forward!S93*(1+SUM($B93:$B$228))+(-'Swap - Encargos'!$L10+'Swap - Encargos'!V10)*(1+SUM($B93:$B$228))</f>
        <v>210.18179999999998</v>
      </c>
      <c r="T93" s="4">
        <f>Forward!T93*(1+SUM($B93:$B$228))+(-'Swap - Encargos'!$L10+'Swap - Encargos'!W10)*(1+SUM($B93:$B$228))</f>
        <v>204.31079999999997</v>
      </c>
      <c r="U93" s="4">
        <f>Forward!U93*(1+SUM($B93:$B$228))</f>
        <v>0</v>
      </c>
      <c r="V93" s="6"/>
      <c r="W93" s="20">
        <f t="shared" si="0"/>
        <v>236.53606666666667</v>
      </c>
      <c r="X93" s="20">
        <f t="shared" si="1"/>
        <v>235.38593427579366</v>
      </c>
      <c r="Y93" s="23">
        <f t="shared" si="2"/>
        <v>236.34688999999995</v>
      </c>
      <c r="Z93" s="23">
        <f t="shared" si="3"/>
        <v>228.70858675595238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137.12053333333336</v>
      </c>
      <c r="AJ93" s="9">
        <f t="shared" si="8"/>
        <v>0.36696938668642104</v>
      </c>
      <c r="AK93" s="9">
        <f t="shared" si="9"/>
        <v>0.36696938668642104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Encargos'!$L11+'Swap - Encargos'!N11)*(1+SUM($B94:$B$228))</f>
        <v>148.40279999999998</v>
      </c>
      <c r="L94" s="4">
        <f>Forward!L94*(1+SUM($B94:$B$228))+(-'Swap - Encargos'!$L11+'Swap - Encargos'!O11)*(1+SUM($B94:$B$228))</f>
        <v>240.27119999999999</v>
      </c>
      <c r="M94" s="4">
        <f>Forward!M94*(1+SUM($B94:$B$228))+(-'Swap - Encargos'!$L11+'Swap - Encargos'!P11)*(1+SUM($B94:$B$228))</f>
        <v>254.40479999999999</v>
      </c>
      <c r="N94" s="4">
        <f>Forward!N94*(1+SUM($B94:$B$228))+(-'Swap - Encargos'!$L11+'Swap - Encargos'!Q11)*(1+SUM($B94:$B$228))</f>
        <v>246.1602</v>
      </c>
      <c r="O94" s="4">
        <f>Forward!O94*(1+SUM($B94:$B$228))+(-'Swap - Encargos'!$L11+'Swap - Encargos'!R11)*(1+SUM($B94:$B$228))</f>
        <v>241.44899999999998</v>
      </c>
      <c r="P94" s="4">
        <f>Forward!P94*(1+SUM($B94:$B$228))+(-'Swap - Encargos'!$L11+'Swap - Encargos'!S11)*(1+SUM($B94:$B$228))</f>
        <v>232.02659999999997</v>
      </c>
      <c r="Q94" s="4">
        <f>Forward!Q94*(1+SUM($B94:$B$228))+(-'Swap - Encargos'!$L11+'Swap - Encargos'!T11)*(1+SUM($B94:$B$228))</f>
        <v>226.13759999999999</v>
      </c>
      <c r="R94" s="4">
        <f>Forward!R94*(1+SUM($B94:$B$228))+(-'Swap - Encargos'!$L11+'Swap - Encargos'!U11)*(1+SUM($B94:$B$228))</f>
        <v>220.24859999999998</v>
      </c>
      <c r="S94" s="4">
        <f>Forward!S94*(1+SUM($B94:$B$228))+(-'Swap - Encargos'!$L11+'Swap - Encargos'!V11)*(1+SUM($B94:$B$228))</f>
        <v>214.35959999999997</v>
      </c>
      <c r="T94" s="4">
        <f>Forward!T94*(1+SUM($B94:$B$228))+(-'Swap - Encargos'!$L11+'Swap - Encargos'!W11)*(1+SUM($B94:$B$228))</f>
        <v>208.47059999999999</v>
      </c>
      <c r="U94" s="4">
        <f>Forward!U94*(1+SUM($B94:$B$228))</f>
        <v>0</v>
      </c>
      <c r="V94" s="6"/>
      <c r="W94" s="20">
        <f t="shared" si="0"/>
        <v>236.08346666666662</v>
      </c>
      <c r="X94" s="20">
        <f t="shared" si="1"/>
        <v>235.38593427579366</v>
      </c>
      <c r="Y94" s="23">
        <f t="shared" si="2"/>
        <v>237.28743999999998</v>
      </c>
      <c r="Z94" s="23">
        <f t="shared" si="3"/>
        <v>228.70858675595238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137.5731333333334</v>
      </c>
      <c r="AJ94" s="9">
        <f t="shared" si="8"/>
        <v>0.36818065928270338</v>
      </c>
      <c r="AK94" s="9">
        <f t="shared" si="9"/>
        <v>0.36818065928270338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Encargos'!$L12+'Swap - Encargos'!N12)*(1+SUM($B95:$B$228))</f>
        <v>122.79280000000001</v>
      </c>
      <c r="L95" s="4">
        <f>Forward!L95*(1+SUM($B95:$B$228))+(-'Swap - Encargos'!$L12+'Swap - Encargos'!O12)*(1+SUM($B95:$B$228))</f>
        <v>205.4418</v>
      </c>
      <c r="M95" s="4">
        <f>Forward!M95*(1+SUM($B95:$B$228))+(-'Swap - Encargos'!$L12+'Swap - Encargos'!P12)*(1+SUM($B95:$B$228))</f>
        <v>230.23650000000001</v>
      </c>
      <c r="N95" s="4">
        <f>Forward!N95*(1+SUM($B95:$B$228))+(-'Swap - Encargos'!$L12+'Swap - Encargos'!Q12)*(1+SUM($B95:$B$228))</f>
        <v>233.77860000000001</v>
      </c>
      <c r="O95" s="4">
        <f>Forward!O95*(1+SUM($B95:$B$228))+(-'Swap - Encargos'!$L12+'Swap - Encargos'!R12)*(1+SUM($B95:$B$228))</f>
        <v>218.42950000000002</v>
      </c>
      <c r="P95" s="4">
        <f>Forward!P95*(1+SUM($B95:$B$228))+(-'Swap - Encargos'!$L12+'Swap - Encargos'!S12)*(1+SUM($B95:$B$228))</f>
        <v>220.79089999999999</v>
      </c>
      <c r="Q95" s="4">
        <f>Forward!Q95*(1+SUM($B95:$B$228))+(-'Swap - Encargos'!$L12+'Swap - Encargos'!T12)*(1+SUM($B95:$B$228))</f>
        <v>214.88740000000001</v>
      </c>
      <c r="R95" s="4">
        <f>Forward!R95*(1+SUM($B95:$B$228))+(-'Swap - Encargos'!$L12+'Swap - Encargos'!U12)*(1+SUM($B95:$B$228))</f>
        <v>208.98390000000001</v>
      </c>
      <c r="S95" s="4">
        <f>Forward!S95*(1+SUM($B95:$B$228))+(-'Swap - Encargos'!$L12+'Swap - Encargos'!V12)*(1+SUM($B95:$B$228))</f>
        <v>203.0804</v>
      </c>
      <c r="T95" s="4">
        <f>Forward!T95*(1+SUM($B95:$B$228))+(-'Swap - Encargos'!$L12+'Swap - Encargos'!W12)*(1+SUM($B95:$B$228))</f>
        <v>197.17690000000002</v>
      </c>
      <c r="U95" s="4">
        <f>Forward!U95*(1+SUM($B95:$B$228))</f>
        <v>0</v>
      </c>
      <c r="V95" s="6"/>
      <c r="W95" s="20">
        <f t="shared" si="0"/>
        <v>213.90348333333336</v>
      </c>
      <c r="X95" s="20">
        <f t="shared" si="1"/>
        <v>235.38593427579366</v>
      </c>
      <c r="Y95" s="23">
        <f t="shared" si="2"/>
        <v>216.835555</v>
      </c>
      <c r="Z95" s="23">
        <f t="shared" si="3"/>
        <v>228.70858675595238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159.75311666666667</v>
      </c>
      <c r="AJ95" s="9">
        <f t="shared" si="8"/>
        <v>0.42753993015690517</v>
      </c>
      <c r="AK95" s="9">
        <f t="shared" si="9"/>
        <v>0.42753993015690517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Encargos'!$L13+'Swap - Encargos'!N13)*(1+SUM($B96:$B$228))</f>
        <v>121.0044</v>
      </c>
      <c r="L96" s="4">
        <f>Forward!L96*(1+SUM($B96:$B$228))+(-'Swap - Encargos'!$L13+'Swap - Encargos'!O13)*(1+SUM($B96:$B$228))</f>
        <v>157.42320000000001</v>
      </c>
      <c r="M96" s="4">
        <f>Forward!M96*(1+SUM($B96:$B$228))+(-'Swap - Encargos'!$L13+'Swap - Encargos'!P13)*(1+SUM($B96:$B$228))</f>
        <v>200.89080000000001</v>
      </c>
      <c r="N96" s="4">
        <f>Forward!N96*(1+SUM($B96:$B$228))+(-'Swap - Encargos'!$L13+'Swap - Encargos'!Q13)*(1+SUM($B96:$B$228))</f>
        <v>214.98840000000001</v>
      </c>
      <c r="O96" s="4">
        <f>Forward!O96*(1+SUM($B96:$B$228))+(-'Swap - Encargos'!$L13+'Swap - Encargos'!R13)*(1+SUM($B96:$B$228))</f>
        <v>205.59</v>
      </c>
      <c r="P96" s="4">
        <f>Forward!P96*(1+SUM($B96:$B$228))+(-'Swap - Encargos'!$L13+'Swap - Encargos'!S13)*(1+SUM($B96:$B$228))</f>
        <v>216.16320000000002</v>
      </c>
      <c r="Q96" s="4">
        <f>Forward!Q96*(1+SUM($B96:$B$228))+(-'Swap - Encargos'!$L13+'Swap - Encargos'!T13)*(1+SUM($B96:$B$228))</f>
        <v>210.28919999999999</v>
      </c>
      <c r="R96" s="4">
        <f>Forward!R96*(1+SUM($B96:$B$228))+(-'Swap - Encargos'!$L13+'Swap - Encargos'!U13)*(1+SUM($B96:$B$228))</f>
        <v>204.41520000000003</v>
      </c>
      <c r="S96" s="4">
        <f>Forward!S96*(1+SUM($B96:$B$228))+(-'Swap - Encargos'!$L13+'Swap - Encargos'!V13)*(1+SUM($B96:$B$228))</f>
        <v>200.89080000000001</v>
      </c>
      <c r="T96" s="4">
        <f>Forward!T96*(1+SUM($B96:$B$228))+(-'Swap - Encargos'!$L13+'Swap - Encargos'!W13)*(1+SUM($B96:$B$228))</f>
        <v>193.84200000000001</v>
      </c>
      <c r="U96" s="4">
        <f>Forward!U96*(1+SUM($B96:$B$228))</f>
        <v>0</v>
      </c>
      <c r="V96" s="6"/>
      <c r="W96" s="20">
        <f t="shared" si="0"/>
        <v>185.87946666666664</v>
      </c>
      <c r="X96" s="20">
        <f t="shared" si="1"/>
        <v>235.38593427579366</v>
      </c>
      <c r="Y96" s="23">
        <f t="shared" si="2"/>
        <v>195.83915999999999</v>
      </c>
      <c r="Z96" s="23">
        <f t="shared" si="3"/>
        <v>228.70858675595238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187.77713333333338</v>
      </c>
      <c r="AJ96" s="9">
        <f t="shared" si="8"/>
        <v>0.50253931907889049</v>
      </c>
      <c r="AK96" s="9">
        <f t="shared" si="9"/>
        <v>0.50253931907889049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Encargos'!$L14+'Swap - Encargos'!N14)*(1+SUM($B97:$B$228))</f>
        <v>115.89930000000001</v>
      </c>
      <c r="L97" s="4">
        <f>Forward!L97*(1+SUM($B97:$B$228))+(-'Swap - Encargos'!$L14+'Swap - Encargos'!O14)*(1+SUM($B97:$B$228))</f>
        <v>147.50820000000002</v>
      </c>
      <c r="M97" s="4">
        <f>Forward!M97*(1+SUM($B97:$B$228))+(-'Swap - Encargos'!$L14+'Swap - Encargos'!P14)*(1+SUM($B97:$B$228))</f>
        <v>200.18970000000002</v>
      </c>
      <c r="N97" s="4">
        <f>Forward!N97*(1+SUM($B97:$B$228))+(-'Swap - Encargos'!$L14+'Swap - Encargos'!Q14)*(1+SUM($B97:$B$228))</f>
        <v>211.89670000000001</v>
      </c>
      <c r="O97" s="4">
        <f>Forward!O97*(1+SUM($B97:$B$228))+(-'Swap - Encargos'!$L14+'Swap - Encargos'!R14)*(1+SUM($B97:$B$228))</f>
        <v>204.8725</v>
      </c>
      <c r="P97" s="4">
        <f>Forward!P97*(1+SUM($B97:$B$228))+(-'Swap - Encargos'!$L14+'Swap - Encargos'!S14)*(1+SUM($B97:$B$228))</f>
        <v>217.75020000000001</v>
      </c>
      <c r="Q97" s="4">
        <f>Forward!Q97*(1+SUM($B97:$B$228))+(-'Swap - Encargos'!$L14+'Swap - Encargos'!T14)*(1+SUM($B97:$B$228))</f>
        <v>211.89670000000001</v>
      </c>
      <c r="R97" s="4">
        <f>Forward!R97*(1+SUM($B97:$B$228))+(-'Swap - Encargos'!$L14+'Swap - Encargos'!U14)*(1+SUM($B97:$B$228))</f>
        <v>206.04320000000001</v>
      </c>
      <c r="S97" s="4">
        <f>Forward!S97*(1+SUM($B97:$B$228))+(-'Swap - Encargos'!$L14+'Swap - Encargos'!V14)*(1+SUM($B97:$B$228))</f>
        <v>200.18970000000002</v>
      </c>
      <c r="T97" s="4">
        <f>Forward!T97*(1+SUM($B97:$B$228))+(-'Swap - Encargos'!$L14+'Swap - Encargos'!W14)*(1+SUM($B97:$B$228))</f>
        <v>194.33620000000002</v>
      </c>
      <c r="U97" s="4">
        <f>Forward!U97*(1+SUM($B97:$B$228))</f>
        <v>0</v>
      </c>
      <c r="V97" s="6"/>
      <c r="W97" s="20">
        <f t="shared" si="0"/>
        <v>183.8649388888889</v>
      </c>
      <c r="X97" s="20">
        <f t="shared" si="1"/>
        <v>235.38593427579366</v>
      </c>
      <c r="Y97" s="23">
        <f t="shared" si="2"/>
        <v>194.74594500000003</v>
      </c>
      <c r="Z97" s="23">
        <f t="shared" si="3"/>
        <v>228.70858675595238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189.79166111111113</v>
      </c>
      <c r="AJ97" s="9">
        <f t="shared" si="8"/>
        <v>0.50793070726199163</v>
      </c>
      <c r="AK97" s="9">
        <f t="shared" si="9"/>
        <v>0.50793070726199163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Encargos'!$L15+'Swap - Encargos'!O15)*(1+SUM($B98:$B$228))</f>
        <v>137.411</v>
      </c>
      <c r="M98" s="4">
        <f>Forward!M98*(1+SUM($B98:$B$228))+(-'Swap - Encargos'!$L15+'Swap - Encargos'!P15)*(1+SUM($B98:$B$228))</f>
        <v>163.03000000000003</v>
      </c>
      <c r="N98" s="4">
        <f>Forward!N98*(1+SUM($B98:$B$228))+(-'Swap - Encargos'!$L15+'Swap - Encargos'!Q15)*(1+SUM($B98:$B$228))</f>
        <v>180.49750000000003</v>
      </c>
      <c r="O98" s="4">
        <f>Forward!O98*(1+SUM($B98:$B$228))+(-'Swap - Encargos'!$L15+'Swap - Encargos'!R15)*(1+SUM($B98:$B$228))</f>
        <v>197.965</v>
      </c>
      <c r="P98" s="4">
        <f>Forward!P98*(1+SUM($B98:$B$228))+(-'Swap - Encargos'!$L15+'Swap - Encargos'!S15)*(1+SUM($B98:$B$228))</f>
        <v>220.09050000000002</v>
      </c>
      <c r="Q98" s="4">
        <f>Forward!Q98*(1+SUM($B98:$B$228))+(-'Swap - Encargos'!$L15+'Swap - Encargos'!T15)*(1+SUM($B98:$B$228))</f>
        <v>214.26800000000003</v>
      </c>
      <c r="R98" s="4">
        <f>Forward!R98*(1+SUM($B98:$B$228))+(-'Swap - Encargos'!$L15+'Swap - Encargos'!U15)*(1+SUM($B98:$B$228))</f>
        <v>208.44550000000004</v>
      </c>
      <c r="S98" s="4">
        <f>Forward!S98*(1+SUM($B98:$B$228))+(-'Swap - Encargos'!$L15+'Swap - Encargos'!V15)*(1+SUM($B98:$B$228))</f>
        <v>202.62300000000002</v>
      </c>
      <c r="T98" s="4">
        <f>Forward!T98*(1+SUM($B98:$B$228))+(-'Swap - Encargos'!$L15+'Swap - Encargos'!W15)*(1+SUM($B98:$B$228))</f>
        <v>196.80050000000003</v>
      </c>
      <c r="U98" s="4">
        <f>Forward!U98*(1+SUM($B98:$B$228))</f>
        <v>0</v>
      </c>
      <c r="V98" s="6"/>
      <c r="W98" s="20">
        <f t="shared" si="0"/>
        <v>160.31283333333334</v>
      </c>
      <c r="X98" s="20">
        <f t="shared" si="1"/>
        <v>235.38593427579366</v>
      </c>
      <c r="Y98" s="23">
        <f t="shared" si="2"/>
        <v>179.7988</v>
      </c>
      <c r="Z98" s="23">
        <f t="shared" si="3"/>
        <v>228.70858675595238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208.60076666666669</v>
      </c>
      <c r="AJ98" s="9">
        <f t="shared" si="8"/>
        <v>0.56544612794612792</v>
      </c>
      <c r="AK98" s="9">
        <f t="shared" si="9"/>
        <v>0.56544612794612792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Encargos'!$L16+'Swap - Encargos'!O16)*(1+SUM($B99:$B$228))</f>
        <v>137.94480000000001</v>
      </c>
      <c r="M99" s="4">
        <f>Forward!M99*(1+SUM($B99:$B$228))+(-'Swap - Encargos'!$L16+'Swap - Encargos'!P16)*(1+SUM($B99:$B$228))</f>
        <v>148.3776</v>
      </c>
      <c r="N99" s="4">
        <f>Forward!N99*(1+SUM($B99:$B$228))+(-'Swap - Encargos'!$L16+'Swap - Encargos'!Q16)*(1+SUM($B99:$B$228))</f>
        <v>164.60639999999998</v>
      </c>
      <c r="O99" s="4">
        <f>Forward!O99*(1+SUM($B99:$B$228))+(-'Swap - Encargos'!$L16+'Swap - Encargos'!R16)*(1+SUM($B99:$B$228))</f>
        <v>177.35759999999999</v>
      </c>
      <c r="P99" s="4">
        <f>Forward!P99*(1+SUM($B99:$B$228))+(-'Swap - Encargos'!$L16+'Swap - Encargos'!S16)*(1+SUM($B99:$B$228))</f>
        <v>219.08880000000002</v>
      </c>
      <c r="Q99" s="4">
        <f>Forward!Q99*(1+SUM($B99:$B$228))+(-'Swap - Encargos'!$L16+'Swap - Encargos'!T16)*(1+SUM($B99:$B$228))</f>
        <v>217.92960000000002</v>
      </c>
      <c r="R99" s="4">
        <f>Forward!R99*(1+SUM($B99:$B$228))+(-'Swap - Encargos'!$L16+'Swap - Encargos'!U16)*(1+SUM($B99:$B$228))</f>
        <v>212.1336</v>
      </c>
      <c r="S99" s="4">
        <f>Forward!S99*(1+SUM($B99:$B$228))+(-'Swap - Encargos'!$L16+'Swap - Encargos'!V16)*(1+SUM($B99:$B$228))</f>
        <v>206.33760000000001</v>
      </c>
      <c r="T99" s="4">
        <f>Forward!T99*(1+SUM($B99:$B$228))+(-'Swap - Encargos'!$L16+'Swap - Encargos'!W16)*(1+SUM($B99:$B$228))</f>
        <v>200.54160000000002</v>
      </c>
      <c r="U99" s="4">
        <f>Forward!U99*(1+SUM($B99:$B$228))</f>
        <v>0</v>
      </c>
      <c r="V99" s="6"/>
      <c r="W99" s="20">
        <f t="shared" si="0"/>
        <v>151.40440000000001</v>
      </c>
      <c r="X99" s="20">
        <f t="shared" si="1"/>
        <v>235.38593427579366</v>
      </c>
      <c r="Y99" s="23">
        <f t="shared" si="2"/>
        <v>170.80812</v>
      </c>
      <c r="Z99" s="23">
        <f t="shared" si="3"/>
        <v>228.70858675595238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217.50920000000002</v>
      </c>
      <c r="AJ99" s="9">
        <f t="shared" si="8"/>
        <v>0.58959387780770345</v>
      </c>
      <c r="AK99" s="9">
        <f t="shared" si="9"/>
        <v>0.58959387780770345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Encargos'!$L17+'Swap - Encargos'!O17)*(1+SUM($B100:$B$228))</f>
        <v>127.73880000000001</v>
      </c>
      <c r="M100" s="4">
        <f>Forward!M100*(1+SUM($B100:$B$228))+(-'Swap - Encargos'!$L17+'Swap - Encargos'!P17)*(1+SUM($B100:$B$228))</f>
        <v>145.00080000000003</v>
      </c>
      <c r="N100" s="4">
        <f>Forward!N100*(1+SUM($B100:$B$228))+(-'Swap - Encargos'!$L17+'Swap - Encargos'!Q17)*(1+SUM($B100:$B$228))</f>
        <v>163.4136</v>
      </c>
      <c r="O100" s="4">
        <f>Forward!O100*(1+SUM($B100:$B$228))+(-'Swap - Encargos'!$L17+'Swap - Encargos'!R17)*(1+SUM($B100:$B$228))</f>
        <v>172.62</v>
      </c>
      <c r="P100" s="4">
        <f>Forward!P100*(1+SUM($B100:$B$228))+(-'Swap - Encargos'!$L17+'Swap - Encargos'!S17)*(1+SUM($B100:$B$228))</f>
        <v>195.63600000000002</v>
      </c>
      <c r="Q100" s="4">
        <f>Forward!Q100*(1+SUM($B100:$B$228))+(-'Swap - Encargos'!$L17+'Swap - Encargos'!T17)*(1+SUM($B100:$B$228))</f>
        <v>209.44560000000001</v>
      </c>
      <c r="R100" s="4">
        <f>Forward!R100*(1+SUM($B100:$B$228))+(-'Swap - Encargos'!$L17+'Swap - Encargos'!U17)*(1+SUM($B100:$B$228))</f>
        <v>203.69160000000002</v>
      </c>
      <c r="S100" s="4">
        <f>Forward!S100*(1+SUM($B100:$B$228))+(-'Swap - Encargos'!$L17+'Swap - Encargos'!V17)*(1+SUM($B100:$B$228))</f>
        <v>197.93760000000003</v>
      </c>
      <c r="T100" s="4">
        <f>Forward!T100*(1+SUM($B100:$B$228))+(-'Swap - Encargos'!$L17+'Swap - Encargos'!W17)*(1+SUM($B100:$B$228))</f>
        <v>192.18360000000001</v>
      </c>
      <c r="U100" s="4">
        <f>Forward!U100*(1+SUM($B100:$B$228))</f>
        <v>0</v>
      </c>
      <c r="V100" s="6"/>
      <c r="W100" s="20">
        <f t="shared" si="0"/>
        <v>147.87780000000001</v>
      </c>
      <c r="X100" s="20">
        <f t="shared" si="1"/>
        <v>235.38593427579366</v>
      </c>
      <c r="Y100" s="23">
        <f t="shared" si="2"/>
        <v>163.60540000000003</v>
      </c>
      <c r="Z100" s="23">
        <f t="shared" si="3"/>
        <v>228.70858675595238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221.03580000000002</v>
      </c>
      <c r="AJ100" s="9">
        <f t="shared" si="8"/>
        <v>0.59915329768270942</v>
      </c>
      <c r="AK100" s="9">
        <f t="shared" si="9"/>
        <v>0.59915329768270942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Encargos'!$L18+'Swap - Encargos'!O18)*(1+SUM($B101:$B$228))</f>
        <v>129.2381</v>
      </c>
      <c r="M101" s="4">
        <f>Forward!M101*(1+SUM($B101:$B$228))+(-'Swap - Encargos'!$L18+'Swap - Encargos'!P18)*(1+SUM($B101:$B$228))</f>
        <v>131.52549999999999</v>
      </c>
      <c r="N101" s="4">
        <f>Forward!N101*(1+SUM($B101:$B$228))+(-'Swap - Encargos'!$L18+'Swap - Encargos'!Q18)*(1+SUM($B101:$B$228))</f>
        <v>142.96250000000001</v>
      </c>
      <c r="O101" s="4">
        <f>Forward!O101*(1+SUM($B101:$B$228))+(-'Swap - Encargos'!$L18+'Swap - Encargos'!R18)*(1+SUM($B101:$B$228))</f>
        <v>156.68689999999998</v>
      </c>
      <c r="P101" s="4">
        <f>Forward!P101*(1+SUM($B101:$B$228))+(-'Swap - Encargos'!$L18+'Swap - Encargos'!S18)*(1+SUM($B101:$B$228))</f>
        <v>185.27939999999998</v>
      </c>
      <c r="Q101" s="4">
        <f>Forward!Q101*(1+SUM($B101:$B$228))+(-'Swap - Encargos'!$L18+'Swap - Encargos'!T18)*(1+SUM($B101:$B$228))</f>
        <v>203.57859999999999</v>
      </c>
      <c r="R101" s="4">
        <f>Forward!R101*(1+SUM($B101:$B$228))+(-'Swap - Encargos'!$L18+'Swap - Encargos'!U18)*(1+SUM($B101:$B$228))</f>
        <v>201.29119999999998</v>
      </c>
      <c r="S101" s="4">
        <f>Forward!S101*(1+SUM($B101:$B$228))+(-'Swap - Encargos'!$L18+'Swap - Encargos'!V18)*(1+SUM($B101:$B$228))</f>
        <v>199.00379999999998</v>
      </c>
      <c r="T101" s="4">
        <f>Forward!T101*(1+SUM($B101:$B$228))+(-'Swap - Encargos'!$L18+'Swap - Encargos'!W18)*(1+SUM($B101:$B$228))</f>
        <v>196.71639999999999</v>
      </c>
      <c r="U101" s="4">
        <f>Forward!U101*(1+SUM($B101:$B$228))</f>
        <v>0</v>
      </c>
      <c r="V101" s="6"/>
      <c r="W101" s="20">
        <f t="shared" si="0"/>
        <v>136.86276666666669</v>
      </c>
      <c r="X101" s="20">
        <f t="shared" si="1"/>
        <v>235.38593427579366</v>
      </c>
      <c r="Y101" s="23">
        <f t="shared" si="2"/>
        <v>152.85550499999999</v>
      </c>
      <c r="Z101" s="23">
        <f t="shared" si="3"/>
        <v>228.70858675595238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232.05083333333334</v>
      </c>
      <c r="AJ101" s="9">
        <f t="shared" si="8"/>
        <v>0.62901132767491719</v>
      </c>
      <c r="AK101" s="9">
        <f t="shared" si="9"/>
        <v>0.62901132767491719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Encargos'!$L19+'Swap - Encargos'!O19)*(1+SUM($B102:$B$228))</f>
        <v>130.87</v>
      </c>
      <c r="M102" s="4">
        <f>Forward!M102*(1+SUM($B102:$B$228))+(-'Swap - Encargos'!$L19+'Swap - Encargos'!P19)*(1+SUM($B102:$B$228))</f>
        <v>130.86999999999998</v>
      </c>
      <c r="N102" s="4">
        <f>Forward!N102*(1+SUM($B102:$B$228))+(-'Swap - Encargos'!$L19+'Swap - Encargos'!Q19)*(1+SUM($B102:$B$228))</f>
        <v>149.078</v>
      </c>
      <c r="O102" s="4">
        <f>Forward!O102*(1+SUM($B102:$B$228))+(-'Swap - Encargos'!$L19+'Swap - Encargos'!R19)*(1+SUM($B102:$B$228))</f>
        <v>160.458</v>
      </c>
      <c r="P102" s="4">
        <f>Forward!P102*(1+SUM($B102:$B$228))+(-'Swap - Encargos'!$L19+'Swap - Encargos'!S19)*(1+SUM($B102:$B$228))</f>
        <v>176.39</v>
      </c>
      <c r="Q102" s="4">
        <f>Forward!Q102*(1+SUM($B102:$B$228))+(-'Swap - Encargos'!$L19+'Swap - Encargos'!T19)*(1+SUM($B102:$B$228))</f>
        <v>193.45999999999998</v>
      </c>
      <c r="R102" s="4">
        <f>Forward!R102*(1+SUM($B102:$B$228))+(-'Swap - Encargos'!$L19+'Swap - Encargos'!U19)*(1+SUM($B102:$B$228))</f>
        <v>191.18399999999997</v>
      </c>
      <c r="S102" s="4">
        <f>Forward!S102*(1+SUM($B102:$B$228))+(-'Swap - Encargos'!$L19+'Swap - Encargos'!V19)*(1+SUM($B102:$B$228))</f>
        <v>188.90799999999999</v>
      </c>
      <c r="T102" s="4">
        <f>Forward!T102*(1+SUM($B102:$B$228))+(-'Swap - Encargos'!$L19+'Swap - Encargos'!W19)*(1+SUM($B102:$B$228))</f>
        <v>186.63199999999998</v>
      </c>
      <c r="U102" s="4">
        <f>Forward!U102*(1+SUM($B102:$B$228))</f>
        <v>0</v>
      </c>
      <c r="V102" s="6"/>
      <c r="W102" s="20">
        <f t="shared" si="0"/>
        <v>140.22688888888888</v>
      </c>
      <c r="X102" s="20">
        <f t="shared" si="1"/>
        <v>235.38593427579366</v>
      </c>
      <c r="Y102" s="23">
        <f t="shared" si="2"/>
        <v>153.70586666666665</v>
      </c>
      <c r="Z102" s="23">
        <f t="shared" si="3"/>
        <v>228.70858675595238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228.68671111111115</v>
      </c>
      <c r="AJ102" s="9">
        <f t="shared" si="8"/>
        <v>0.61989233010415212</v>
      </c>
      <c r="AK102" s="9">
        <f t="shared" si="9"/>
        <v>0.61989233010415212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Encargos'!$L20+'Swap - Encargos'!O20)*(1+SUM($B103:$B$228))</f>
        <v>128.33409999999998</v>
      </c>
      <c r="M103" s="4">
        <f>Forward!M103*(1+SUM($B103:$B$228))+(-'Swap - Encargos'!$L20+'Swap - Encargos'!P20)*(1+SUM($B103:$B$228))</f>
        <v>129.46979999999999</v>
      </c>
      <c r="N103" s="4">
        <f>Forward!N103*(1+SUM($B103:$B$228))+(-'Swap - Encargos'!$L20+'Swap - Encargos'!Q20)*(1+SUM($B103:$B$228))</f>
        <v>151.04809999999998</v>
      </c>
      <c r="O103" s="4">
        <f>Forward!O103*(1+SUM($B103:$B$228))+(-'Swap - Encargos'!$L20+'Swap - Encargos'!R20)*(1+SUM($B103:$B$228))</f>
        <v>161.26940000000002</v>
      </c>
      <c r="P103" s="4">
        <f>Forward!P103*(1+SUM($B103:$B$228))+(-'Swap - Encargos'!$L20+'Swap - Encargos'!S20)*(1+SUM($B103:$B$228))</f>
        <v>168.08359999999999</v>
      </c>
      <c r="Q103" s="4">
        <f>Forward!Q103*(1+SUM($B103:$B$228))+(-'Swap - Encargos'!$L20+'Swap - Encargos'!T20)*(1+SUM($B103:$B$228))</f>
        <v>187.39049999999997</v>
      </c>
      <c r="R103" s="4">
        <f>Forward!R103*(1+SUM($B103:$B$228))+(-'Swap - Encargos'!$L20+'Swap - Encargos'!U20)*(1+SUM($B103:$B$228))</f>
        <v>185.1191</v>
      </c>
      <c r="S103" s="4">
        <f>Forward!S103*(1+SUM($B103:$B$228))+(-'Swap - Encargos'!$L20+'Swap - Encargos'!V20)*(1+SUM($B103:$B$228))</f>
        <v>182.84769999999997</v>
      </c>
      <c r="T103" s="4">
        <f>Forward!T103*(1+SUM($B103:$B$228))+(-'Swap - Encargos'!$L20+'Swap - Encargos'!W20)*(1+SUM($B103:$B$228))</f>
        <v>180.5763</v>
      </c>
      <c r="U103" s="4">
        <f>Forward!U103*(1+SUM($B103:$B$228))</f>
        <v>0</v>
      </c>
      <c r="V103" s="6"/>
      <c r="W103" s="20">
        <f t="shared" si="0"/>
        <v>140.85834722222222</v>
      </c>
      <c r="X103" s="20">
        <f t="shared" si="1"/>
        <v>235.38593427579366</v>
      </c>
      <c r="Y103" s="23">
        <f t="shared" si="2"/>
        <v>152.56236666666663</v>
      </c>
      <c r="Z103" s="23">
        <f t="shared" si="3"/>
        <v>228.70858675595238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228.05525277777781</v>
      </c>
      <c r="AJ103" s="9">
        <f t="shared" si="8"/>
        <v>0.61818066012686379</v>
      </c>
      <c r="AK103" s="9">
        <f t="shared" si="9"/>
        <v>0.61818066012686379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Encargos'!$L21+'Swap - Encargos'!O21)*(1+SUM($B104:$B$228))</f>
        <v>134.107</v>
      </c>
      <c r="M104" s="4">
        <f>Forward!M104*(1+SUM($B104:$B$228))+(-'Swap - Encargos'!$L21+'Swap - Encargos'!P21)*(1+SUM($B104:$B$228))</f>
        <v>136.38</v>
      </c>
      <c r="N104" s="4">
        <f>Forward!N104*(1+SUM($B104:$B$228))+(-'Swap - Encargos'!$L21+'Swap - Encargos'!Q21)*(1+SUM($B104:$B$228))</f>
        <v>148.88150000000002</v>
      </c>
      <c r="O104" s="4">
        <f>Forward!O104*(1+SUM($B104:$B$228))+(-'Swap - Encargos'!$L21+'Swap - Encargos'!R21)*(1+SUM($B104:$B$228))</f>
        <v>157.9735</v>
      </c>
      <c r="P104" s="4">
        <f>Forward!P104*(1+SUM($B104:$B$228))+(-'Swap - Encargos'!$L21+'Swap - Encargos'!S21)*(1+SUM($B104:$B$228))</f>
        <v>167.06550000000001</v>
      </c>
      <c r="Q104" s="4">
        <f>Forward!Q104*(1+SUM($B104:$B$228))+(-'Swap - Encargos'!$L21+'Swap - Encargos'!T21)*(1+SUM($B104:$B$228))</f>
        <v>181.84000000000003</v>
      </c>
      <c r="R104" s="4">
        <f>Forward!R104*(1+SUM($B104:$B$228))+(-'Swap - Encargos'!$L21+'Swap - Encargos'!U21)*(1+SUM($B104:$B$228))</f>
        <v>179.56700000000004</v>
      </c>
      <c r="S104" s="4">
        <f>Forward!S104*(1+SUM($B104:$B$228))+(-'Swap - Encargos'!$L21+'Swap - Encargos'!V21)*(1+SUM($B104:$B$228))</f>
        <v>177.29400000000001</v>
      </c>
      <c r="T104" s="4">
        <f>Forward!T104*(1+SUM($B104:$B$228))+(-'Swap - Encargos'!$L21+'Swap - Encargos'!W21)*(1+SUM($B104:$B$228))</f>
        <v>175.02100000000002</v>
      </c>
      <c r="U104" s="4">
        <f>Forward!U104*(1+SUM($B104:$B$228))</f>
        <v>0</v>
      </c>
      <c r="V104" s="6"/>
      <c r="W104" s="20">
        <f t="shared" si="0"/>
        <v>143.76725000000002</v>
      </c>
      <c r="X104" s="20">
        <f t="shared" si="1"/>
        <v>235.38593427579366</v>
      </c>
      <c r="Y104" s="23">
        <f t="shared" si="2"/>
        <v>153.65479999999999</v>
      </c>
      <c r="Z104" s="23">
        <f t="shared" si="3"/>
        <v>228.70858675595238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225.14635000000001</v>
      </c>
      <c r="AJ104" s="9">
        <f t="shared" si="8"/>
        <v>0.61029560851104425</v>
      </c>
      <c r="AK104" s="9">
        <f t="shared" si="9"/>
        <v>0.61029560851104425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Encargos'!$L22+'Swap - Encargos'!O22)*(1+SUM($B105:$B$228))</f>
        <v>137.37129999999999</v>
      </c>
      <c r="M105" s="4">
        <f>Forward!M105*(1+SUM($B105:$B$228))+(-'Swap - Encargos'!$L22+'Swap - Encargos'!P22)*(1+SUM($B105:$B$228))</f>
        <v>131.69479999999999</v>
      </c>
      <c r="N105" s="4">
        <f>Forward!N105*(1+SUM($B105:$B$228))+(-'Swap - Encargos'!$L22+'Swap - Encargos'!Q22)*(1+SUM($B105:$B$228))</f>
        <v>149.8596</v>
      </c>
      <c r="O105" s="4">
        <f>Forward!O105*(1+SUM($B105:$B$228))+(-'Swap - Encargos'!$L22+'Swap - Encargos'!R22)*(1+SUM($B105:$B$228))</f>
        <v>162.34790000000001</v>
      </c>
      <c r="P105" s="4">
        <f>Forward!P105*(1+SUM($B105:$B$228))+(-'Swap - Encargos'!$L22+'Swap - Encargos'!S22)*(1+SUM($B105:$B$228))</f>
        <v>166.88910000000001</v>
      </c>
      <c r="Q105" s="4">
        <f>Forward!Q105*(1+SUM($B105:$B$228))+(-'Swap - Encargos'!$L22+'Swap - Encargos'!T22)*(1+SUM($B105:$B$228))</f>
        <v>181.648</v>
      </c>
      <c r="R105" s="4">
        <f>Forward!R105*(1+SUM($B105:$B$228))+(-'Swap - Encargos'!$L22+'Swap - Encargos'!U22)*(1+SUM($B105:$B$228))</f>
        <v>179.37739999999999</v>
      </c>
      <c r="S105" s="4">
        <f>Forward!S105*(1+SUM($B105:$B$228))+(-'Swap - Encargos'!$L22+'Swap - Encargos'!V22)*(1+SUM($B105:$B$228))</f>
        <v>177.10679999999999</v>
      </c>
      <c r="T105" s="4">
        <f>Forward!T105*(1+SUM($B105:$B$228))+(-'Swap - Encargos'!$L22+'Swap - Encargos'!W22)*(1+SUM($B105:$B$228))</f>
        <v>174.83619999999999</v>
      </c>
      <c r="U105" s="4">
        <f>Forward!U105*(1+SUM($B105:$B$228))</f>
        <v>0</v>
      </c>
      <c r="V105" s="6"/>
      <c r="W105" s="20">
        <f t="shared" si="0"/>
        <v>144.49846111111111</v>
      </c>
      <c r="X105" s="20">
        <f t="shared" si="1"/>
        <v>235.38593427579366</v>
      </c>
      <c r="Y105" s="23">
        <f t="shared" si="2"/>
        <v>154.79815500000001</v>
      </c>
      <c r="Z105" s="23">
        <f t="shared" si="3"/>
        <v>228.70858675595238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224.41513888888892</v>
      </c>
      <c r="AJ105" s="9">
        <f t="shared" si="8"/>
        <v>0.6083135424904067</v>
      </c>
      <c r="AK105" s="9">
        <f t="shared" si="9"/>
        <v>0.6083135424904067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Encargos'!$L23+'Swap - Encargos'!O23)*(1+SUM($B106:$B$228))</f>
        <v>130.226</v>
      </c>
      <c r="M106" s="4">
        <f>Forward!M106*(1+SUM($B106:$B$228))+(-'Swap - Encargos'!$L23+'Swap - Encargos'!P23)*(1+SUM($B106:$B$228))</f>
        <v>127.96120000000001</v>
      </c>
      <c r="N106" s="4">
        <f>Forward!N106*(1+SUM($B106:$B$228))+(-'Swap - Encargos'!$L23+'Swap - Encargos'!Q23)*(1+SUM($B106:$B$228))</f>
        <v>144.94720000000001</v>
      </c>
      <c r="O106" s="4">
        <f>Forward!O106*(1+SUM($B106:$B$228))+(-'Swap - Encargos'!$L23+'Swap - Encargos'!R23)*(1+SUM($B106:$B$228))</f>
        <v>156.27120000000002</v>
      </c>
      <c r="P106" s="4">
        <f>Forward!P106*(1+SUM($B106:$B$228))+(-'Swap - Encargos'!$L23+'Swap - Encargos'!S23)*(1+SUM($B106:$B$228))</f>
        <v>168.72760000000002</v>
      </c>
      <c r="Q106" s="4">
        <f>Forward!Q106*(1+SUM($B106:$B$228))+(-'Swap - Encargos'!$L23+'Swap - Encargos'!T23)*(1+SUM($B106:$B$228))</f>
        <v>183.44880000000003</v>
      </c>
      <c r="R106" s="4">
        <f>Forward!R106*(1+SUM($B106:$B$228))+(-'Swap - Encargos'!$L23+'Swap - Encargos'!U23)*(1+SUM($B106:$B$228))</f>
        <v>181.18400000000003</v>
      </c>
      <c r="S106" s="4">
        <f>Forward!S106*(1+SUM($B106:$B$228))+(-'Swap - Encargos'!$L23+'Swap - Encargos'!V23)*(1+SUM($B106:$B$228))</f>
        <v>178.91920000000002</v>
      </c>
      <c r="T106" s="4">
        <f>Forward!T106*(1+SUM($B106:$B$228))+(-'Swap - Encargos'!$L23+'Swap - Encargos'!W23)*(1+SUM($B106:$B$228))</f>
        <v>176.65440000000001</v>
      </c>
      <c r="U106" s="4">
        <f>Forward!U106*(1+SUM($B106:$B$228))</f>
        <v>0</v>
      </c>
      <c r="V106" s="6"/>
      <c r="W106" s="20">
        <f t="shared" si="0"/>
        <v>140.16595555555557</v>
      </c>
      <c r="X106" s="20">
        <f t="shared" si="1"/>
        <v>235.38593427579366</v>
      </c>
      <c r="Y106" s="23">
        <f t="shared" si="2"/>
        <v>152.72301333333334</v>
      </c>
      <c r="Z106" s="23">
        <f t="shared" si="3"/>
        <v>228.70858675595238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228.74764444444446</v>
      </c>
      <c r="AJ106" s="9">
        <f t="shared" si="8"/>
        <v>0.62005749976266644</v>
      </c>
      <c r="AK106" s="9">
        <f t="shared" si="9"/>
        <v>0.62005749976266644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Encargos'!$L24+'Swap - Encargos'!O24)*(1+SUM($B107:$B$228))</f>
        <v>132.1866</v>
      </c>
      <c r="M107" s="4">
        <f>Forward!M107*(1+SUM($B107:$B$228))+(-'Swap - Encargos'!$L24+'Swap - Encargos'!P24)*(1+SUM($B107:$B$228))</f>
        <v>129.92699999999999</v>
      </c>
      <c r="N107" s="4">
        <f>Forward!N107*(1+SUM($B107:$B$228))+(-'Swap - Encargos'!$L24+'Swap - Encargos'!Q24)*(1+SUM($B107:$B$228))</f>
        <v>149.1336</v>
      </c>
      <c r="O107" s="4">
        <f>Forward!O107*(1+SUM($B107:$B$228))+(-'Swap - Encargos'!$L24+'Swap - Encargos'!R24)*(1+SUM($B107:$B$228))</f>
        <v>154.7826</v>
      </c>
      <c r="P107" s="4">
        <f>Forward!P107*(1+SUM($B107:$B$228))+(-'Swap - Encargos'!$L24+'Swap - Encargos'!S24)*(1+SUM($B107:$B$228))</f>
        <v>167.21039999999999</v>
      </c>
      <c r="Q107" s="4">
        <f>Forward!Q107*(1+SUM($B107:$B$228))+(-'Swap - Encargos'!$L24+'Swap - Encargos'!T24)*(1+SUM($B107:$B$228))</f>
        <v>178.50839999999999</v>
      </c>
      <c r="R107" s="4">
        <f>Forward!R107*(1+SUM($B107:$B$228))+(-'Swap - Encargos'!$L24+'Swap - Encargos'!U24)*(1+SUM($B107:$B$228))</f>
        <v>176.24879999999999</v>
      </c>
      <c r="S107" s="4">
        <f>Forward!S107*(1+SUM($B107:$B$228))+(-'Swap - Encargos'!$L24+'Swap - Encargos'!V24)*(1+SUM($B107:$B$228))</f>
        <v>173.98919999999998</v>
      </c>
      <c r="T107" s="4">
        <f>Forward!T107*(1+SUM($B107:$B$228))+(-'Swap - Encargos'!$L24+'Swap - Encargos'!W24)*(1+SUM($B107:$B$228))</f>
        <v>171.72959999999998</v>
      </c>
      <c r="U107" s="4">
        <f>Forward!U107*(1+SUM($B107:$B$228))</f>
        <v>0</v>
      </c>
      <c r="V107" s="6"/>
      <c r="W107" s="20">
        <f t="shared" si="0"/>
        <v>142.73140000000001</v>
      </c>
      <c r="X107" s="20">
        <f t="shared" si="1"/>
        <v>235.38593427579366</v>
      </c>
      <c r="Y107" s="23">
        <f t="shared" si="2"/>
        <v>153.59630999999999</v>
      </c>
      <c r="Z107" s="23">
        <f t="shared" si="3"/>
        <v>228.70858675595238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226.18220000000002</v>
      </c>
      <c r="AJ107" s="9">
        <f t="shared" si="8"/>
        <v>0.61310344752809331</v>
      </c>
      <c r="AK107" s="9">
        <f t="shared" si="9"/>
        <v>0.61310344752809331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Encargos'!$L25+'Swap - Encargos'!O25)*(1+SUM($B108:$B$228))</f>
        <v>131.9058</v>
      </c>
      <c r="M108" s="4">
        <f>Forward!M108*(1+SUM($B108:$B$228))+(-'Swap - Encargos'!$L25+'Swap - Encargos'!P25)*(1+SUM($B108:$B$228))</f>
        <v>143.1798</v>
      </c>
      <c r="N108" s="4">
        <f>Forward!N108*(1+SUM($B108:$B$228))+(-'Swap - Encargos'!$L25+'Swap - Encargos'!Q25)*(1+SUM($B108:$B$228))</f>
        <v>157.83599999999998</v>
      </c>
      <c r="O108" s="4">
        <f>Forward!O108*(1+SUM($B108:$B$228))+(-'Swap - Encargos'!$L25+'Swap - Encargos'!R25)*(1+SUM($B108:$B$228))</f>
        <v>163.47299999999998</v>
      </c>
      <c r="P108" s="4">
        <f>Forward!P108*(1+SUM($B108:$B$228))+(-'Swap - Encargos'!$L25+'Swap - Encargos'!S25)*(1+SUM($B108:$B$228))</f>
        <v>164.60040000000001</v>
      </c>
      <c r="Q108" s="4">
        <f>Forward!Q108*(1+SUM($B108:$B$228))+(-'Swap - Encargos'!$L25+'Swap - Encargos'!T25)*(1+SUM($B108:$B$228))</f>
        <v>183.7662</v>
      </c>
      <c r="R108" s="4">
        <f>Forward!R108*(1+SUM($B108:$B$228))+(-'Swap - Encargos'!$L25+'Swap - Encargos'!U25)*(1+SUM($B108:$B$228))</f>
        <v>181.51140000000001</v>
      </c>
      <c r="S108" s="4">
        <f>Forward!S108*(1+SUM($B108:$B$228))+(-'Swap - Encargos'!$L25+'Swap - Encargos'!V25)*(1+SUM($B108:$B$228))</f>
        <v>179.25660000000002</v>
      </c>
      <c r="T108" s="4">
        <f>Forward!T108*(1+SUM($B108:$B$228))+(-'Swap - Encargos'!$L25+'Swap - Encargos'!W25)*(1+SUM($B108:$B$228))</f>
        <v>177.0018</v>
      </c>
      <c r="U108" s="4">
        <f>Forward!U108*(1+SUM($B108:$B$228))</f>
        <v>0</v>
      </c>
      <c r="V108" s="6"/>
      <c r="W108" s="20">
        <f t="shared" si="0"/>
        <v>153.07586666666666</v>
      </c>
      <c r="X108" s="20">
        <f t="shared" si="1"/>
        <v>235.38593427579366</v>
      </c>
      <c r="Y108" s="23">
        <f t="shared" si="2"/>
        <v>160.8424</v>
      </c>
      <c r="Z108" s="23">
        <f t="shared" si="3"/>
        <v>228.70858675595238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215.83773333333338</v>
      </c>
      <c r="AJ108" s="9">
        <f t="shared" si="8"/>
        <v>0.58506309697808201</v>
      </c>
      <c r="AK108" s="9">
        <f t="shared" si="9"/>
        <v>0.58506309697808201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Encargos'!$L26+'Swap - Encargos'!O26)*(1+SUM($B109:$B$228))</f>
        <v>132.7028</v>
      </c>
      <c r="M109" s="4">
        <f>Forward!M109*(1+SUM($B109:$B$228))+(-'Swap - Encargos'!$L26+'Swap - Encargos'!P26)*(1+SUM($B109:$B$228))</f>
        <v>142.82419999999999</v>
      </c>
      <c r="N109" s="4">
        <f>Forward!N109*(1+SUM($B109:$B$228))+(-'Swap - Encargos'!$L26+'Swap - Encargos'!Q26)*(1+SUM($B109:$B$228))</f>
        <v>169.81460000000001</v>
      </c>
      <c r="O109" s="4">
        <f>Forward!O109*(1+SUM($B109:$B$228))+(-'Swap - Encargos'!$L26+'Swap - Encargos'!R26)*(1+SUM($B109:$B$228))</f>
        <v>178.81139999999999</v>
      </c>
      <c r="P109" s="4">
        <f>Forward!P109*(1+SUM($B109:$B$228))+(-'Swap - Encargos'!$L26+'Swap - Encargos'!S26)*(1+SUM($B109:$B$228))</f>
        <v>182.18520000000001</v>
      </c>
      <c r="Q109" s="4">
        <f>Forward!Q109*(1+SUM($B109:$B$228))+(-'Swap - Encargos'!$L26+'Swap - Encargos'!T26)*(1+SUM($B109:$B$228))</f>
        <v>192.3066</v>
      </c>
      <c r="R109" s="4">
        <f>Forward!R109*(1+SUM($B109:$B$228))+(-'Swap - Encargos'!$L26+'Swap - Encargos'!U26)*(1+SUM($B109:$B$228))</f>
        <v>190.05740000000003</v>
      </c>
      <c r="S109" s="4">
        <f>Forward!S109*(1+SUM($B109:$B$228))+(-'Swap - Encargos'!$L26+'Swap - Encargos'!V26)*(1+SUM($B109:$B$228))</f>
        <v>187.80820000000003</v>
      </c>
      <c r="T109" s="4">
        <f>Forward!T109*(1+SUM($B109:$B$228))+(-'Swap - Encargos'!$L26+'Swap - Encargos'!W26)*(1+SUM($B109:$B$228))</f>
        <v>185.55900000000003</v>
      </c>
      <c r="U109" s="4">
        <f>Forward!U109*(1+SUM($B109:$B$228))</f>
        <v>0</v>
      </c>
      <c r="V109" s="6"/>
      <c r="W109" s="20">
        <f t="shared" si="0"/>
        <v>162.53593888888886</v>
      </c>
      <c r="X109" s="20">
        <f t="shared" si="1"/>
        <v>235.38593427579366</v>
      </c>
      <c r="Y109" s="23">
        <f t="shared" si="2"/>
        <v>172.19500333333335</v>
      </c>
      <c r="Z109" s="23">
        <f t="shared" si="3"/>
        <v>228.70858675595238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206.37766111111117</v>
      </c>
      <c r="AJ109" s="9">
        <f t="shared" si="8"/>
        <v>0.55942004065751749</v>
      </c>
      <c r="AK109" s="9">
        <f t="shared" si="9"/>
        <v>0.55942004065751749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Encargos'!$L27+'Swap - Encargos'!P27)*(1+SUM($B110:$B$228))</f>
        <v>144.7122</v>
      </c>
      <c r="N110" s="4">
        <f>Forward!N110*(1+SUM($B110:$B$228))+(-'Swap - Encargos'!$L27+'Swap - Encargos'!Q27)*(1+SUM($B110:$B$228))</f>
        <v>166.0264</v>
      </c>
      <c r="O110" s="4">
        <f>Forward!O110*(1+SUM($B110:$B$228))+(-'Swap - Encargos'!$L27+'Swap - Encargos'!R27)*(1+SUM($B110:$B$228))</f>
        <v>171.63539999999998</v>
      </c>
      <c r="P110" s="4">
        <f>Forward!P110*(1+SUM($B110:$B$228))+(-'Swap - Encargos'!$L27+'Swap - Encargos'!S27)*(1+SUM($B110:$B$228))</f>
        <v>199.68039999999996</v>
      </c>
      <c r="Q110" s="4">
        <f>Forward!Q110*(1+SUM($B110:$B$228))+(-'Swap - Encargos'!$L27+'Swap - Encargos'!T27)*(1+SUM($B110:$B$228))</f>
        <v>195.19319999999999</v>
      </c>
      <c r="R110" s="4">
        <f>Forward!R110*(1+SUM($B110:$B$228))+(-'Swap - Encargos'!$L27+'Swap - Encargos'!U27)*(1+SUM($B110:$B$228))</f>
        <v>196.31499999999997</v>
      </c>
      <c r="S110" s="4">
        <f>Forward!S110*(1+SUM($B110:$B$228))+(-'Swap - Encargos'!$L27+'Swap - Encargos'!V27)*(1+SUM($B110:$B$228))</f>
        <v>194.07139999999998</v>
      </c>
      <c r="T110" s="4">
        <f>Forward!T110*(1+SUM($B110:$B$228))+(-'Swap - Encargos'!$L27+'Swap - Encargos'!W27)*(1+SUM($B110:$B$228))</f>
        <v>191.82779999999997</v>
      </c>
      <c r="U110" s="4">
        <f>Forward!U110*(1+SUM($B110:$B$228))</f>
        <v>0</v>
      </c>
      <c r="V110" s="6"/>
      <c r="W110" s="20">
        <f t="shared" si="0"/>
        <v>160.79133333333331</v>
      </c>
      <c r="X110" s="20">
        <f t="shared" si="1"/>
        <v>235.38593427579366</v>
      </c>
      <c r="Y110" s="23">
        <f t="shared" si="2"/>
        <v>175.44952000000001</v>
      </c>
      <c r="Z110" s="23">
        <f t="shared" si="3"/>
        <v>228.70858675595238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227.91236666666666</v>
      </c>
      <c r="AJ110" s="9">
        <f t="shared" si="8"/>
        <v>0.58633958633958638</v>
      </c>
      <c r="AK110" s="9">
        <f t="shared" si="9"/>
        <v>0.58633958633958638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Encargos'!$L28+'Swap - Encargos'!P28)*(1+SUM($B111:$B$228))</f>
        <v>188.87439999999998</v>
      </c>
      <c r="N111" s="4">
        <f>Forward!N111*(1+SUM($B111:$B$228))+(-'Swap - Encargos'!$L28+'Swap - Encargos'!Q28)*(1+SUM($B111:$B$228))</f>
        <v>252.57759999999996</v>
      </c>
      <c r="O111" s="4">
        <f>Forward!O111*(1+SUM($B111:$B$228))+(-'Swap - Encargos'!$L28+'Swap - Encargos'!R28)*(1+SUM($B111:$B$228))</f>
        <v>234.696</v>
      </c>
      <c r="P111" s="4">
        <f>Forward!P111*(1+SUM($B111:$B$228))+(-'Swap - Encargos'!$L28+'Swap - Encargos'!S28)*(1+SUM($B111:$B$228))</f>
        <v>235.81359999999998</v>
      </c>
      <c r="Q111" s="4">
        <f>Forward!Q111*(1+SUM($B111:$B$228))+(-'Swap - Encargos'!$L28+'Swap - Encargos'!T28)*(1+SUM($B111:$B$228))</f>
        <v>225.75519999999997</v>
      </c>
      <c r="R111" s="4">
        <f>Forward!R111*(1+SUM($B111:$B$228))+(-'Swap - Encargos'!$L28+'Swap - Encargos'!U28)*(1+SUM($B111:$B$228))</f>
        <v>220.16720000000001</v>
      </c>
      <c r="S111" s="4">
        <f>Forward!S111*(1+SUM($B111:$B$228))+(-'Swap - Encargos'!$L28+'Swap - Encargos'!V28)*(1+SUM($B111:$B$228))</f>
        <v>214.57919999999999</v>
      </c>
      <c r="T111" s="4">
        <f>Forward!T111*(1+SUM($B111:$B$228))+(-'Swap - Encargos'!$L28+'Swap - Encargos'!W28)*(1+SUM($B111:$B$228))</f>
        <v>208.99119999999999</v>
      </c>
      <c r="U111" s="4">
        <f>Forward!U111*(1+SUM($B111:$B$228))</f>
        <v>0</v>
      </c>
      <c r="V111" s="6"/>
      <c r="W111" s="20">
        <f t="shared" si="0"/>
        <v>226.68653333333333</v>
      </c>
      <c r="X111" s="20">
        <f t="shared" si="1"/>
        <v>235.38593427579366</v>
      </c>
      <c r="Y111" s="23">
        <f t="shared" si="2"/>
        <v>228.06490666666662</v>
      </c>
      <c r="Z111" s="23">
        <f t="shared" si="3"/>
        <v>228.70858675595238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162.01716666666664</v>
      </c>
      <c r="AJ111" s="9">
        <f t="shared" si="8"/>
        <v>0.41681405828312584</v>
      </c>
      <c r="AK111" s="9">
        <f t="shared" si="9"/>
        <v>0.41681405828312584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Encargos'!$L29+'Swap - Encargos'!P29)*(1+SUM($B112:$B$228))</f>
        <v>185.25309999999999</v>
      </c>
      <c r="N112" s="4">
        <f>Forward!N112*(1+SUM($B112:$B$228))+(-'Swap - Encargos'!$L29+'Swap - Encargos'!Q29)*(1+SUM($B112:$B$228))</f>
        <v>236.2809</v>
      </c>
      <c r="O112" s="4">
        <f>Forward!O112*(1+SUM($B112:$B$228))+(-'Swap - Encargos'!$L29+'Swap - Encargos'!R29)*(1+SUM($B112:$B$228))</f>
        <v>225.18790000000001</v>
      </c>
      <c r="P112" s="4">
        <f>Forward!P112*(1+SUM($B112:$B$228))+(-'Swap - Encargos'!$L29+'Swap - Encargos'!S29)*(1+SUM($B112:$B$228))</f>
        <v>224.07859999999997</v>
      </c>
      <c r="Q112" s="4">
        <f>Forward!Q112*(1+SUM($B112:$B$228))+(-'Swap - Encargos'!$L29+'Swap - Encargos'!T29)*(1+SUM($B112:$B$228))</f>
        <v>220.75069999999999</v>
      </c>
      <c r="R112" s="4">
        <f>Forward!R112*(1+SUM($B112:$B$228))+(-'Swap - Encargos'!$L29+'Swap - Encargos'!U29)*(1+SUM($B112:$B$228))</f>
        <v>217.42279999999997</v>
      </c>
      <c r="S112" s="4">
        <f>Forward!S112*(1+SUM($B112:$B$228))+(-'Swap - Encargos'!$L29+'Swap - Encargos'!V29)*(1+SUM($B112:$B$228))</f>
        <v>211.87629999999999</v>
      </c>
      <c r="T112" s="4">
        <f>Forward!T112*(1+SUM($B112:$B$228))+(-'Swap - Encargos'!$L29+'Swap - Encargos'!W29)*(1+SUM($B112:$B$228))</f>
        <v>206.32979999999998</v>
      </c>
      <c r="U112" s="4">
        <f>Forward!U112*(1+SUM($B112:$B$228))</f>
        <v>0</v>
      </c>
      <c r="V112" s="6"/>
      <c r="W112" s="20">
        <f t="shared" si="0"/>
        <v>217.73093888888889</v>
      </c>
      <c r="X112" s="20">
        <f t="shared" si="1"/>
        <v>235.38593427579366</v>
      </c>
      <c r="Y112" s="23">
        <f t="shared" si="2"/>
        <v>219.38256333333331</v>
      </c>
      <c r="Z112" s="23">
        <f t="shared" si="3"/>
        <v>228.70858675595238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170.97276111111108</v>
      </c>
      <c r="AJ112" s="9">
        <f t="shared" si="8"/>
        <v>0.43985370118964934</v>
      </c>
      <c r="AK112" s="9">
        <f t="shared" si="9"/>
        <v>0.43985370118964934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Encargos'!$L30+'Swap - Encargos'!P30)*(1+SUM($B113:$B$228))</f>
        <v>173.90889999999996</v>
      </c>
      <c r="N113" s="4">
        <f>Forward!N113*(1+SUM($B113:$B$228))+(-'Swap - Encargos'!$L30+'Swap - Encargos'!Q30)*(1+SUM($B113:$B$228))</f>
        <v>211.57069999999999</v>
      </c>
      <c r="O113" s="4">
        <f>Forward!O113*(1+SUM($B113:$B$228))+(-'Swap - Encargos'!$L30+'Swap - Encargos'!R30)*(1+SUM($B113:$B$228))</f>
        <v>210.46299999999999</v>
      </c>
      <c r="P113" s="4">
        <f>Forward!P113*(1+SUM($B113:$B$228))+(-'Swap - Encargos'!$L30+'Swap - Encargos'!S30)*(1+SUM($B113:$B$228))</f>
        <v>208.24759999999998</v>
      </c>
      <c r="Q113" s="4">
        <f>Forward!Q113*(1+SUM($B113:$B$228))+(-'Swap - Encargos'!$L30+'Swap - Encargos'!T30)*(1+SUM($B113:$B$228))</f>
        <v>207.13989999999998</v>
      </c>
      <c r="R113" s="4">
        <f>Forward!R113*(1+SUM($B113:$B$228))+(-'Swap - Encargos'!$L30+'Swap - Encargos'!U30)*(1+SUM($B113:$B$228))</f>
        <v>194.95519999999999</v>
      </c>
      <c r="S113" s="4">
        <f>Forward!S113*(1+SUM($B113:$B$228))+(-'Swap - Encargos'!$L30+'Swap - Encargos'!V30)*(1+SUM($B113:$B$228))</f>
        <v>189.41669999999999</v>
      </c>
      <c r="T113" s="4">
        <f>Forward!T113*(1+SUM($B113:$B$228))+(-'Swap - Encargos'!$L30+'Swap - Encargos'!W30)*(1+SUM($B113:$B$228))</f>
        <v>183.87819999999999</v>
      </c>
      <c r="U113" s="4">
        <f>Forward!U113*(1+SUM($B113:$B$228))</f>
        <v>0</v>
      </c>
      <c r="V113" s="6"/>
      <c r="W113" s="20">
        <f t="shared" si="0"/>
        <v>201.50909166666665</v>
      </c>
      <c r="X113" s="20">
        <f t="shared" si="1"/>
        <v>235.38593427579366</v>
      </c>
      <c r="Y113" s="23">
        <f t="shared" si="2"/>
        <v>203.31833499999996</v>
      </c>
      <c r="Z113" s="23">
        <f t="shared" si="3"/>
        <v>228.70858675595238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187.19460833333332</v>
      </c>
      <c r="AJ113" s="9">
        <f t="shared" si="8"/>
        <v>0.48158689596557308</v>
      </c>
      <c r="AK113" s="9">
        <f t="shared" si="9"/>
        <v>0.48158689596557308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Encargos'!$L31+'Swap - Encargos'!P31)*(1+SUM($B114:$B$228))</f>
        <v>151.23429999999999</v>
      </c>
      <c r="N114" s="4">
        <f>Forward!N114*(1+SUM($B114:$B$228))+(-'Swap - Encargos'!$L31+'Swap - Encargos'!Q31)*(1+SUM($B114:$B$228))</f>
        <v>193.18249999999998</v>
      </c>
      <c r="O114" s="4">
        <f>Forward!O114*(1+SUM($B114:$B$228))+(-'Swap - Encargos'!$L31+'Swap - Encargos'!R31)*(1+SUM($B114:$B$228))</f>
        <v>204.22149999999996</v>
      </c>
      <c r="P114" s="4">
        <f>Forward!P114*(1+SUM($B114:$B$228))+(-'Swap - Encargos'!$L31+'Swap - Encargos'!S31)*(1+SUM($B114:$B$228))</f>
        <v>197.59809999999999</v>
      </c>
      <c r="Q114" s="4">
        <f>Forward!Q114*(1+SUM($B114:$B$228))+(-'Swap - Encargos'!$L31+'Swap - Encargos'!T31)*(1+SUM($B114:$B$228))</f>
        <v>194.28639999999999</v>
      </c>
      <c r="R114" s="4">
        <f>Forward!R114*(1+SUM($B114:$B$228))+(-'Swap - Encargos'!$L31+'Swap - Encargos'!U31)*(1+SUM($B114:$B$228))</f>
        <v>188.76689999999999</v>
      </c>
      <c r="S114" s="4">
        <f>Forward!S114*(1+SUM($B114:$B$228))+(-'Swap - Encargos'!$L31+'Swap - Encargos'!V31)*(1+SUM($B114:$B$228))</f>
        <v>183.2474</v>
      </c>
      <c r="T114" s="4">
        <f>Forward!T114*(1+SUM($B114:$B$228))+(-'Swap - Encargos'!$L31+'Swap - Encargos'!W31)*(1+SUM($B114:$B$228))</f>
        <v>177.72789999999998</v>
      </c>
      <c r="U114" s="4">
        <f>Forward!U114*(1+SUM($B114:$B$228))</f>
        <v>0</v>
      </c>
      <c r="V114" s="6"/>
      <c r="W114" s="20">
        <f t="shared" si="0"/>
        <v>188.03096666666661</v>
      </c>
      <c r="X114" s="20">
        <f t="shared" si="1"/>
        <v>235.38593427579366</v>
      </c>
      <c r="Y114" s="23">
        <f t="shared" si="2"/>
        <v>190.60673333333332</v>
      </c>
      <c r="Z114" s="23">
        <f t="shared" si="3"/>
        <v>228.70858675595238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200.67273333333335</v>
      </c>
      <c r="AJ114" s="9">
        <f t="shared" si="8"/>
        <v>0.51626144369948979</v>
      </c>
      <c r="AK114" s="9">
        <f t="shared" si="9"/>
        <v>0.51626144369948979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Encargos'!$L32+'Swap - Encargos'!P32)*(1+SUM($B115:$B$228))</f>
        <v>209.96629999999999</v>
      </c>
      <c r="N115" s="4">
        <f>Forward!N115*(1+SUM($B115:$B$228))+(-'Swap - Encargos'!$L32+'Swap - Encargos'!Q32)*(1+SUM($B115:$B$228))</f>
        <v>222.05859999999998</v>
      </c>
      <c r="O115" s="4">
        <f>Forward!O115*(1+SUM($B115:$B$228))+(-'Swap - Encargos'!$L32+'Swap - Encargos'!R32)*(1+SUM($B115:$B$228))</f>
        <v>217.66139999999999</v>
      </c>
      <c r="P115" s="4">
        <f>Forward!P115*(1+SUM($B115:$B$228))+(-'Swap - Encargos'!$L32+'Swap - Encargos'!S32)*(1+SUM($B115:$B$228))</f>
        <v>205.56909999999999</v>
      </c>
      <c r="Q115" s="4">
        <f>Forward!Q115*(1+SUM($B115:$B$228))+(-'Swap - Encargos'!$L32+'Swap - Encargos'!T32)*(1+SUM($B115:$B$228))</f>
        <v>202.27119999999999</v>
      </c>
      <c r="R115" s="4">
        <f>Forward!R115*(1+SUM($B115:$B$228))+(-'Swap - Encargos'!$L32+'Swap - Encargos'!U32)*(1+SUM($B115:$B$228))</f>
        <v>193.4768</v>
      </c>
      <c r="S115" s="4">
        <f>Forward!S115*(1+SUM($B115:$B$228))+(-'Swap - Encargos'!$L32+'Swap - Encargos'!V32)*(1+SUM($B115:$B$228))</f>
        <v>187.9803</v>
      </c>
      <c r="T115" s="4">
        <f>Forward!T115*(1+SUM($B115:$B$228))+(-'Swap - Encargos'!$L32+'Swap - Encargos'!W32)*(1+SUM($B115:$B$228))</f>
        <v>182.48379999999997</v>
      </c>
      <c r="U115" s="4">
        <f>Forward!U115*(1+SUM($B115:$B$228))</f>
        <v>0</v>
      </c>
      <c r="V115" s="6"/>
      <c r="W115" s="20">
        <f t="shared" si="0"/>
        <v>215.95137777777776</v>
      </c>
      <c r="X115" s="20">
        <f t="shared" si="1"/>
        <v>235.38593427579366</v>
      </c>
      <c r="Y115" s="23">
        <f t="shared" si="2"/>
        <v>210.13119499999999</v>
      </c>
      <c r="Z115" s="23">
        <f t="shared" si="3"/>
        <v>228.70858675595238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172.7523222222222</v>
      </c>
      <c r="AJ115" s="9">
        <f t="shared" si="8"/>
        <v>0.44443189561154733</v>
      </c>
      <c r="AK115" s="9">
        <f t="shared" si="9"/>
        <v>0.44443189561154733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Encargos'!$L33+'Swap - Encargos'!P33)*(1+SUM($B116:$B$228))</f>
        <v>269.91120000000001</v>
      </c>
      <c r="N116" s="4">
        <f>Forward!N116*(1+SUM($B116:$B$228))+(-'Swap - Encargos'!$L33+'Swap - Encargos'!Q33)*(1+SUM($B116:$B$228))</f>
        <v>245.77279999999999</v>
      </c>
      <c r="O116" s="4">
        <f>Forward!O116*(1+SUM($B116:$B$228))+(-'Swap - Encargos'!$L33+'Swap - Encargos'!R33)*(1+SUM($B116:$B$228))</f>
        <v>223.82879999999997</v>
      </c>
      <c r="P116" s="4">
        <f>Forward!P116*(1+SUM($B116:$B$228))+(-'Swap - Encargos'!$L33+'Swap - Encargos'!S33)*(1+SUM($B116:$B$228))</f>
        <v>209.5652</v>
      </c>
      <c r="Q116" s="4">
        <f>Forward!Q116*(1+SUM($B116:$B$228))+(-'Swap - Encargos'!$L33+'Swap - Encargos'!T33)*(1+SUM($B116:$B$228))</f>
        <v>200.78759999999997</v>
      </c>
      <c r="R116" s="4">
        <f>Forward!R116*(1+SUM($B116:$B$228))+(-'Swap - Encargos'!$L33+'Swap - Encargos'!U33)*(1+SUM($B116:$B$228))</f>
        <v>194.20439999999999</v>
      </c>
      <c r="S116" s="4">
        <f>Forward!S116*(1+SUM($B116:$B$228))+(-'Swap - Encargos'!$L33+'Swap - Encargos'!V33)*(1+SUM($B116:$B$228))</f>
        <v>188.7184</v>
      </c>
      <c r="T116" s="4">
        <f>Forward!T116*(1+SUM($B116:$B$228))+(-'Swap - Encargos'!$L33+'Swap - Encargos'!W33)*(1+SUM($B116:$B$228))</f>
        <v>183.23239999999998</v>
      </c>
      <c r="U116" s="4">
        <f>Forward!U116*(1+SUM($B116:$B$228))</f>
        <v>0</v>
      </c>
      <c r="V116" s="6"/>
      <c r="W116" s="20">
        <f t="shared" si="0"/>
        <v>236.44659999999996</v>
      </c>
      <c r="X116" s="20">
        <f t="shared" si="1"/>
        <v>235.38593427579366</v>
      </c>
      <c r="Y116" s="23">
        <f t="shared" si="2"/>
        <v>222.40243999999996</v>
      </c>
      <c r="Z116" s="23">
        <f t="shared" si="3"/>
        <v>228.70858675595238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152.25710000000001</v>
      </c>
      <c r="AJ116" s="9">
        <f t="shared" si="8"/>
        <v>0.39170478696240868</v>
      </c>
      <c r="AK116" s="9">
        <f t="shared" si="9"/>
        <v>0.39170478696240868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Encargos'!$L34+'Swap - Encargos'!P34)*(1+SUM($B117:$B$228))</f>
        <v>212.11959999999999</v>
      </c>
      <c r="N117" s="4">
        <f>Forward!N117*(1+SUM($B117:$B$228))+(-'Swap - Encargos'!$L34+'Swap - Encargos'!Q34)*(1+SUM($B117:$B$228))</f>
        <v>231.80079999999998</v>
      </c>
      <c r="O117" s="4">
        <f>Forward!O117*(1+SUM($B117:$B$228))+(-'Swap - Encargos'!$L34+'Swap - Encargos'!R34)*(1+SUM($B117:$B$228))</f>
        <v>211.02619999999999</v>
      </c>
      <c r="P117" s="4">
        <f>Forward!P117*(1+SUM($B117:$B$228))+(-'Swap - Encargos'!$L34+'Swap - Encargos'!S34)*(1+SUM($B117:$B$228))</f>
        <v>206.65259999999998</v>
      </c>
      <c r="Q117" s="4">
        <f>Forward!Q117*(1+SUM($B117:$B$228))+(-'Swap - Encargos'!$L34+'Swap - Encargos'!T34)*(1+SUM($B117:$B$228))</f>
        <v>200.09219999999999</v>
      </c>
      <c r="R117" s="4">
        <f>Forward!R117*(1+SUM($B117:$B$228))+(-'Swap - Encargos'!$L34+'Swap - Encargos'!U34)*(1+SUM($B117:$B$228))</f>
        <v>190.2516</v>
      </c>
      <c r="S117" s="4">
        <f>Forward!S117*(1+SUM($B117:$B$228))+(-'Swap - Encargos'!$L34+'Swap - Encargos'!V34)*(1+SUM($B117:$B$228))</f>
        <v>184.78460000000001</v>
      </c>
      <c r="T117" s="4">
        <f>Forward!T117*(1+SUM($B117:$B$228))+(-'Swap - Encargos'!$L34+'Swap - Encargos'!W34)*(1+SUM($B117:$B$228))</f>
        <v>179.3176</v>
      </c>
      <c r="U117" s="4">
        <f>Forward!U117*(1+SUM($B117:$B$228))</f>
        <v>0</v>
      </c>
      <c r="V117" s="6"/>
      <c r="W117" s="20">
        <f t="shared" si="0"/>
        <v>217.25250555555553</v>
      </c>
      <c r="X117" s="20">
        <f t="shared" si="1"/>
        <v>235.38593427579366</v>
      </c>
      <c r="Y117" s="23">
        <f t="shared" si="2"/>
        <v>209.78701333333331</v>
      </c>
      <c r="Z117" s="23">
        <f t="shared" si="3"/>
        <v>228.70858675595238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171.45119444444444</v>
      </c>
      <c r="AJ117" s="9">
        <f t="shared" si="8"/>
        <v>0.44108454446007189</v>
      </c>
      <c r="AK117" s="9">
        <f t="shared" si="9"/>
        <v>0.44108454446007189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Encargos'!$L35+'Swap - Encargos'!P35)*(1+SUM($B118:$B$228))</f>
        <v>261.95999999999998</v>
      </c>
      <c r="N118" s="4">
        <f>Forward!N118*(1+SUM($B118:$B$228))+(-'Swap - Encargos'!$L35+'Swap - Encargos'!Q35)*(1+SUM($B118:$B$228))</f>
        <v>249.95349999999999</v>
      </c>
      <c r="O118" s="4">
        <f>Forward!O118*(1+SUM($B118:$B$228))+(-'Swap - Encargos'!$L35+'Swap - Encargos'!R35)*(1+SUM($B118:$B$228))</f>
        <v>222.666</v>
      </c>
      <c r="P118" s="4">
        <f>Forward!P118*(1+SUM($B118:$B$228))+(-'Swap - Encargos'!$L35+'Swap - Encargos'!S35)*(1+SUM($B118:$B$228))</f>
        <v>208.47649999999999</v>
      </c>
      <c r="Q118" s="4">
        <f>Forward!Q118*(1+SUM($B118:$B$228))+(-'Swap - Encargos'!$L35+'Swap - Encargos'!T35)*(1+SUM($B118:$B$228))</f>
        <v>204.11049999999997</v>
      </c>
      <c r="R118" s="4">
        <f>Forward!R118*(1+SUM($B118:$B$228))+(-'Swap - Encargos'!$L35+'Swap - Encargos'!U35)*(1+SUM($B118:$B$228))</f>
        <v>198.65299999999999</v>
      </c>
      <c r="S118" s="4">
        <f>Forward!S118*(1+SUM($B118:$B$228))+(-'Swap - Encargos'!$L35+'Swap - Encargos'!V35)*(1+SUM($B118:$B$228))</f>
        <v>193.19549999999998</v>
      </c>
      <c r="T118" s="4">
        <f>Forward!T118*(1+SUM($B118:$B$228))+(-'Swap - Encargos'!$L35+'Swap - Encargos'!W35)*(1+SUM($B118:$B$228))</f>
        <v>187.73799999999997</v>
      </c>
      <c r="U118" s="4">
        <f>Forward!U118*(1+SUM($B118:$B$228))</f>
        <v>0</v>
      </c>
      <c r="V118" s="6"/>
      <c r="W118" s="20">
        <f t="shared" si="0"/>
        <v>232.9746111111111</v>
      </c>
      <c r="X118" s="20">
        <f t="shared" si="1"/>
        <v>235.38593427579366</v>
      </c>
      <c r="Y118" s="23">
        <f t="shared" si="2"/>
        <v>220.99236666666667</v>
      </c>
      <c r="Z118" s="23">
        <f t="shared" si="3"/>
        <v>228.70858675595238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155.72908888888887</v>
      </c>
      <c r="AJ118" s="9">
        <f t="shared" si="8"/>
        <v>0.40063701191650319</v>
      </c>
      <c r="AK118" s="9">
        <f t="shared" si="9"/>
        <v>0.40063701191650319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Encargos'!$L36+'Swap - Encargos'!P36)*(1+SUM($B119:$B$228))</f>
        <v>360.91719999999998</v>
      </c>
      <c r="N119" s="4">
        <f>Forward!N119*(1+SUM($B119:$B$228))+(-'Swap - Encargos'!$L36+'Swap - Encargos'!Q36)*(1+SUM($B119:$B$228))</f>
        <v>271.77499999999998</v>
      </c>
      <c r="O119" s="4">
        <f>Forward!O119*(1+SUM($B119:$B$228))+(-'Swap - Encargos'!$L36+'Swap - Encargos'!R36)*(1+SUM($B119:$B$228))</f>
        <v>221.76839999999999</v>
      </c>
      <c r="P119" s="4">
        <f>Forward!P119*(1+SUM($B119:$B$228))+(-'Swap - Encargos'!$L36+'Swap - Encargos'!S36)*(1+SUM($B119:$B$228))</f>
        <v>203.2877</v>
      </c>
      <c r="Q119" s="4">
        <f>Forward!Q119*(1+SUM($B119:$B$228))+(-'Swap - Encargos'!$L36+'Swap - Encargos'!T36)*(1+SUM($B119:$B$228))</f>
        <v>200.0264</v>
      </c>
      <c r="R119" s="4">
        <f>Forward!R119*(1+SUM($B119:$B$228))+(-'Swap - Encargos'!$L36+'Swap - Encargos'!U36)*(1+SUM($B119:$B$228))</f>
        <v>194.59089999999998</v>
      </c>
      <c r="S119" s="4">
        <f>Forward!S119*(1+SUM($B119:$B$228))+(-'Swap - Encargos'!$L36+'Swap - Encargos'!V36)*(1+SUM($B119:$B$228))</f>
        <v>189.15539999999999</v>
      </c>
      <c r="T119" s="4">
        <f>Forward!T119*(1+SUM($B119:$B$228))+(-'Swap - Encargos'!$L36+'Swap - Encargos'!W36)*(1+SUM($B119:$B$228))</f>
        <v>183.7199</v>
      </c>
      <c r="U119" s="4">
        <f>Forward!U119*(1+SUM($B119:$B$228))</f>
        <v>0</v>
      </c>
      <c r="V119" s="6"/>
      <c r="W119" s="20">
        <f t="shared" si="0"/>
        <v>245.412825</v>
      </c>
      <c r="X119" s="20">
        <f t="shared" si="1"/>
        <v>235.38593427579366</v>
      </c>
      <c r="Y119" s="23">
        <f t="shared" si="2"/>
        <v>226.60599500000001</v>
      </c>
      <c r="Z119" s="23">
        <f t="shared" si="3"/>
        <v>228.70858675595238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143.29087499999997</v>
      </c>
      <c r="AJ119" s="9">
        <f t="shared" si="8"/>
        <v>0.36863779531813046</v>
      </c>
      <c r="AK119" s="9">
        <f t="shared" si="9"/>
        <v>0.36863779531813046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Encargos'!$L37+'Swap - Encargos'!P37)*(1+SUM($B120:$B$228))</f>
        <v>319.10150000000004</v>
      </c>
      <c r="N120" s="4">
        <f>Forward!N120*(1+SUM($B120:$B$228))+(-'Swap - Encargos'!$L37+'Swap - Encargos'!Q37)*(1+SUM($B120:$B$228))</f>
        <v>201.19620000000003</v>
      </c>
      <c r="O120" s="4">
        <f>Forward!O120*(1+SUM($B120:$B$228))+(-'Swap - Encargos'!$L37+'Swap - Encargos'!R37)*(1+SUM($B120:$B$228))</f>
        <v>209.84980000000002</v>
      </c>
      <c r="P120" s="4">
        <f>Forward!P120*(1+SUM($B120:$B$228))+(-'Swap - Encargos'!$L37+'Swap - Encargos'!S37)*(1+SUM($B120:$B$228))</f>
        <v>201.19620000000003</v>
      </c>
      <c r="Q120" s="4">
        <f>Forward!Q120*(1+SUM($B120:$B$228))+(-'Swap - Encargos'!$L37+'Swap - Encargos'!T37)*(1+SUM($B120:$B$228))</f>
        <v>191.46090000000001</v>
      </c>
      <c r="R120" s="4">
        <f>Forward!R120*(1+SUM($B120:$B$228))+(-'Swap - Encargos'!$L37+'Swap - Encargos'!U37)*(1+SUM($B120:$B$228))</f>
        <v>189.29750000000001</v>
      </c>
      <c r="S120" s="4">
        <f>Forward!S120*(1+SUM($B120:$B$228))+(-'Swap - Encargos'!$L37+'Swap - Encargos'!V37)*(1+SUM($B120:$B$228))</f>
        <v>183.88900000000001</v>
      </c>
      <c r="T120" s="4">
        <f>Forward!T120*(1+SUM($B120:$B$228))+(-'Swap - Encargos'!$L37+'Swap - Encargos'!W37)*(1+SUM($B120:$B$228))</f>
        <v>178.48050000000001</v>
      </c>
      <c r="U120" s="4">
        <f>Forward!U120*(1+SUM($B120:$B$228))</f>
        <v>0</v>
      </c>
      <c r="V120" s="6"/>
      <c r="W120" s="20">
        <f t="shared" si="0"/>
        <v>210.63102777777783</v>
      </c>
      <c r="X120" s="20">
        <f t="shared" si="1"/>
        <v>235.38593427579366</v>
      </c>
      <c r="Y120" s="23">
        <f t="shared" si="2"/>
        <v>202.92692000000002</v>
      </c>
      <c r="Z120" s="23">
        <f t="shared" si="3"/>
        <v>228.70858675595238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178.07267222222214</v>
      </c>
      <c r="AJ120" s="9">
        <f t="shared" si="8"/>
        <v>0.45811931355997421</v>
      </c>
      <c r="AK120" s="9">
        <f t="shared" si="9"/>
        <v>0.45811931355997421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Encargos'!$L38+'Swap - Encargos'!P38)*(1+SUM($B121:$B$228))</f>
        <v>136.88060000000002</v>
      </c>
      <c r="N121" s="4">
        <f>Forward!N121*(1+SUM($B121:$B$228))+(-'Swap - Encargos'!$L38+'Swap - Encargos'!Q38)*(1+SUM($B121:$B$228))</f>
        <v>205.85980000000001</v>
      </c>
      <c r="O121" s="4">
        <f>Forward!O121*(1+SUM($B121:$B$228))+(-'Swap - Encargos'!$L38+'Swap - Encargos'!R38)*(1+SUM($B121:$B$228))</f>
        <v>211.24880000000002</v>
      </c>
      <c r="P121" s="4">
        <f>Forward!P121*(1+SUM($B121:$B$228))+(-'Swap - Encargos'!$L38+'Swap - Encargos'!S38)*(1+SUM($B121:$B$228))</f>
        <v>212.32660000000001</v>
      </c>
      <c r="Q121" s="4">
        <f>Forward!Q121*(1+SUM($B121:$B$228))+(-'Swap - Encargos'!$L38+'Swap - Encargos'!T38)*(1+SUM($B121:$B$228))</f>
        <v>208.01540000000003</v>
      </c>
      <c r="R121" s="4">
        <f>Forward!R121*(1+SUM($B121:$B$228))+(-'Swap - Encargos'!$L38+'Swap - Encargos'!U38)*(1+SUM($B121:$B$228))</f>
        <v>199.393</v>
      </c>
      <c r="S121" s="4">
        <f>Forward!S121*(1+SUM($B121:$B$228))+(-'Swap - Encargos'!$L38+'Swap - Encargos'!V38)*(1+SUM($B121:$B$228))</f>
        <v>194.00400000000002</v>
      </c>
      <c r="T121" s="4">
        <f>Forward!T121*(1+SUM($B121:$B$228))+(-'Swap - Encargos'!$L38+'Swap - Encargos'!W38)*(1+SUM($B121:$B$228))</f>
        <v>188.61500000000001</v>
      </c>
      <c r="U121" s="4">
        <f>Forward!U121*(1+SUM($B121:$B$228))</f>
        <v>0</v>
      </c>
      <c r="V121" s="6"/>
      <c r="W121" s="20">
        <f t="shared" si="0"/>
        <v>207.71601111111113</v>
      </c>
      <c r="X121" s="20">
        <f t="shared" si="1"/>
        <v>235.38593427579366</v>
      </c>
      <c r="Y121" s="23">
        <f t="shared" si="2"/>
        <v>206.32684666666671</v>
      </c>
      <c r="Z121" s="23">
        <f t="shared" si="3"/>
        <v>228.70858675595238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180.98768888888884</v>
      </c>
      <c r="AJ121" s="9">
        <f t="shared" si="8"/>
        <v>0.46561864188297886</v>
      </c>
      <c r="AK121" s="9">
        <f t="shared" si="9"/>
        <v>0.46561864188297886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Encargos'!$L39+'Swap - Encargos'!Q39)*(1+SUM($B122:$B$228))</f>
        <v>201.64880000000002</v>
      </c>
      <c r="O122" s="4">
        <f>Forward!O122*(1+SUM($B122:$B$228))+(-'Swap - Encargos'!$L39+'Swap - Encargos'!R39)*(1+SUM($B122:$B$228))</f>
        <v>217.73779999999999</v>
      </c>
      <c r="P122" s="4">
        <f>Forward!P122*(1+SUM($B122:$B$228))+(-'Swap - Encargos'!$L39+'Swap - Encargos'!S39)*(1+SUM($B122:$B$228))</f>
        <v>205.9392</v>
      </c>
      <c r="Q122" s="4">
        <f>Forward!Q122*(1+SUM($B122:$B$228))+(-'Swap - Encargos'!$L39+'Swap - Encargos'!T39)*(1+SUM($B122:$B$228))</f>
        <v>199.50360000000001</v>
      </c>
      <c r="R122" s="4">
        <f>Forward!R122*(1+SUM($B122:$B$228))+(-'Swap - Encargos'!$L39+'Swap - Encargos'!U39)*(1+SUM($B122:$B$228))</f>
        <v>191.99540000000002</v>
      </c>
      <c r="S122" s="4">
        <f>Forward!S122*(1+SUM($B122:$B$228))+(-'Swap - Encargos'!$L39+'Swap - Encargos'!V39)*(1+SUM($B122:$B$228))</f>
        <v>186.63240000000002</v>
      </c>
      <c r="T122" s="4">
        <f>Forward!T122*(1+SUM($B122:$B$228))+(-'Swap - Encargos'!$L39+'Swap - Encargos'!W39)*(1+SUM($B122:$B$228))</f>
        <v>181.26939999999999</v>
      </c>
      <c r="U122" s="4">
        <f>Forward!U122*(1+SUM($B122:$B$228))</f>
        <v>0</v>
      </c>
      <c r="V122" s="6"/>
      <c r="W122" s="20">
        <f t="shared" si="0"/>
        <v>208.44193333333331</v>
      </c>
      <c r="X122" s="20">
        <f t="shared" si="1"/>
        <v>235.38593427579366</v>
      </c>
      <c r="Y122" s="23">
        <f t="shared" si="2"/>
        <v>203.36496</v>
      </c>
      <c r="Z122" s="23">
        <f t="shared" si="3"/>
        <v>228.70858675595238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197.32264666666671</v>
      </c>
      <c r="AJ122" s="9">
        <f t="shared" si="8"/>
        <v>0.48629835227773383</v>
      </c>
      <c r="AK122" s="9">
        <f t="shared" si="9"/>
        <v>0.48629835227773383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Encargos'!$L40+'Swap - Encargos'!Q40)*(1+SUM($B123:$B$228))</f>
        <v>253.827</v>
      </c>
      <c r="O123" s="4">
        <f>Forward!O123*(1+SUM($B123:$B$228))+(-'Swap - Encargos'!$L40+'Swap - Encargos'!R40)*(1+SUM($B123:$B$228))</f>
        <v>238.83299999999997</v>
      </c>
      <c r="P123" s="4">
        <f>Forward!P123*(1+SUM($B123:$B$228))+(-'Swap - Encargos'!$L40+'Swap - Encargos'!S40)*(1+SUM($B123:$B$228))</f>
        <v>227.05199999999999</v>
      </c>
      <c r="Q123" s="4">
        <f>Forward!Q123*(1+SUM($B123:$B$228))+(-'Swap - Encargos'!$L40+'Swap - Encargos'!T40)*(1+SUM($B123:$B$228))</f>
        <v>206.703</v>
      </c>
      <c r="R123" s="4">
        <f>Forward!R123*(1+SUM($B123:$B$228))+(-'Swap - Encargos'!$L40+'Swap - Encargos'!U40)*(1+SUM($B123:$B$228))</f>
        <v>201.34800000000001</v>
      </c>
      <c r="S123" s="4">
        <f>Forward!S123*(1+SUM($B123:$B$228))+(-'Swap - Encargos'!$L40+'Swap - Encargos'!V40)*(1+SUM($B123:$B$228))</f>
        <v>195.99299999999999</v>
      </c>
      <c r="T123" s="4">
        <f>Forward!T123*(1+SUM($B123:$B$228))+(-'Swap - Encargos'!$L40+'Swap - Encargos'!W40)*(1+SUM($B123:$B$228))</f>
        <v>185.28299999999999</v>
      </c>
      <c r="U123" s="4">
        <f>Forward!U123*(1+SUM($B123:$B$228))</f>
        <v>0</v>
      </c>
      <c r="V123" s="6"/>
      <c r="W123" s="20">
        <f t="shared" si="0"/>
        <v>238.59499999999994</v>
      </c>
      <c r="X123" s="20">
        <f t="shared" si="1"/>
        <v>235.38593427579366</v>
      </c>
      <c r="Y123" s="23">
        <f t="shared" si="2"/>
        <v>224.58869999999996</v>
      </c>
      <c r="Z123" s="23">
        <f t="shared" si="3"/>
        <v>228.70858675595238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167.16958000000008</v>
      </c>
      <c r="AJ123" s="9">
        <f t="shared" si="8"/>
        <v>0.41198662534812691</v>
      </c>
      <c r="AK123" s="9">
        <f t="shared" si="9"/>
        <v>0.41198662534812691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Encargos'!$L41+'Swap - Encargos'!Q41)*(1+SUM($B124:$B$228))</f>
        <v>354.3965</v>
      </c>
      <c r="O124" s="4">
        <f>Forward!O124*(1+SUM($B124:$B$228))+(-'Swap - Encargos'!$L41+'Swap - Encargos'!R41)*(1+SUM($B124:$B$228))</f>
        <v>262.35919999999999</v>
      </c>
      <c r="P124" s="4">
        <f>Forward!P124*(1+SUM($B124:$B$228))+(-'Swap - Encargos'!$L41+'Swap - Encargos'!S41)*(1+SUM($B124:$B$228))</f>
        <v>231.68010000000001</v>
      </c>
      <c r="Q124" s="4">
        <f>Forward!Q124*(1+SUM($B124:$B$228))+(-'Swap - Encargos'!$L41+'Swap - Encargos'!T41)*(1+SUM($B124:$B$228))</f>
        <v>214.75370000000004</v>
      </c>
      <c r="R124" s="4">
        <f>Forward!R124*(1+SUM($B124:$B$228))+(-'Swap - Encargos'!$L41+'Swap - Encargos'!U41)*(1+SUM($B124:$B$228))</f>
        <v>204.17470000000003</v>
      </c>
      <c r="S124" s="4">
        <f>Forward!S124*(1+SUM($B124:$B$228))+(-'Swap - Encargos'!$L41+'Swap - Encargos'!V41)*(1+SUM($B124:$B$228))</f>
        <v>203.11680000000001</v>
      </c>
      <c r="T124" s="4">
        <f>Forward!T124*(1+SUM($B124:$B$228))+(-'Swap - Encargos'!$L41+'Swap - Encargos'!W41)*(1+SUM($B124:$B$228))</f>
        <v>192.5378</v>
      </c>
      <c r="U124" s="4">
        <f>Forward!U124*(1+SUM($B124:$B$228))</f>
        <v>0</v>
      </c>
      <c r="V124" s="6"/>
      <c r="W124" s="20">
        <f t="shared" si="0"/>
        <v>275.05400000000003</v>
      </c>
      <c r="X124" s="20">
        <f t="shared" si="1"/>
        <v>235.38593427579366</v>
      </c>
      <c r="Y124" s="23">
        <f t="shared" si="2"/>
        <v>248.43018333333336</v>
      </c>
      <c r="Z124" s="23">
        <f t="shared" si="3"/>
        <v>228.70858675595238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130.71057999999999</v>
      </c>
      <c r="AJ124" s="9">
        <f t="shared" si="8"/>
        <v>0.32213403151157249</v>
      </c>
      <c r="AK124" s="9">
        <f t="shared" si="9"/>
        <v>0.32213403151157249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Encargos'!$L42+'Swap - Encargos'!Q42)*(1+SUM($B125:$B$228))</f>
        <v>402.72449999999992</v>
      </c>
      <c r="O125" s="4">
        <f>Forward!O125*(1+SUM($B125:$B$228))+(-'Swap - Encargos'!$L42+'Swap - Encargos'!R42)*(1+SUM($B125:$B$228))</f>
        <v>293.36849999999998</v>
      </c>
      <c r="P125" s="4">
        <f>Forward!P125*(1+SUM($B125:$B$228))+(-'Swap - Encargos'!$L42+'Swap - Encargos'!S42)*(1+SUM($B125:$B$228))</f>
        <v>242.89649999999997</v>
      </c>
      <c r="Q125" s="4">
        <f>Forward!Q125*(1+SUM($B125:$B$228))+(-'Swap - Encargos'!$L42+'Swap - Encargos'!T42)*(1+SUM($B125:$B$228))</f>
        <v>218.71199999999999</v>
      </c>
      <c r="R125" s="4">
        <f>Forward!R125*(1+SUM($B125:$B$228))+(-'Swap - Encargos'!$L42+'Swap - Encargos'!U42)*(1+SUM($B125:$B$228))</f>
        <v>210.29999999999998</v>
      </c>
      <c r="S125" s="4">
        <f>Forward!S125*(1+SUM($B125:$B$228))+(-'Swap - Encargos'!$L42+'Swap - Encargos'!V42)*(1+SUM($B125:$B$228))</f>
        <v>210.29999999999995</v>
      </c>
      <c r="T125" s="4">
        <f>Forward!T125*(1+SUM($B125:$B$228))+(-'Swap - Encargos'!$L42+'Swap - Encargos'!W42)*(1+SUM($B125:$B$228))</f>
        <v>199.78499999999997</v>
      </c>
      <c r="U125" s="4">
        <f>Forward!U125*(1+SUM($B125:$B$228))</f>
        <v>0</v>
      </c>
      <c r="V125" s="6"/>
      <c r="W125" s="20">
        <f t="shared" si="0"/>
        <v>297.662125</v>
      </c>
      <c r="X125" s="20">
        <f t="shared" si="1"/>
        <v>235.38593427579366</v>
      </c>
      <c r="Y125" s="23">
        <f t="shared" si="2"/>
        <v>263.97907499999997</v>
      </c>
      <c r="Z125" s="23">
        <f t="shared" si="3"/>
        <v>228.70858675595238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108.10245500000002</v>
      </c>
      <c r="AJ125" s="9">
        <f t="shared" si="8"/>
        <v>0.26641668673988256</v>
      </c>
      <c r="AK125" s="9">
        <f t="shared" si="9"/>
        <v>0.26641668673988256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Encargos'!$L43+'Swap - Encargos'!Q43)*(1+SUM($B126:$B$228))</f>
        <v>382.22799999999995</v>
      </c>
      <c r="O126" s="4">
        <f>Forward!O126*(1+SUM($B126:$B$228))+(-'Swap - Encargos'!$L43+'Swap - Encargos'!R43)*(1+SUM($B126:$B$228))</f>
        <v>289.02719999999999</v>
      </c>
      <c r="P126" s="4">
        <f>Forward!P126*(1+SUM($B126:$B$228))+(-'Swap - Encargos'!$L43+'Swap - Encargos'!S43)*(1+SUM($B126:$B$228))</f>
        <v>241.9032</v>
      </c>
      <c r="Q126" s="4">
        <f>Forward!Q126*(1+SUM($B126:$B$228))+(-'Swap - Encargos'!$L43+'Swap - Encargos'!T43)*(1+SUM($B126:$B$228))</f>
        <v>217.81759999999997</v>
      </c>
      <c r="R126" s="4">
        <f>Forward!R126*(1+SUM($B126:$B$228))+(-'Swap - Encargos'!$L43+'Swap - Encargos'!U43)*(1+SUM($B126:$B$228))</f>
        <v>217.81759999999997</v>
      </c>
      <c r="S126" s="4">
        <f>Forward!S126*(1+SUM($B126:$B$228))+(-'Swap - Encargos'!$L43+'Swap - Encargos'!V43)*(1+SUM($B126:$B$228))</f>
        <v>208.39279999999999</v>
      </c>
      <c r="T126" s="4">
        <f>Forward!T126*(1+SUM($B126:$B$228))+(-'Swap - Encargos'!$L43+'Swap - Encargos'!W43)*(1+SUM($B126:$B$228))</f>
        <v>200.01519999999999</v>
      </c>
      <c r="U126" s="4">
        <f>Forward!U126*(1+SUM($B126:$B$228))</f>
        <v>0</v>
      </c>
      <c r="V126" s="6"/>
      <c r="W126" s="20">
        <f t="shared" si="0"/>
        <v>286.1183111111111</v>
      </c>
      <c r="X126" s="20">
        <f t="shared" si="1"/>
        <v>235.38593427579366</v>
      </c>
      <c r="Y126" s="23">
        <f t="shared" si="2"/>
        <v>258.16970666666668</v>
      </c>
      <c r="Z126" s="23">
        <f t="shared" si="3"/>
        <v>228.70858675595238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119.64626888888893</v>
      </c>
      <c r="AJ126" s="9">
        <f t="shared" si="8"/>
        <v>0.29486622240139571</v>
      </c>
      <c r="AK126" s="9">
        <f t="shared" si="9"/>
        <v>0.29486622240139571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Encargos'!$L44+'Swap - Encargos'!Q44)*(1+SUM($B127:$B$228))</f>
        <v>388.59120000000001</v>
      </c>
      <c r="O127" s="4">
        <f>Forward!O127*(1+SUM($B127:$B$228))+(-'Swap - Encargos'!$L44+'Swap - Encargos'!R44)*(1+SUM($B127:$B$228))</f>
        <v>295.62180000000001</v>
      </c>
      <c r="P127" s="4">
        <f>Forward!P127*(1+SUM($B127:$B$228))+(-'Swap - Encargos'!$L44+'Swap - Encargos'!S44)*(1+SUM($B127:$B$228))</f>
        <v>242.34719999999999</v>
      </c>
      <c r="Q127" s="4">
        <f>Forward!Q127*(1+SUM($B127:$B$228))+(-'Swap - Encargos'!$L44+'Swap - Encargos'!T44)*(1+SUM($B127:$B$228))</f>
        <v>224.589</v>
      </c>
      <c r="R127" s="4">
        <f>Forward!R127*(1+SUM($B127:$B$228))+(-'Swap - Encargos'!$L44+'Swap - Encargos'!U44)*(1+SUM($B127:$B$228))</f>
        <v>216.23220000000001</v>
      </c>
      <c r="S127" s="4">
        <f>Forward!S127*(1+SUM($B127:$B$228))+(-'Swap - Encargos'!$L44+'Swap - Encargos'!V44)*(1+SUM($B127:$B$228))</f>
        <v>208.92</v>
      </c>
      <c r="T127" s="4">
        <f>Forward!T127*(1+SUM($B127:$B$228))+(-'Swap - Encargos'!$L44+'Swap - Encargos'!W44)*(1+SUM($B127:$B$228))</f>
        <v>195.34020000000001</v>
      </c>
      <c r="U127" s="4">
        <f>Forward!U127*(1+SUM($B127:$B$228))</f>
        <v>0</v>
      </c>
      <c r="V127" s="6"/>
      <c r="W127" s="20">
        <f t="shared" si="0"/>
        <v>286.07531666666665</v>
      </c>
      <c r="X127" s="20">
        <f t="shared" si="1"/>
        <v>235.38593427579366</v>
      </c>
      <c r="Y127" s="23">
        <f t="shared" si="2"/>
        <v>258.50368000000003</v>
      </c>
      <c r="Z127" s="23">
        <f t="shared" si="3"/>
        <v>228.70858675595238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119.68926333333337</v>
      </c>
      <c r="AJ127" s="9">
        <f t="shared" si="8"/>
        <v>0.29497218148842208</v>
      </c>
      <c r="AK127" s="9">
        <f t="shared" si="9"/>
        <v>0.29497218148842208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Encargos'!$L45+'Swap - Encargos'!Q45)*(1+SUM($B128:$B$228))</f>
        <v>336.63059999999996</v>
      </c>
      <c r="O128" s="4">
        <f>Forward!O128*(1+SUM($B128:$B$228))+(-'Swap - Encargos'!$L45+'Swap - Encargos'!R45)*(1+SUM($B128:$B$228))</f>
        <v>290.77379999999999</v>
      </c>
      <c r="P128" s="4">
        <f>Forward!P128*(1+SUM($B128:$B$228))+(-'Swap - Encargos'!$L45+'Swap - Encargos'!S45)*(1+SUM($B128:$B$228))</f>
        <v>247.00139999999999</v>
      </c>
      <c r="Q128" s="4">
        <f>Forward!Q128*(1+SUM($B128:$B$228))+(-'Swap - Encargos'!$L45+'Swap - Encargos'!T45)*(1+SUM($B128:$B$228))</f>
        <v>225.11520000000002</v>
      </c>
      <c r="R128" s="4">
        <f>Forward!R128*(1+SUM($B128:$B$228))+(-'Swap - Encargos'!$L45+'Swap - Encargos'!U45)*(1+SUM($B128:$B$228))</f>
        <v>217.81979999999999</v>
      </c>
      <c r="S128" s="4">
        <f>Forward!S128*(1+SUM($B128:$B$228))+(-'Swap - Encargos'!$L45+'Swap - Encargos'!V45)*(1+SUM($B128:$B$228))</f>
        <v>212.6088</v>
      </c>
      <c r="T128" s="4">
        <f>Forward!T128*(1+SUM($B128:$B$228))+(-'Swap - Encargos'!$L45+'Swap - Encargos'!W45)*(1+SUM($B128:$B$228))</f>
        <v>200.10240000000002</v>
      </c>
      <c r="U128" s="4">
        <f>Forward!U128*(1+SUM($B128:$B$228))</f>
        <v>0</v>
      </c>
      <c r="V128" s="6"/>
      <c r="W128" s="20">
        <f t="shared" si="0"/>
        <v>272.8827</v>
      </c>
      <c r="X128" s="20">
        <f t="shared" si="1"/>
        <v>235.38593427579366</v>
      </c>
      <c r="Y128" s="23">
        <f t="shared" si="2"/>
        <v>251.06598</v>
      </c>
      <c r="Z128" s="23">
        <f t="shared" si="3"/>
        <v>228.70858675595238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132.88188000000002</v>
      </c>
      <c r="AJ128" s="9">
        <f t="shared" si="8"/>
        <v>0.32748516393422022</v>
      </c>
      <c r="AK128" s="9">
        <f t="shared" si="9"/>
        <v>0.32748516393422022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Encargos'!$L46+'Swap - Encargos'!Q46)*(1+SUM($B129:$B$228))</f>
        <v>316.03840000000002</v>
      </c>
      <c r="O129" s="4">
        <f>Forward!O129*(1+SUM($B129:$B$228))+(-'Swap - Encargos'!$L46+'Swap - Encargos'!R46)*(1+SUM($B129:$B$228))</f>
        <v>286.92959999999999</v>
      </c>
      <c r="P129" s="4">
        <f>Forward!P129*(1+SUM($B129:$B$228))+(-'Swap - Encargos'!$L46+'Swap - Encargos'!S46)*(1+SUM($B129:$B$228))</f>
        <v>243.26640000000003</v>
      </c>
      <c r="Q129" s="4">
        <f>Forward!Q129*(1+SUM($B129:$B$228))+(-'Swap - Encargos'!$L46+'Swap - Encargos'!T46)*(1+SUM($B129:$B$228))</f>
        <v>223.51400000000001</v>
      </c>
      <c r="R129" s="4">
        <f>Forward!R129*(1+SUM($B129:$B$228))+(-'Swap - Encargos'!$L46+'Swap - Encargos'!U46)*(1+SUM($B129:$B$228))</f>
        <v>220.39520000000002</v>
      </c>
      <c r="S129" s="4">
        <f>Forward!S129*(1+SUM($B129:$B$228))+(-'Swap - Encargos'!$L46+'Swap - Encargos'!V46)*(1+SUM($B129:$B$228))</f>
        <v>207.92000000000002</v>
      </c>
      <c r="T129" s="4">
        <f>Forward!T129*(1+SUM($B129:$B$228))+(-'Swap - Encargos'!$L46+'Swap - Encargos'!W46)*(1+SUM($B129:$B$228))</f>
        <v>216.23680000000002</v>
      </c>
      <c r="U129" s="4">
        <f>Forward!U129*(1+SUM($B129:$B$228))</f>
        <v>0</v>
      </c>
      <c r="V129" s="6"/>
      <c r="W129" s="20">
        <f t="shared" si="0"/>
        <v>264.08727777777779</v>
      </c>
      <c r="X129" s="20">
        <f t="shared" si="1"/>
        <v>235.38593427579366</v>
      </c>
      <c r="Y129" s="23">
        <f t="shared" si="2"/>
        <v>245.41490666666672</v>
      </c>
      <c r="Z129" s="23">
        <f t="shared" si="3"/>
        <v>228.70858675595238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141.67730222222224</v>
      </c>
      <c r="AJ129" s="9">
        <f t="shared" si="8"/>
        <v>0.34916133444230701</v>
      </c>
      <c r="AK129" s="9">
        <f t="shared" si="9"/>
        <v>0.34916133444230701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Encargos'!$L47+'Swap - Encargos'!Q47)*(1+SUM($B130:$B$228))</f>
        <v>355.9194</v>
      </c>
      <c r="O130" s="4">
        <f>Forward!O130*(1+SUM($B130:$B$228))+(-'Swap - Encargos'!$L47+'Swap - Encargos'!R47)*(1+SUM($B130:$B$228))</f>
        <v>309.08789999999999</v>
      </c>
      <c r="P130" s="4">
        <f>Forward!P130*(1+SUM($B130:$B$228))+(-'Swap - Encargos'!$L47+'Swap - Encargos'!S47)*(1+SUM($B130:$B$228))</f>
        <v>260.17500000000001</v>
      </c>
      <c r="Q130" s="4">
        <f>Forward!Q130*(1+SUM($B130:$B$228))+(-'Swap - Encargos'!$L47+'Swap - Encargos'!T47)*(1+SUM($B130:$B$228))</f>
        <v>241.44239999999996</v>
      </c>
      <c r="R130" s="4">
        <f>Forward!R130*(1+SUM($B130:$B$228))+(-'Swap - Encargos'!$L47+'Swap - Encargos'!U47)*(1+SUM($B130:$B$228))</f>
        <v>234.1575</v>
      </c>
      <c r="S130" s="4">
        <f>Forward!S130*(1+SUM($B130:$B$228))+(-'Swap - Encargos'!$L47+'Swap - Encargos'!V47)*(1+SUM($B130:$B$228))</f>
        <v>227.91329999999999</v>
      </c>
      <c r="T130" s="4">
        <f>Forward!T130*(1+SUM($B130:$B$228))+(-'Swap - Encargos'!$L47+'Swap - Encargos'!W47)*(1+SUM($B130:$B$228))</f>
        <v>225.83189999999999</v>
      </c>
      <c r="U130" s="4">
        <f>Forward!U130*(1+SUM($B130:$B$228))</f>
        <v>0</v>
      </c>
      <c r="V130" s="6"/>
      <c r="W130" s="20">
        <f t="shared" si="0"/>
        <v>282.95476666666661</v>
      </c>
      <c r="X130" s="20">
        <f t="shared" si="1"/>
        <v>235.38593427579366</v>
      </c>
      <c r="Y130" s="23">
        <f t="shared" si="2"/>
        <v>263.08895999999993</v>
      </c>
      <c r="Z130" s="23">
        <f t="shared" si="3"/>
        <v>228.70858675595238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122.80981333333341</v>
      </c>
      <c r="AJ130" s="9">
        <f t="shared" si="8"/>
        <v>0.30266272461074201</v>
      </c>
      <c r="AK130" s="9">
        <f t="shared" si="9"/>
        <v>0.30266272461074201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Encargos'!$L48+'Swap - Encargos'!Q48)*(1+SUM($B131:$B$228))</f>
        <v>343.91879999999998</v>
      </c>
      <c r="O131" s="4">
        <f>Forward!O131*(1+SUM($B131:$B$228))+(-'Swap - Encargos'!$L48+'Swap - Encargos'!R48)*(1+SUM($B131:$B$228))</f>
        <v>293.15969999999999</v>
      </c>
      <c r="P131" s="4">
        <f>Forward!P131*(1+SUM($B131:$B$228))+(-'Swap - Encargos'!$L48+'Swap - Encargos'!S48)*(1+SUM($B131:$B$228))</f>
        <v>263.11860000000001</v>
      </c>
      <c r="Q131" s="4">
        <f>Forward!Q131*(1+SUM($B131:$B$228))+(-'Swap - Encargos'!$L48+'Swap - Encargos'!T48)*(1+SUM($B131:$B$228))</f>
        <v>251.72370000000001</v>
      </c>
      <c r="R131" s="4">
        <f>Forward!R131*(1+SUM($B131:$B$228))+(-'Swap - Encargos'!$L48+'Swap - Encargos'!U48)*(1+SUM($B131:$B$228))</f>
        <v>242.40060000000003</v>
      </c>
      <c r="S131" s="4">
        <f>Forward!S131*(1+SUM($B131:$B$228))+(-'Swap - Encargos'!$L48+'Swap - Encargos'!V48)*(1+SUM($B131:$B$228))</f>
        <v>236.18520000000001</v>
      </c>
      <c r="T131" s="4">
        <f>Forward!T131*(1+SUM($B131:$B$228))+(-'Swap - Encargos'!$L48+'Swap - Encargos'!W48)*(1+SUM($B131:$B$228))</f>
        <v>238.25700000000001</v>
      </c>
      <c r="U131" s="4">
        <f>Forward!U131*(1+SUM($B131:$B$228))</f>
        <v>0</v>
      </c>
      <c r="V131" s="6"/>
      <c r="W131" s="20">
        <f t="shared" si="0"/>
        <v>277.01692500000001</v>
      </c>
      <c r="X131" s="20">
        <f t="shared" si="1"/>
        <v>235.38593427579366</v>
      </c>
      <c r="Y131" s="23">
        <f t="shared" si="2"/>
        <v>262.70423999999997</v>
      </c>
      <c r="Z131" s="23">
        <f t="shared" si="3"/>
        <v>228.70858675595238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128.74765500000001</v>
      </c>
      <c r="AJ131" s="9">
        <f t="shared" si="8"/>
        <v>0.3172964357805701</v>
      </c>
      <c r="AK131" s="9">
        <f>IF(AJ131&gt;0,AJ131,0)</f>
        <v>0.3172964357805701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Encargos'!$L49+'Swap - Encargos'!Q49)*(1+SUM($B132:$B$228))</f>
        <v>318.77999999999997</v>
      </c>
      <c r="O132" s="4">
        <f>Forward!O132*(1+SUM($B132:$B$228))+(-'Swap - Encargos'!$L49+'Swap - Encargos'!R49)*(1+SUM($B132:$B$228))</f>
        <v>293.94</v>
      </c>
      <c r="P132" s="4">
        <f>Forward!P132*(1+SUM($B132:$B$228))+(-'Swap - Encargos'!$L49+'Swap - Encargos'!S49)*(1+SUM($B132:$B$228))</f>
        <v>249.43499999999997</v>
      </c>
      <c r="Q132" s="4">
        <f>Forward!Q132*(1+SUM($B132:$B$228))+(-'Swap - Encargos'!$L49+'Swap - Encargos'!T49)*(1+SUM($B132:$B$228))</f>
        <v>243.22499999999997</v>
      </c>
      <c r="R132" s="4">
        <f>Forward!R132*(1+SUM($B132:$B$228))+(-'Swap - Encargos'!$L49+'Swap - Encargos'!U49)*(1+SUM($B132:$B$228))</f>
        <v>239.08499999999998</v>
      </c>
      <c r="S132" s="4">
        <f>Forward!S132*(1+SUM($B132:$B$228))+(-'Swap - Encargos'!$L49+'Swap - Encargos'!V49)*(1+SUM($B132:$B$228))</f>
        <v>230.80499999999998</v>
      </c>
      <c r="T132" s="4">
        <f>Forward!T132*(1+SUM($B132:$B$228))+(-'Swap - Encargos'!$L49+'Swap - Encargos'!W49)*(1+SUM($B132:$B$228))</f>
        <v>230.80499999999998</v>
      </c>
      <c r="U132" s="4">
        <f>Forward!U132*(1+SUM($B132:$B$228))</f>
        <v>0</v>
      </c>
      <c r="V132" s="6"/>
      <c r="W132" s="20">
        <f t="shared" si="0"/>
        <v>266.39749999999998</v>
      </c>
      <c r="X132" s="20">
        <f t="shared" si="1"/>
        <v>235.38593427579366</v>
      </c>
      <c r="Y132" s="23">
        <f t="shared" si="2"/>
        <v>254.23049999999998</v>
      </c>
      <c r="Z132" s="23">
        <f t="shared" si="3"/>
        <v>228.70858675595238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139.36708000000004</v>
      </c>
      <c r="AJ132" s="9">
        <f t="shared" si="8"/>
        <v>0.34346783053365582</v>
      </c>
      <c r="AK132" s="9">
        <f>IF(AJ132&gt;0,AJ132,0)</f>
        <v>0.34346783053365582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Encargos'!$L50+'Swap - Encargos'!Q50)*(1+SUM($B133:$B$228))</f>
        <v>343.02239999999995</v>
      </c>
      <c r="O133" s="4">
        <f>Forward!O133*(1+SUM($B133:$B$228))+(-'Swap - Encargos'!$L50+'Swap - Encargos'!R50)*(1+SUM($B133:$B$228))</f>
        <v>340.95600000000002</v>
      </c>
      <c r="P133" s="4">
        <f>Forward!P133*(1+SUM($B133:$B$228))+(-'Swap - Encargos'!$L50+'Swap - Encargos'!S50)*(1+SUM($B133:$B$228))</f>
        <v>295.49519999999995</v>
      </c>
      <c r="Q133" s="4">
        <f>Forward!Q133*(1+SUM($B133:$B$228))+(-'Swap - Encargos'!$L50+'Swap - Encargos'!T50)*(1+SUM($B133:$B$228))</f>
        <v>289.29599999999994</v>
      </c>
      <c r="R133" s="4">
        <f>Forward!R133*(1+SUM($B133:$B$228))+(-'Swap - Encargos'!$L50+'Swap - Encargos'!U50)*(1+SUM($B133:$B$228))</f>
        <v>258.3</v>
      </c>
      <c r="S133" s="4">
        <f>Forward!S133*(1+SUM($B133:$B$228))+(-'Swap - Encargos'!$L50+'Swap - Encargos'!V50)*(1+SUM($B133:$B$228))</f>
        <v>234.53639999999999</v>
      </c>
      <c r="T133" s="4">
        <f>Forward!T133*(1+SUM($B133:$B$228))+(-'Swap - Encargos'!$L50+'Swap - Encargos'!W50)*(1+SUM($B133:$B$228))</f>
        <v>227.30399999999997</v>
      </c>
      <c r="U133" s="4">
        <f>Forward!U133*(1+SUM($B133:$B$228))</f>
        <v>0</v>
      </c>
      <c r="V133" s="6"/>
      <c r="W133" s="20">
        <f t="shared" si="0"/>
        <v>310.07479999999998</v>
      </c>
      <c r="X133" s="20">
        <f t="shared" si="1"/>
        <v>235.38593427579366</v>
      </c>
      <c r="Y133" s="23">
        <f t="shared" si="2"/>
        <v>285.52481999999998</v>
      </c>
      <c r="Z133" s="23">
        <f t="shared" si="3"/>
        <v>228.70858675595238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95.689780000000042</v>
      </c>
      <c r="AJ133" s="9">
        <f t="shared" si="8"/>
        <v>0.23582585744669984</v>
      </c>
      <c r="AK133" s="9">
        <f>IF(AJ133&gt;0,AJ133,0)</f>
        <v>0.23582585744669984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Encargos'!$L51+'Swap - Encargos'!R51)*(1+SUM($B134:$B$228))</f>
        <v>388.27229999999997</v>
      </c>
      <c r="P134" s="4">
        <f>Forward!P134*(1+SUM($B134:$B$228))+(-'Swap - Encargos'!$L51+'Swap - Encargos'!S51)*(1+SUM($B134:$B$228))</f>
        <v>323.3886</v>
      </c>
      <c r="Q134" s="4">
        <f>Forward!Q134*(1+SUM($B134:$B$228))+(-'Swap - Encargos'!$L51+'Swap - Encargos'!T51)*(1+SUM($B134:$B$228))</f>
        <v>308.97000000000003</v>
      </c>
      <c r="R134" s="4">
        <f>Forward!R134*(1+SUM($B134:$B$228))+(-'Swap - Encargos'!$L51+'Swap - Encargos'!U51)*(1+SUM($B134:$B$228))</f>
        <v>286.31220000000002</v>
      </c>
      <c r="S134" s="4">
        <f>Forward!S134*(1+SUM($B134:$B$228))+(-'Swap - Encargos'!$L51+'Swap - Encargos'!V51)*(1+SUM($B134:$B$228))</f>
        <v>247.17600000000002</v>
      </c>
      <c r="T134" s="4">
        <f>Forward!T134*(1+SUM($B134:$B$228))+(-'Swap - Encargos'!$L51+'Swap - Encargos'!W51)*(1+SUM($B134:$B$228))</f>
        <v>232.75740000000002</v>
      </c>
      <c r="U134" s="4">
        <f>Forward!U134*(1+SUM($B134:$B$228))</f>
        <v>0</v>
      </c>
      <c r="V134" s="6"/>
      <c r="W134" s="20">
        <f t="shared" si="0"/>
        <v>340.21029999999996</v>
      </c>
      <c r="X134" s="20">
        <f t="shared" si="1"/>
        <v>235.38593427579366</v>
      </c>
      <c r="Y134" s="23">
        <f t="shared" si="2"/>
        <v>310.82381999999996</v>
      </c>
      <c r="Z134" s="23">
        <f t="shared" si="3"/>
        <v>228.70858675595238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61.45070000000004</v>
      </c>
      <c r="AJ134" s="9">
        <f t="shared" si="8"/>
        <v>0.15299145299145309</v>
      </c>
      <c r="AK134" s="9">
        <f>IF(AJ134&gt;0,AJ134,0)</f>
        <v>0.15299145299145309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Encargos'!$L52+'Swap - Encargos'!R52)*(1+SUM($B135:$B$228))</f>
        <v>457.59390000000002</v>
      </c>
      <c r="P135" s="4">
        <f>Forward!P135*(1+SUM($B135:$B$228))+(-'Swap - Encargos'!$L52+'Swap - Encargos'!S52)*(1+SUM($B135:$B$228))</f>
        <v>341.91579999999999</v>
      </c>
      <c r="Q135" s="4">
        <f>Forward!Q135*(1+SUM($B135:$B$228))+(-'Swap - Encargos'!$L52+'Swap - Encargos'!T52)*(1+SUM($B135:$B$228))</f>
        <v>327.58400000000006</v>
      </c>
      <c r="R135" s="4">
        <f>Forward!R135*(1+SUM($B135:$B$228))+(-'Swap - Encargos'!$L52+'Swap - Encargos'!U52)*(1+SUM($B135:$B$228))</f>
        <v>298.92039999999997</v>
      </c>
      <c r="S135" s="4">
        <f>Forward!S135*(1+SUM($B135:$B$228))+(-'Swap - Encargos'!$L52+'Swap - Encargos'!V52)*(1+SUM($B135:$B$228))</f>
        <v>276.399</v>
      </c>
      <c r="T135" s="4">
        <f>Forward!T135*(1+SUM($B135:$B$228))+(-'Swap - Encargos'!$L52+'Swap - Encargos'!W52)*(1+SUM($B135:$B$228))</f>
        <v>237.4984</v>
      </c>
      <c r="U135" s="4">
        <f>Forward!U135*(1+SUM($B135:$B$228))</f>
        <v>0</v>
      </c>
      <c r="V135" s="6"/>
      <c r="W135" s="20">
        <f t="shared" si="0"/>
        <v>371.29030277777775</v>
      </c>
      <c r="X135" s="20">
        <f t="shared" si="1"/>
        <v>235.38593427579366</v>
      </c>
      <c r="Y135" s="23">
        <f t="shared" si="2"/>
        <v>336.81436166666668</v>
      </c>
      <c r="Z135" s="23">
        <f t="shared" si="3"/>
        <v>228.70858675595238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30.370697222222248</v>
      </c>
      <c r="AJ135" s="9">
        <f>(AE135-W135)/AE135</f>
        <v>7.5612761065232237E-2</v>
      </c>
      <c r="AK135" s="9">
        <f>IF(AJ135&gt;0,AJ135,0)</f>
        <v>7.5612761065232237E-2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Encargos'!$L53+'Swap - Encargos'!R53)*(1+SUM($B136:$B$228))</f>
        <v>421.57619999999997</v>
      </c>
      <c r="P136" s="4">
        <f>Forward!P136*(1+SUM($B136:$B$228))+(-'Swap - Encargos'!$L53+'Swap - Encargos'!S53)*(1+SUM($B136:$B$228))</f>
        <v>324.83769999999998</v>
      </c>
      <c r="Q136" s="4">
        <f>Forward!Q136*(1+SUM($B136:$B$228))+(-'Swap - Encargos'!$L53+'Swap - Encargos'!T53)*(1+SUM($B136:$B$228))</f>
        <v>305.49</v>
      </c>
      <c r="R136" s="4">
        <f>Forward!R136*(1+SUM($B136:$B$228))+(-'Swap - Encargos'!$L53+'Swap - Encargos'!U53)*(1+SUM($B136:$B$228))</f>
        <v>285.12399999999997</v>
      </c>
      <c r="S136" s="4">
        <f>Forward!S136*(1+SUM($B136:$B$228))+(-'Swap - Encargos'!$L53+'Swap - Encargos'!V53)*(1+SUM($B136:$B$228))</f>
        <v>263.73969999999997</v>
      </c>
      <c r="T136" s="4">
        <f>Forward!T136*(1+SUM($B136:$B$228))+(-'Swap - Encargos'!$L53+'Swap - Encargos'!W53)*(1+SUM($B136:$B$228))</f>
        <v>239.3005</v>
      </c>
      <c r="U136" s="4">
        <f>Forward!U136*(1+SUM($B136:$B$228))</f>
        <v>0</v>
      </c>
      <c r="V136" s="6"/>
      <c r="W136" s="20">
        <f t="shared" si="0"/>
        <v>343.05395555555555</v>
      </c>
      <c r="X136" s="20">
        <f t="shared" si="1"/>
        <v>235.38593427579366</v>
      </c>
      <c r="Y136" s="23">
        <f t="shared" si="2"/>
        <v>314.07766333333331</v>
      </c>
      <c r="Z136" s="23">
        <f t="shared" si="3"/>
        <v>228.70858675595238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58.607044444444455</v>
      </c>
      <c r="AJ136" s="9">
        <f t="shared" ref="AJ136:AJ139" si="18">(AE136-W136)/AE136</f>
        <v>0.14591171272402462</v>
      </c>
      <c r="AK136" s="9">
        <f t="shared" ref="AK136:AK139" si="19">IF(AJ136&gt;0,AJ136,0)</f>
        <v>0.14591171272402462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Encargos'!$L54+'Swap - Encargos'!R54)*(1+SUM($B137:$B$228))</f>
        <v>344.95560000000006</v>
      </c>
      <c r="P137" s="4">
        <f>Forward!P137*(1+SUM($B137:$B$228))+(-'Swap - Encargos'!$L54+'Swap - Encargos'!S54)*(1+SUM($B137:$B$228))</f>
        <v>320.67720000000003</v>
      </c>
      <c r="Q137" s="4">
        <f>Forward!Q137*(1+SUM($B137:$B$228))+(-'Swap - Encargos'!$L54+'Swap - Encargos'!T54)*(1+SUM($B137:$B$228))</f>
        <v>306.51479999999998</v>
      </c>
      <c r="R137" s="4">
        <f>Forward!R137*(1+SUM($B137:$B$228))+(-'Swap - Encargos'!$L54+'Swap - Encargos'!U54)*(1+SUM($B137:$B$228))</f>
        <v>281.22480000000002</v>
      </c>
      <c r="S137" s="4">
        <f>Forward!S137*(1+SUM($B137:$B$228))+(-'Swap - Encargos'!$L54+'Swap - Encargos'!V54)*(1+SUM($B137:$B$228))</f>
        <v>253.91160000000002</v>
      </c>
      <c r="T137" s="4">
        <f>Forward!T137*(1+SUM($B137:$B$228))+(-'Swap - Encargos'!$L54+'Swap - Encargos'!W54)*(1+SUM($B137:$B$228))</f>
        <v>239.7492</v>
      </c>
      <c r="U137" s="4">
        <f>Forward!U137*(1+SUM($B137:$B$228))</f>
        <v>0</v>
      </c>
      <c r="V137" s="4"/>
      <c r="W137" s="20">
        <f t="shared" si="0"/>
        <v>318.73829999999998</v>
      </c>
      <c r="X137" s="20">
        <f t="shared" si="1"/>
        <v>235.38593427579366</v>
      </c>
      <c r="Y137" s="23">
        <f t="shared" si="2"/>
        <v>296.19647999999995</v>
      </c>
      <c r="Z137" s="23">
        <f t="shared" si="3"/>
        <v>228.70858675595238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82.92270000000002</v>
      </c>
      <c r="AJ137" s="9">
        <f t="shared" si="18"/>
        <v>0.20644946858171448</v>
      </c>
      <c r="AK137" s="9">
        <f t="shared" si="19"/>
        <v>0.20644946858171448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Encargos'!$L55+'Swap - Encargos'!R55)*(1+SUM($B138:$B$228))</f>
        <v>350.71010000000001</v>
      </c>
      <c r="P138" s="4">
        <f>Forward!P138*(1+SUM($B138:$B$228))+(-'Swap - Encargos'!$L55+'Swap - Encargos'!S55)*(1+SUM($B138:$B$228))</f>
        <v>336.64149999999995</v>
      </c>
      <c r="Q138" s="4">
        <f>Forward!Q138*(1+SUM($B138:$B$228))+(-'Swap - Encargos'!$L55+'Swap - Encargos'!T55)*(1+SUM($B138:$B$228))</f>
        <v>315.53859999999997</v>
      </c>
      <c r="R138" s="4">
        <f>Forward!R138*(1+SUM($B138:$B$228))+(-'Swap - Encargos'!$L55+'Swap - Encargos'!U55)*(1+SUM($B138:$B$228))</f>
        <v>288.40629999999999</v>
      </c>
      <c r="S138" s="4">
        <f>Forward!S138*(1+SUM($B138:$B$228))+(-'Swap - Encargos'!$L55+'Swap - Encargos'!V55)*(1+SUM($B138:$B$228))</f>
        <v>271.32299999999998</v>
      </c>
      <c r="T138" s="4">
        <f>Forward!T138*(1+SUM($B138:$B$228))+(-'Swap - Encargos'!$L55+'Swap - Encargos'!W55)*(1+SUM($B138:$B$228))</f>
        <v>240.17109999999997</v>
      </c>
      <c r="U138" s="4">
        <f>Forward!U138*(1+SUM($B138:$B$228))</f>
        <v>0</v>
      </c>
      <c r="V138" s="4"/>
      <c r="W138" s="20">
        <f t="shared" si="0"/>
        <v>327.37408888888888</v>
      </c>
      <c r="X138" s="20">
        <f t="shared" si="1"/>
        <v>235.38593427579366</v>
      </c>
      <c r="Y138" s="23">
        <f t="shared" si="2"/>
        <v>305.15463333333327</v>
      </c>
      <c r="Z138" s="23">
        <f t="shared" si="3"/>
        <v>228.70858675595238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74.286911111111124</v>
      </c>
      <c r="AJ138" s="9">
        <f t="shared" si="18"/>
        <v>0.18494927590956334</v>
      </c>
      <c r="AK138" s="9">
        <f t="shared" si="19"/>
        <v>0.18494927590956334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Encargos'!$L56+'Swap - Encargos'!R56)*(1+SUM($B139:$B$228))</f>
        <v>335.69760000000002</v>
      </c>
      <c r="P139" s="4">
        <f>Forward!P139*(1+SUM($B139:$B$228))+(-'Swap - Encargos'!$L56+'Swap - Encargos'!S56)*(1+SUM($B139:$B$228))</f>
        <v>332.70029999999997</v>
      </c>
      <c r="Q139" s="4">
        <f>Forward!Q139*(1+SUM($B139:$B$228))+(-'Swap - Encargos'!$L56+'Swap - Encargos'!T56)*(1+SUM($B139:$B$228))</f>
        <v>314.7165</v>
      </c>
      <c r="R139" s="4">
        <f>Forward!R139*(1+SUM($B139:$B$228))+(-'Swap - Encargos'!$L56+'Swap - Encargos'!U56)*(1+SUM($B139:$B$228))</f>
        <v>288.73990000000003</v>
      </c>
      <c r="S139" s="4">
        <f>Forward!S139*(1+SUM($B139:$B$228))+(-'Swap - Encargos'!$L56+'Swap - Encargos'!V56)*(1+SUM($B139:$B$228))</f>
        <v>271.7552</v>
      </c>
      <c r="T139" s="4">
        <f>Forward!T139*(1+SUM($B139:$B$228))+(-'Swap - Encargos'!$L56+'Swap - Encargos'!W56)*(1+SUM($B139:$B$228))</f>
        <v>239.78399999999999</v>
      </c>
      <c r="U139" s="4">
        <f>Forward!U139*(1+SUM($B139:$B$228))</f>
        <v>0</v>
      </c>
      <c r="V139" s="4"/>
      <c r="W139" s="20">
        <f t="shared" si="0"/>
        <v>321.18289722222221</v>
      </c>
      <c r="X139" s="20">
        <f t="shared" si="1"/>
        <v>235.38593427579366</v>
      </c>
      <c r="Y139" s="23">
        <f t="shared" si="2"/>
        <v>300.72909999999996</v>
      </c>
      <c r="Z139" s="23">
        <f t="shared" si="3"/>
        <v>228.70858675595238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80.478102777777792</v>
      </c>
      <c r="AJ139" s="9">
        <f t="shared" si="18"/>
        <v>0.2003632485548206</v>
      </c>
      <c r="AK139" s="9">
        <f t="shared" si="19"/>
        <v>0.2003632485548206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Encargos'!$L57+'Swap - Encargos'!R57)*(1+SUM($B140:$B$228))</f>
        <v>285.28499999999997</v>
      </c>
      <c r="P140" s="4">
        <f>Forward!P140*(1+SUM($B140:$B$228))+(-'Swap - Encargos'!$L57+'Swap - Encargos'!S57)*(1+SUM($B140:$B$228))</f>
        <v>337.15500000000003</v>
      </c>
      <c r="Q140" s="4">
        <f>Forward!Q140*(1+SUM($B140:$B$228))+(-'Swap - Encargos'!$L57+'Swap - Encargos'!T57)*(1+SUM($B140:$B$228))</f>
        <v>307.23</v>
      </c>
      <c r="R140" s="4">
        <f>Forward!R140*(1+SUM($B140:$B$228))+(-'Swap - Encargos'!$L57+'Swap - Encargos'!U57)*(1+SUM($B140:$B$228))</f>
        <v>278.30250000000001</v>
      </c>
      <c r="S140" s="4">
        <f>Forward!S140*(1+SUM($B140:$B$228))+(-'Swap - Encargos'!$L57+'Swap - Encargos'!V57)*(1+SUM($B140:$B$228))</f>
        <v>267.33000000000004</v>
      </c>
      <c r="T140" s="4">
        <f>Forward!T140*(1+SUM($B140:$B$228))+(-'Swap - Encargos'!$L57+'Swap - Encargos'!W57)*(1+SUM($B140:$B$228))</f>
        <v>240.39750000000001</v>
      </c>
      <c r="U140" s="4">
        <f>Forward!U140*(1+SUM($B140:$B$228))</f>
        <v>0</v>
      </c>
      <c r="V140" s="4"/>
      <c r="W140" s="20">
        <f t="shared" si="0"/>
        <v>308.72625000000005</v>
      </c>
      <c r="X140" s="20">
        <f t="shared" si="1"/>
        <v>235.38593427579366</v>
      </c>
      <c r="Y140" s="23">
        <f t="shared" si="2"/>
        <v>290.57175000000007</v>
      </c>
      <c r="Z140" s="23">
        <f t="shared" si="3"/>
        <v>228.70858675595238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92.934749999999951</v>
      </c>
      <c r="AJ140" s="9">
        <f t="shared" ref="AJ140" si="23">(AE140-W140)/AE140</f>
        <v>0.2313760858037</v>
      </c>
      <c r="AK140" s="9">
        <f t="shared" ref="AK140" si="24">IF(AJ140&gt;0,AJ140,0)</f>
        <v>0.2313760858037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Encargos'!$L58+'Swap - Encargos'!R58)*(1+SUM($B141:$B$228))</f>
        <v>293.05919999999998</v>
      </c>
      <c r="P141" s="4">
        <f>Forward!P141*(1+SUM($B141:$B$228))+(-'Swap - Encargos'!$L58+'Swap - Encargos'!S58)*(1+SUM($B141:$B$228))</f>
        <v>343.89600000000002</v>
      </c>
      <c r="Q141" s="4">
        <f>Forward!Q141*(1+SUM($B141:$B$228))+(-'Swap - Encargos'!$L58+'Swap - Encargos'!T58)*(1+SUM($B141:$B$228))</f>
        <v>317.97919999999999</v>
      </c>
      <c r="R141" s="4">
        <f>Forward!R141*(1+SUM($B141:$B$228))+(-'Swap - Encargos'!$L58+'Swap - Encargos'!U58)*(1+SUM($B141:$B$228))</f>
        <v>289.072</v>
      </c>
      <c r="S141" s="4">
        <f>Forward!S141*(1+SUM($B141:$B$228))+(-'Swap - Encargos'!$L58+'Swap - Encargos'!V58)*(1+SUM($B141:$B$228))</f>
        <v>275.11680000000001</v>
      </c>
      <c r="T141" s="4">
        <f>Forward!T141*(1+SUM($B141:$B$228))+(-'Swap - Encargos'!$L58+'Swap - Encargos'!W58)*(1+SUM($B141:$B$228))</f>
        <v>235.2448</v>
      </c>
      <c r="U141" s="4">
        <f>Forward!U141*(1+SUM($B141:$B$228))</f>
        <v>0</v>
      </c>
      <c r="V141" s="4"/>
      <c r="W141" s="20">
        <f t="shared" si="0"/>
        <v>317.53617777777777</v>
      </c>
      <c r="X141" s="20">
        <f t="shared" si="1"/>
        <v>235.38593427579366</v>
      </c>
      <c r="Y141" s="23">
        <f t="shared" si="2"/>
        <v>297.07962666666663</v>
      </c>
      <c r="Z141" s="23">
        <f t="shared" si="3"/>
        <v>228.70858675595238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84.124822222222235</v>
      </c>
      <c r="AJ141" s="9">
        <f t="shared" ref="AJ141" si="28">(AE141-W141)/AE141</f>
        <v>0.2094423462129065</v>
      </c>
      <c r="AK141" s="9">
        <f t="shared" ref="AK141" si="29">IF(AJ141&gt;0,AJ141,0)</f>
        <v>0.2094423462129065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098B-66F1-4446-9FD4-8AD097816932}">
  <dimension ref="A1:CV145"/>
  <sheetViews>
    <sheetView zoomScale="85" zoomScaleNormal="85" workbookViewId="0">
      <selection activeCell="N115" sqref="N115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Encargos'!$L3+'Swap - Encargos'!N3)</f>
        <v>242</v>
      </c>
      <c r="L86" s="4">
        <f>Forward!L86+(-'Swap - Encargos'!$L3+'Swap - Encargos'!O3)</f>
        <v>249</v>
      </c>
      <c r="M86" s="4">
        <f>Forward!M86+(-'Swap - Encargos'!$L3+'Swap - Encargos'!P3)</f>
        <v>225</v>
      </c>
      <c r="N86" s="4">
        <f>Forward!N86+(-'Swap - Encargos'!$L3+'Swap - Encargos'!Q3)</f>
        <v>209</v>
      </c>
      <c r="O86" s="4">
        <f>Forward!O86+(-'Swap - Encargos'!$L3+'Swap - Encargos'!R3)</f>
        <v>198</v>
      </c>
      <c r="P86" s="4">
        <f>Forward!P86+(-'Swap - Encargos'!$L3+'Swap - Encargos'!S3)</f>
        <v>193</v>
      </c>
      <c r="Q86" s="4">
        <f>Forward!Q86+(-'Swap - Encargos'!$L3+'Swap - Encargos'!T3)</f>
        <v>188</v>
      </c>
      <c r="R86" s="4">
        <f>Forward!R86+(-'Swap - Encargos'!$L3+'Swap - Encargos'!U3)</f>
        <v>183</v>
      </c>
      <c r="S86" s="4">
        <f>Forward!S86+(-'Swap - Encargos'!$L3+'Swap - Encargos'!V3)</f>
        <v>178</v>
      </c>
      <c r="T86" s="4">
        <f>Forward!T86+(-'Swap - Encargos'!$L3+'Swap - Encargos'!W3)</f>
        <v>173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238.66666666666666</v>
      </c>
      <c r="X86" s="20">
        <f t="shared" ref="X86:X141" si="1">AVERAGE($W$2:$W$198)</f>
        <v>216.04811507936506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224.6</v>
      </c>
      <c r="Z86" s="23">
        <f t="shared" ref="Z86:Z141" si="3">AVERAGE($Y$2:$Y$198)</f>
        <v>209.45297619047611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67.333333333333343</v>
      </c>
      <c r="AJ86" s="9">
        <f t="shared" ref="AJ86:AJ134" si="8">(AE86-W86)/AE86</f>
        <v>0.2200435729847495</v>
      </c>
      <c r="AK86" s="9">
        <f t="shared" ref="AK86:AK130" si="9">IF(AJ86&gt;0,AJ86,0)</f>
        <v>0.2200435729847495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Encargos'!$L4+'Swap - Encargos'!N4)</f>
        <v>183</v>
      </c>
      <c r="L87" s="4">
        <f>Forward!L87+(-'Swap - Encargos'!$L4+'Swap - Encargos'!O4)</f>
        <v>244</v>
      </c>
      <c r="M87" s="4">
        <f>Forward!M87+(-'Swap - Encargos'!$L4+'Swap - Encargos'!P4)</f>
        <v>229</v>
      </c>
      <c r="N87" s="4">
        <f>Forward!N87+(-'Swap - Encargos'!$L4+'Swap - Encargos'!Q4)</f>
        <v>208</v>
      </c>
      <c r="O87" s="4">
        <f>Forward!O87+(-'Swap - Encargos'!$L4+'Swap - Encargos'!R4)</f>
        <v>204</v>
      </c>
      <c r="P87" s="4">
        <f>Forward!P87+(-'Swap - Encargos'!$L4+'Swap - Encargos'!S4)</f>
        <v>193</v>
      </c>
      <c r="Q87" s="4">
        <f>Forward!Q87+(-'Swap - Encargos'!$L4+'Swap - Encargos'!T4)</f>
        <v>188</v>
      </c>
      <c r="R87" s="4">
        <f>Forward!R87+(-'Swap - Encargos'!$L4+'Swap - Encargos'!U4)</f>
        <v>183</v>
      </c>
      <c r="S87" s="4">
        <f>Forward!S87+(-'Swap - Encargos'!$L4+'Swap - Encargos'!V4)</f>
        <v>178</v>
      </c>
      <c r="T87" s="4">
        <f>Forward!T87+(-'Swap - Encargos'!$L4+'Swap - Encargos'!W4)</f>
        <v>173</v>
      </c>
      <c r="U87" s="4">
        <f>Forward!U87</f>
        <v>0</v>
      </c>
      <c r="V87" s="6"/>
      <c r="W87" s="20">
        <f t="shared" si="0"/>
        <v>219.36111111111111</v>
      </c>
      <c r="X87" s="20">
        <f t="shared" si="1"/>
        <v>216.04811507936506</v>
      </c>
      <c r="Y87" s="23">
        <f t="shared" si="2"/>
        <v>213.76666666666668</v>
      </c>
      <c r="Z87" s="23">
        <f t="shared" si="3"/>
        <v>209.45297619047611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86.638888888888886</v>
      </c>
      <c r="AJ87" s="9">
        <f t="shared" si="8"/>
        <v>0.28313362381989832</v>
      </c>
      <c r="AK87" s="9">
        <f t="shared" si="9"/>
        <v>0.28313362381989832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Encargos'!$L5+'Swap - Encargos'!N5)</f>
        <v>202</v>
      </c>
      <c r="L88" s="4">
        <f>Forward!L88+(-'Swap - Encargos'!$L5+'Swap - Encargos'!O5)</f>
        <v>268</v>
      </c>
      <c r="M88" s="4">
        <f>Forward!M88+(-'Swap - Encargos'!$L5+'Swap - Encargos'!P5)</f>
        <v>235</v>
      </c>
      <c r="N88" s="4">
        <f>Forward!N88+(-'Swap - Encargos'!$L5+'Swap - Encargos'!Q5)</f>
        <v>207</v>
      </c>
      <c r="O88" s="4">
        <f>Forward!O88+(-'Swap - Encargos'!$L5+'Swap - Encargos'!R5)</f>
        <v>199</v>
      </c>
      <c r="P88" s="4">
        <f>Forward!P88+(-'Swap - Encargos'!$L5+'Swap - Encargos'!S5)</f>
        <v>192</v>
      </c>
      <c r="Q88" s="4">
        <f>Forward!Q88+(-'Swap - Encargos'!$L5+'Swap - Encargos'!T5)</f>
        <v>187</v>
      </c>
      <c r="R88" s="4">
        <f>Forward!R88+(-'Swap - Encargos'!$L5+'Swap - Encargos'!U5)</f>
        <v>182</v>
      </c>
      <c r="S88" s="4">
        <f>Forward!S88+(-'Swap - Encargos'!$L5+'Swap - Encargos'!V5)</f>
        <v>177</v>
      </c>
      <c r="T88" s="4">
        <f>Forward!T88+(-'Swap - Encargos'!$L5+'Swap - Encargos'!W5)</f>
        <v>172</v>
      </c>
      <c r="U88" s="4">
        <f>Forward!U88</f>
        <v>0</v>
      </c>
      <c r="V88" s="6"/>
      <c r="W88" s="20">
        <f t="shared" si="0"/>
        <v>235.27777777777777</v>
      </c>
      <c r="X88" s="20">
        <f t="shared" si="1"/>
        <v>216.04811507936506</v>
      </c>
      <c r="Y88" s="23">
        <f t="shared" si="2"/>
        <v>221.86666666666667</v>
      </c>
      <c r="Z88" s="23">
        <f t="shared" si="3"/>
        <v>209.45297619047611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70.722222222222229</v>
      </c>
      <c r="AJ88" s="9">
        <f t="shared" si="8"/>
        <v>0.23111837327523604</v>
      </c>
      <c r="AK88" s="9">
        <f t="shared" si="9"/>
        <v>0.23111837327523604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Encargos'!$L6+'Swap - Encargos'!N6)</f>
        <v>184</v>
      </c>
      <c r="L89" s="4">
        <f>Forward!L89+(-'Swap - Encargos'!$L6+'Swap - Encargos'!O6)</f>
        <v>270</v>
      </c>
      <c r="M89" s="4">
        <f>Forward!M89+(-'Swap - Encargos'!$L6+'Swap - Encargos'!P6)</f>
        <v>242</v>
      </c>
      <c r="N89" s="4">
        <f>Forward!N89+(-'Swap - Encargos'!$L6+'Swap - Encargos'!Q6)</f>
        <v>213</v>
      </c>
      <c r="O89" s="4">
        <f>Forward!O89+(-'Swap - Encargos'!$L6+'Swap - Encargos'!R6)</f>
        <v>204</v>
      </c>
      <c r="P89" s="4">
        <f>Forward!P89+(-'Swap - Encargos'!$L6+'Swap - Encargos'!S6)</f>
        <v>196</v>
      </c>
      <c r="Q89" s="4">
        <f>Forward!Q89+(-'Swap - Encargos'!$L6+'Swap - Encargos'!T6)</f>
        <v>191</v>
      </c>
      <c r="R89" s="4">
        <f>Forward!R89+(-'Swap - Encargos'!$L6+'Swap - Encargos'!U6)</f>
        <v>186</v>
      </c>
      <c r="S89" s="4">
        <f>Forward!S89+(-'Swap - Encargos'!$L6+'Swap - Encargos'!V6)</f>
        <v>181</v>
      </c>
      <c r="T89" s="4">
        <f>Forward!T89+(-'Swap - Encargos'!$L6+'Swap - Encargos'!W6)</f>
        <v>176</v>
      </c>
      <c r="U89" s="4">
        <f>Forward!U89</f>
        <v>0</v>
      </c>
      <c r="V89" s="6"/>
      <c r="W89" s="20">
        <f t="shared" si="0"/>
        <v>234.41666666666666</v>
      </c>
      <c r="X89" s="20">
        <f t="shared" si="1"/>
        <v>216.04811507936506</v>
      </c>
      <c r="Y89" s="23">
        <f t="shared" si="2"/>
        <v>223.2</v>
      </c>
      <c r="Z89" s="23">
        <f t="shared" si="3"/>
        <v>209.45297619047611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71.583333333333343</v>
      </c>
      <c r="AJ89" s="9">
        <f t="shared" si="8"/>
        <v>0.23393246187363836</v>
      </c>
      <c r="AK89" s="9">
        <f t="shared" si="9"/>
        <v>0.23393246187363836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Encargos'!$L7+'Swap - Encargos'!N7)</f>
        <v>180</v>
      </c>
      <c r="L90" s="4">
        <f>Forward!L90+(-'Swap - Encargos'!$L7+'Swap - Encargos'!O7)</f>
        <v>245</v>
      </c>
      <c r="M90" s="4">
        <f>Forward!M90+(-'Swap - Encargos'!$L7+'Swap - Encargos'!P7)</f>
        <v>241</v>
      </c>
      <c r="N90" s="4">
        <f>Forward!N90+(-'Swap - Encargos'!$L7+'Swap - Encargos'!Q7)</f>
        <v>219</v>
      </c>
      <c r="O90" s="4">
        <f>Forward!O90+(-'Swap - Encargos'!$L7+'Swap - Encargos'!R7)</f>
        <v>211</v>
      </c>
      <c r="P90" s="4">
        <f>Forward!P90+(-'Swap - Encargos'!$L7+'Swap - Encargos'!S7)</f>
        <v>202</v>
      </c>
      <c r="Q90" s="4">
        <f>Forward!Q90+(-'Swap - Encargos'!$L7+'Swap - Encargos'!T7)</f>
        <v>197</v>
      </c>
      <c r="R90" s="4">
        <f>Forward!R90+(-'Swap - Encargos'!$L7+'Swap - Encargos'!U7)</f>
        <v>192</v>
      </c>
      <c r="S90" s="4">
        <f>Forward!S90+(-'Swap - Encargos'!$L7+'Swap - Encargos'!V7)</f>
        <v>187</v>
      </c>
      <c r="T90" s="4">
        <f>Forward!T90+(-'Swap - Encargos'!$L7+'Swap - Encargos'!W7)</f>
        <v>182</v>
      </c>
      <c r="U90" s="4">
        <f>Forward!U90</f>
        <v>0</v>
      </c>
      <c r="V90" s="6"/>
      <c r="W90" s="20">
        <f t="shared" si="0"/>
        <v>226.33333333333334</v>
      </c>
      <c r="X90" s="20">
        <f t="shared" si="1"/>
        <v>216.04811507936506</v>
      </c>
      <c r="Y90" s="23">
        <f t="shared" si="2"/>
        <v>220.66666666666666</v>
      </c>
      <c r="Z90" s="23">
        <f t="shared" si="3"/>
        <v>209.45297619047611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79.666666666666657</v>
      </c>
      <c r="AJ90" s="9">
        <f t="shared" si="8"/>
        <v>0.26034858387799559</v>
      </c>
      <c r="AK90" s="9">
        <f t="shared" si="9"/>
        <v>0.26034858387799559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Encargos'!$L8+'Swap - Encargos'!N8)</f>
        <v>177</v>
      </c>
      <c r="L91" s="4">
        <f>Forward!L91+(-'Swap - Encargos'!$L8+'Swap - Encargos'!O8)</f>
        <v>245</v>
      </c>
      <c r="M91" s="4">
        <f>Forward!M91+(-'Swap - Encargos'!$L8+'Swap - Encargos'!P8)</f>
        <v>235</v>
      </c>
      <c r="N91" s="4">
        <f>Forward!N91+(-'Swap - Encargos'!$L8+'Swap - Encargos'!Q8)</f>
        <v>212</v>
      </c>
      <c r="O91" s="4">
        <f>Forward!O91+(-'Swap - Encargos'!$L8+'Swap - Encargos'!R8)</f>
        <v>206</v>
      </c>
      <c r="P91" s="4">
        <f>Forward!P91+(-'Swap - Encargos'!$L8+'Swap - Encargos'!S8)</f>
        <v>195</v>
      </c>
      <c r="Q91" s="4">
        <f>Forward!Q91+(-'Swap - Encargos'!$L8+'Swap - Encargos'!T8)</f>
        <v>190</v>
      </c>
      <c r="R91" s="4">
        <f>Forward!R91+(-'Swap - Encargos'!$L8+'Swap - Encargos'!U8)</f>
        <v>185</v>
      </c>
      <c r="S91" s="4">
        <f>Forward!S91+(-'Swap - Encargos'!$L8+'Swap - Encargos'!V8)</f>
        <v>180</v>
      </c>
      <c r="T91" s="4">
        <f>Forward!T91+(-'Swap - Encargos'!$L8+'Swap - Encargos'!W8)</f>
        <v>175</v>
      </c>
      <c r="U91" s="4">
        <f>Forward!U91</f>
        <v>0</v>
      </c>
      <c r="V91" s="6"/>
      <c r="W91" s="20">
        <f t="shared" si="0"/>
        <v>223.86111111111111</v>
      </c>
      <c r="X91" s="20">
        <f t="shared" si="1"/>
        <v>216.04811507936506</v>
      </c>
      <c r="Y91" s="23">
        <f t="shared" si="2"/>
        <v>216.5</v>
      </c>
      <c r="Z91" s="23">
        <f t="shared" si="3"/>
        <v>209.45297619047611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82.138888888888886</v>
      </c>
      <c r="AJ91" s="9">
        <f t="shared" si="8"/>
        <v>0.26842774146695714</v>
      </c>
      <c r="AK91" s="9">
        <f t="shared" si="9"/>
        <v>0.26842774146695714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Encargos'!$L9+'Swap - Encargos'!N9)</f>
        <v>104</v>
      </c>
      <c r="L92" s="4">
        <f>Forward!L92+(-'Swap - Encargos'!$L9+'Swap - Encargos'!O9)</f>
        <v>224</v>
      </c>
      <c r="M92" s="4">
        <f>Forward!M92+(-'Swap - Encargos'!$L9+'Swap - Encargos'!P9)</f>
        <v>225</v>
      </c>
      <c r="N92" s="4">
        <f>Forward!N92+(-'Swap - Encargos'!$L9+'Swap - Encargos'!Q9)</f>
        <v>212</v>
      </c>
      <c r="O92" s="4">
        <f>Forward!O92+(-'Swap - Encargos'!$L9+'Swap - Encargos'!R9)</f>
        <v>207</v>
      </c>
      <c r="P92" s="4">
        <f>Forward!P92+(-'Swap - Encargos'!$L9+'Swap - Encargos'!S9)</f>
        <v>195</v>
      </c>
      <c r="Q92" s="4">
        <f>Forward!Q92+(-'Swap - Encargos'!$L9+'Swap - Encargos'!T9)</f>
        <v>190</v>
      </c>
      <c r="R92" s="4">
        <f>Forward!R92+(-'Swap - Encargos'!$L9+'Swap - Encargos'!U9)</f>
        <v>185</v>
      </c>
      <c r="S92" s="4">
        <f>Forward!S92+(-'Swap - Encargos'!$L9+'Swap - Encargos'!V9)</f>
        <v>180</v>
      </c>
      <c r="T92" s="4">
        <f>Forward!T92+(-'Swap - Encargos'!$L9+'Swap - Encargos'!W9)</f>
        <v>175</v>
      </c>
      <c r="U92" s="4">
        <f>Forward!U92</f>
        <v>0</v>
      </c>
      <c r="V92" s="6"/>
      <c r="W92" s="20">
        <f t="shared" si="0"/>
        <v>202.33333333333334</v>
      </c>
      <c r="X92" s="20">
        <f t="shared" si="1"/>
        <v>216.04811507936506</v>
      </c>
      <c r="Y92" s="23">
        <f t="shared" si="2"/>
        <v>203.5</v>
      </c>
      <c r="Z92" s="23">
        <f t="shared" si="3"/>
        <v>209.45297619047611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103.66666666666666</v>
      </c>
      <c r="AJ92" s="9">
        <f t="shared" si="8"/>
        <v>0.33877995642701519</v>
      </c>
      <c r="AK92" s="9">
        <f t="shared" si="9"/>
        <v>0.33877995642701519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Encargos'!$L10+'Swap - Encargos'!N10)</f>
        <v>111</v>
      </c>
      <c r="L93" s="4">
        <f>Forward!L93+(-'Swap - Encargos'!$L10+'Swap - Encargos'!O10)</f>
        <v>215</v>
      </c>
      <c r="M93" s="4">
        <f>Forward!M93+(-'Swap - Encargos'!$L10+'Swap - Encargos'!P10)</f>
        <v>220</v>
      </c>
      <c r="N93" s="4">
        <f>Forward!N93+(-'Swap - Encargos'!$L10+'Swap - Encargos'!Q10)</f>
        <v>211</v>
      </c>
      <c r="O93" s="4">
        <f>Forward!O93+(-'Swap - Encargos'!$L10+'Swap - Encargos'!R10)</f>
        <v>201</v>
      </c>
      <c r="P93" s="4">
        <f>Forward!P93+(-'Swap - Encargos'!$L10+'Swap - Encargos'!S10)</f>
        <v>194</v>
      </c>
      <c r="Q93" s="4">
        <f>Forward!Q93+(-'Swap - Encargos'!$L10+'Swap - Encargos'!T10)</f>
        <v>189</v>
      </c>
      <c r="R93" s="4">
        <f>Forward!R93+(-'Swap - Encargos'!$L10+'Swap - Encargos'!U10)</f>
        <v>184</v>
      </c>
      <c r="S93" s="4">
        <f>Forward!S93+(-'Swap - Encargos'!$L10+'Swap - Encargos'!V10)</f>
        <v>179</v>
      </c>
      <c r="T93" s="4">
        <f>Forward!T93+(-'Swap - Encargos'!$L10+'Swap - Encargos'!W10)</f>
        <v>174</v>
      </c>
      <c r="U93" s="4">
        <f>Forward!U93</f>
        <v>0</v>
      </c>
      <c r="V93" s="6"/>
      <c r="W93" s="20">
        <f t="shared" si="0"/>
        <v>201.44444444444446</v>
      </c>
      <c r="X93" s="20">
        <f t="shared" si="1"/>
        <v>216.04811507936506</v>
      </c>
      <c r="Y93" s="23">
        <f t="shared" si="2"/>
        <v>201.28333333333333</v>
      </c>
      <c r="Z93" s="23">
        <f t="shared" si="3"/>
        <v>209.45297619047611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104.55555555555554</v>
      </c>
      <c r="AJ93" s="9">
        <f t="shared" si="8"/>
        <v>0.34168482207697892</v>
      </c>
      <c r="AK93" s="9">
        <f t="shared" si="9"/>
        <v>0.34168482207697892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Encargos'!$L11+'Swap - Encargos'!N11)</f>
        <v>126</v>
      </c>
      <c r="L94" s="4">
        <f>Forward!L94+(-'Swap - Encargos'!$L11+'Swap - Encargos'!O11)</f>
        <v>204</v>
      </c>
      <c r="M94" s="4">
        <f>Forward!M94+(-'Swap - Encargos'!$L11+'Swap - Encargos'!P11)</f>
        <v>216</v>
      </c>
      <c r="N94" s="4">
        <f>Forward!N94+(-'Swap - Encargos'!$L11+'Swap - Encargos'!Q11)</f>
        <v>209</v>
      </c>
      <c r="O94" s="4">
        <f>Forward!O94+(-'Swap - Encargos'!$L11+'Swap - Encargos'!R11)</f>
        <v>205</v>
      </c>
      <c r="P94" s="4">
        <f>Forward!P94+(-'Swap - Encargos'!$L11+'Swap - Encargos'!S11)</f>
        <v>197</v>
      </c>
      <c r="Q94" s="4">
        <f>Forward!Q94+(-'Swap - Encargos'!$L11+'Swap - Encargos'!T11)</f>
        <v>192</v>
      </c>
      <c r="R94" s="4">
        <f>Forward!R94+(-'Swap - Encargos'!$L11+'Swap - Encargos'!U11)</f>
        <v>187</v>
      </c>
      <c r="S94" s="4">
        <f>Forward!S94+(-'Swap - Encargos'!$L11+'Swap - Encargos'!V11)</f>
        <v>182</v>
      </c>
      <c r="T94" s="4">
        <f>Forward!T94+(-'Swap - Encargos'!$L11+'Swap - Encargos'!W11)</f>
        <v>177</v>
      </c>
      <c r="U94" s="4">
        <f>Forward!U94</f>
        <v>0</v>
      </c>
      <c r="V94" s="6"/>
      <c r="W94" s="20">
        <f t="shared" si="0"/>
        <v>200.44444444444446</v>
      </c>
      <c r="X94" s="20">
        <f t="shared" si="1"/>
        <v>216.04811507936506</v>
      </c>
      <c r="Y94" s="23">
        <f t="shared" si="2"/>
        <v>201.46666666666667</v>
      </c>
      <c r="Z94" s="23">
        <f t="shared" si="3"/>
        <v>209.45297619047611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105.55555555555554</v>
      </c>
      <c r="AJ94" s="9">
        <f t="shared" si="8"/>
        <v>0.34495279593318806</v>
      </c>
      <c r="AK94" s="9">
        <f t="shared" si="9"/>
        <v>0.34495279593318806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Encargos'!$L12+'Swap - Encargos'!N12)</f>
        <v>104</v>
      </c>
      <c r="L95" s="4">
        <f>Forward!L95+(-'Swap - Encargos'!$L12+'Swap - Encargos'!O12)</f>
        <v>174</v>
      </c>
      <c r="M95" s="4">
        <f>Forward!M95+(-'Swap - Encargos'!$L12+'Swap - Encargos'!P12)</f>
        <v>195</v>
      </c>
      <c r="N95" s="4">
        <f>Forward!N95+(-'Swap - Encargos'!$L12+'Swap - Encargos'!Q12)</f>
        <v>198</v>
      </c>
      <c r="O95" s="4">
        <f>Forward!O95+(-'Swap - Encargos'!$L12+'Swap - Encargos'!R12)</f>
        <v>185</v>
      </c>
      <c r="P95" s="4">
        <f>Forward!P95+(-'Swap - Encargos'!$L12+'Swap - Encargos'!S12)</f>
        <v>187</v>
      </c>
      <c r="Q95" s="4">
        <f>Forward!Q95+(-'Swap - Encargos'!$L12+'Swap - Encargos'!T12)</f>
        <v>182</v>
      </c>
      <c r="R95" s="4">
        <f>Forward!R95+(-'Swap - Encargos'!$L12+'Swap - Encargos'!U12)</f>
        <v>177</v>
      </c>
      <c r="S95" s="4">
        <f>Forward!S95+(-'Swap - Encargos'!$L12+'Swap - Encargos'!V12)</f>
        <v>172</v>
      </c>
      <c r="T95" s="4">
        <f>Forward!T95+(-'Swap - Encargos'!$L12+'Swap - Encargos'!W12)</f>
        <v>167</v>
      </c>
      <c r="U95" s="4">
        <f>Forward!U95</f>
        <v>0</v>
      </c>
      <c r="V95" s="6"/>
      <c r="W95" s="20">
        <f t="shared" si="0"/>
        <v>181.16666666666666</v>
      </c>
      <c r="X95" s="20">
        <f t="shared" si="1"/>
        <v>216.04811507936506</v>
      </c>
      <c r="Y95" s="23">
        <f t="shared" si="2"/>
        <v>183.65</v>
      </c>
      <c r="Z95" s="23">
        <f t="shared" si="3"/>
        <v>209.45297619047611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124.83333333333334</v>
      </c>
      <c r="AJ95" s="9">
        <f t="shared" si="8"/>
        <v>0.40795206971677561</v>
      </c>
      <c r="AK95" s="9">
        <f t="shared" si="9"/>
        <v>0.40795206971677561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Encargos'!$L13+'Swap - Encargos'!N13)</f>
        <v>103</v>
      </c>
      <c r="L96" s="4">
        <f>Forward!L96+(-'Swap - Encargos'!$L13+'Swap - Encargos'!O13)</f>
        <v>134</v>
      </c>
      <c r="M96" s="4">
        <f>Forward!M96+(-'Swap - Encargos'!$L13+'Swap - Encargos'!P13)</f>
        <v>171</v>
      </c>
      <c r="N96" s="4">
        <f>Forward!N96+(-'Swap - Encargos'!$L13+'Swap - Encargos'!Q13)</f>
        <v>183</v>
      </c>
      <c r="O96" s="4">
        <f>Forward!O96+(-'Swap - Encargos'!$L13+'Swap - Encargos'!R13)</f>
        <v>175</v>
      </c>
      <c r="P96" s="4">
        <f>Forward!P96+(-'Swap - Encargos'!$L13+'Swap - Encargos'!S13)</f>
        <v>184</v>
      </c>
      <c r="Q96" s="4">
        <f>Forward!Q96+(-'Swap - Encargos'!$L13+'Swap - Encargos'!T13)</f>
        <v>179</v>
      </c>
      <c r="R96" s="4">
        <f>Forward!R96+(-'Swap - Encargos'!$L13+'Swap - Encargos'!U13)</f>
        <v>174</v>
      </c>
      <c r="S96" s="4">
        <f>Forward!S96+(-'Swap - Encargos'!$L13+'Swap - Encargos'!V13)</f>
        <v>171</v>
      </c>
      <c r="T96" s="4">
        <f>Forward!T96+(-'Swap - Encargos'!$L13+'Swap - Encargos'!W13)</f>
        <v>165</v>
      </c>
      <c r="U96" s="4">
        <f>Forward!U96</f>
        <v>0</v>
      </c>
      <c r="V96" s="6"/>
      <c r="W96" s="20">
        <f t="shared" si="0"/>
        <v>158.22222222222223</v>
      </c>
      <c r="X96" s="20">
        <f t="shared" si="1"/>
        <v>216.04811507936506</v>
      </c>
      <c r="Y96" s="23">
        <f t="shared" si="2"/>
        <v>166.7</v>
      </c>
      <c r="Z96" s="23">
        <f t="shared" si="3"/>
        <v>209.45297619047611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147.77777777777777</v>
      </c>
      <c r="AJ96" s="9">
        <f t="shared" si="8"/>
        <v>0.48293391430646332</v>
      </c>
      <c r="AK96" s="9">
        <f t="shared" si="9"/>
        <v>0.48293391430646332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Encargos'!$L14+'Swap - Encargos'!N14)</f>
        <v>99</v>
      </c>
      <c r="L97" s="4">
        <f>Forward!L97+(-'Swap - Encargos'!$L14+'Swap - Encargos'!O14)</f>
        <v>126</v>
      </c>
      <c r="M97" s="4">
        <f>Forward!M97+(-'Swap - Encargos'!$L14+'Swap - Encargos'!P14)</f>
        <v>171</v>
      </c>
      <c r="N97" s="4">
        <f>Forward!N97+(-'Swap - Encargos'!$L14+'Swap - Encargos'!Q14)</f>
        <v>181</v>
      </c>
      <c r="O97" s="4">
        <f>Forward!O97+(-'Swap - Encargos'!$L14+'Swap - Encargos'!R14)</f>
        <v>175</v>
      </c>
      <c r="P97" s="4">
        <f>Forward!P97+(-'Swap - Encargos'!$L14+'Swap - Encargos'!S14)</f>
        <v>186</v>
      </c>
      <c r="Q97" s="4">
        <f>Forward!Q97+(-'Swap - Encargos'!$L14+'Swap - Encargos'!T14)</f>
        <v>181</v>
      </c>
      <c r="R97" s="4">
        <f>Forward!R97+(-'Swap - Encargos'!$L14+'Swap - Encargos'!U14)</f>
        <v>176</v>
      </c>
      <c r="S97" s="4">
        <f>Forward!S97+(-'Swap - Encargos'!$L14+'Swap - Encargos'!V14)</f>
        <v>171</v>
      </c>
      <c r="T97" s="4">
        <f>Forward!T97+(-'Swap - Encargos'!$L14+'Swap - Encargos'!W14)</f>
        <v>166</v>
      </c>
      <c r="U97" s="4">
        <f>Forward!U97</f>
        <v>0</v>
      </c>
      <c r="V97" s="6"/>
      <c r="W97" s="20">
        <f t="shared" si="0"/>
        <v>157.05555555555554</v>
      </c>
      <c r="X97" s="20">
        <f t="shared" si="1"/>
        <v>216.04811507936506</v>
      </c>
      <c r="Y97" s="23">
        <f t="shared" si="2"/>
        <v>166.35</v>
      </c>
      <c r="Z97" s="23">
        <f t="shared" si="3"/>
        <v>209.45297619047611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148.94444444444446</v>
      </c>
      <c r="AJ97" s="9">
        <f t="shared" si="8"/>
        <v>0.48674655047204068</v>
      </c>
      <c r="AK97" s="9">
        <f t="shared" si="9"/>
        <v>0.48674655047204068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Encargos'!$L15+'Swap - Encargos'!O15)</f>
        <v>118</v>
      </c>
      <c r="M98" s="4">
        <f>Forward!M98+(-'Swap - Encargos'!$L15+'Swap - Encargos'!P15)</f>
        <v>140</v>
      </c>
      <c r="N98" s="4">
        <f>Forward!N98+(-'Swap - Encargos'!$L15+'Swap - Encargos'!Q15)</f>
        <v>155</v>
      </c>
      <c r="O98" s="4">
        <f>Forward!O98+(-'Swap - Encargos'!$L15+'Swap - Encargos'!R15)</f>
        <v>170</v>
      </c>
      <c r="P98" s="4">
        <f>Forward!P98+(-'Swap - Encargos'!$L15+'Swap - Encargos'!S15)</f>
        <v>189</v>
      </c>
      <c r="Q98" s="4">
        <f>Forward!Q98+(-'Swap - Encargos'!$L15+'Swap - Encargos'!T15)</f>
        <v>184</v>
      </c>
      <c r="R98" s="4">
        <f>Forward!R98+(-'Swap - Encargos'!$L15+'Swap - Encargos'!U15)</f>
        <v>179</v>
      </c>
      <c r="S98" s="4">
        <f>Forward!S98+(-'Swap - Encargos'!$L15+'Swap - Encargos'!V15)</f>
        <v>174</v>
      </c>
      <c r="T98" s="4">
        <f>Forward!T98+(-'Swap - Encargos'!$L15+'Swap - Encargos'!W15)</f>
        <v>169</v>
      </c>
      <c r="U98" s="4">
        <f>Forward!U98</f>
        <v>0</v>
      </c>
      <c r="V98" s="6"/>
      <c r="W98" s="20">
        <f t="shared" si="0"/>
        <v>137.66666666666666</v>
      </c>
      <c r="X98" s="20">
        <f t="shared" si="1"/>
        <v>216.04811507936506</v>
      </c>
      <c r="Y98" s="23">
        <f t="shared" si="2"/>
        <v>154.4</v>
      </c>
      <c r="Z98" s="23">
        <f t="shared" si="3"/>
        <v>209.45297619047611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179.13333333333335</v>
      </c>
      <c r="AJ98" s="9">
        <f t="shared" si="8"/>
        <v>0.56544612794612803</v>
      </c>
      <c r="AK98" s="9">
        <f t="shared" si="9"/>
        <v>0.56544612794612803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Encargos'!$L16+'Swap - Encargos'!O16)</f>
        <v>119</v>
      </c>
      <c r="M99" s="4">
        <f>Forward!M99+(-'Swap - Encargos'!$L16+'Swap - Encargos'!P16)</f>
        <v>128</v>
      </c>
      <c r="N99" s="4">
        <f>Forward!N99+(-'Swap - Encargos'!$L16+'Swap - Encargos'!Q16)</f>
        <v>142</v>
      </c>
      <c r="O99" s="4">
        <f>Forward!O99+(-'Swap - Encargos'!$L16+'Swap - Encargos'!R16)</f>
        <v>153</v>
      </c>
      <c r="P99" s="4">
        <f>Forward!P99+(-'Swap - Encargos'!$L16+'Swap - Encargos'!S16)</f>
        <v>189</v>
      </c>
      <c r="Q99" s="4">
        <f>Forward!Q99+(-'Swap - Encargos'!$L16+'Swap - Encargos'!T16)</f>
        <v>188</v>
      </c>
      <c r="R99" s="4">
        <f>Forward!R99+(-'Swap - Encargos'!$L16+'Swap - Encargos'!U16)</f>
        <v>183</v>
      </c>
      <c r="S99" s="4">
        <f>Forward!S99+(-'Swap - Encargos'!$L16+'Swap - Encargos'!V16)</f>
        <v>178</v>
      </c>
      <c r="T99" s="4">
        <f>Forward!T99+(-'Swap - Encargos'!$L16+'Swap - Encargos'!W16)</f>
        <v>173</v>
      </c>
      <c r="U99" s="4">
        <f>Forward!U99</f>
        <v>0</v>
      </c>
      <c r="V99" s="6"/>
      <c r="W99" s="20">
        <f t="shared" si="0"/>
        <v>130.61111111111111</v>
      </c>
      <c r="X99" s="20">
        <f t="shared" si="1"/>
        <v>216.04811507936506</v>
      </c>
      <c r="Y99" s="23">
        <f t="shared" si="2"/>
        <v>147.35</v>
      </c>
      <c r="Z99" s="23">
        <f t="shared" si="3"/>
        <v>209.45297619047611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186.1888888888889</v>
      </c>
      <c r="AJ99" s="9">
        <f t="shared" si="8"/>
        <v>0.58771745230078565</v>
      </c>
      <c r="AK99" s="9">
        <f t="shared" si="9"/>
        <v>0.58771745230078565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Encargos'!$L17+'Swap - Encargos'!O17)</f>
        <v>111</v>
      </c>
      <c r="M100" s="4">
        <f>Forward!M100+(-'Swap - Encargos'!$L17+'Swap - Encargos'!P17)</f>
        <v>126</v>
      </c>
      <c r="N100" s="4">
        <f>Forward!N100+(-'Swap - Encargos'!$L17+'Swap - Encargos'!Q17)</f>
        <v>142</v>
      </c>
      <c r="O100" s="4">
        <f>Forward!O100+(-'Swap - Encargos'!$L17+'Swap - Encargos'!R17)</f>
        <v>150</v>
      </c>
      <c r="P100" s="4">
        <f>Forward!P100+(-'Swap - Encargos'!$L17+'Swap - Encargos'!S17)</f>
        <v>170</v>
      </c>
      <c r="Q100" s="4">
        <f>Forward!Q100+(-'Swap - Encargos'!$L17+'Swap - Encargos'!T17)</f>
        <v>182</v>
      </c>
      <c r="R100" s="4">
        <f>Forward!R100+(-'Swap - Encargos'!$L17+'Swap - Encargos'!U17)</f>
        <v>177</v>
      </c>
      <c r="S100" s="4">
        <f>Forward!S100+(-'Swap - Encargos'!$L17+'Swap - Encargos'!V17)</f>
        <v>172</v>
      </c>
      <c r="T100" s="4">
        <f>Forward!T100+(-'Swap - Encargos'!$L17+'Swap - Encargos'!W17)</f>
        <v>167</v>
      </c>
      <c r="U100" s="4">
        <f>Forward!U100</f>
        <v>0</v>
      </c>
      <c r="V100" s="6"/>
      <c r="W100" s="20">
        <f t="shared" si="0"/>
        <v>128.5</v>
      </c>
      <c r="X100" s="20">
        <f t="shared" si="1"/>
        <v>216.04811507936506</v>
      </c>
      <c r="Y100" s="23">
        <f t="shared" si="2"/>
        <v>142.16666666666666</v>
      </c>
      <c r="Z100" s="23">
        <f t="shared" si="3"/>
        <v>209.45297619047611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188.3</v>
      </c>
      <c r="AJ100" s="9">
        <f t="shared" si="8"/>
        <v>0.59438131313131315</v>
      </c>
      <c r="AK100" s="9">
        <f t="shared" si="9"/>
        <v>0.59438131313131315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Encargos'!$L18+'Swap - Encargos'!O18)</f>
        <v>113</v>
      </c>
      <c r="M101" s="4">
        <f>Forward!M101+(-'Swap - Encargos'!$L18+'Swap - Encargos'!P18)</f>
        <v>115</v>
      </c>
      <c r="N101" s="4">
        <f>Forward!N101+(-'Swap - Encargos'!$L18+'Swap - Encargos'!Q18)</f>
        <v>125</v>
      </c>
      <c r="O101" s="4">
        <f>Forward!O101+(-'Swap - Encargos'!$L18+'Swap - Encargos'!R18)</f>
        <v>137</v>
      </c>
      <c r="P101" s="4">
        <f>Forward!P101+(-'Swap - Encargos'!$L18+'Swap - Encargos'!S18)</f>
        <v>162</v>
      </c>
      <c r="Q101" s="4">
        <f>Forward!Q101+(-'Swap - Encargos'!$L18+'Swap - Encargos'!T18)</f>
        <v>178</v>
      </c>
      <c r="R101" s="4">
        <f>Forward!R101+(-'Swap - Encargos'!$L18+'Swap - Encargos'!U18)</f>
        <v>176</v>
      </c>
      <c r="S101" s="4">
        <f>Forward!S101+(-'Swap - Encargos'!$L18+'Swap - Encargos'!V18)</f>
        <v>174</v>
      </c>
      <c r="T101" s="4">
        <f>Forward!T101+(-'Swap - Encargos'!$L18+'Swap - Encargos'!W18)</f>
        <v>172</v>
      </c>
      <c r="U101" s="4">
        <f>Forward!U101</f>
        <v>0</v>
      </c>
      <c r="V101" s="6"/>
      <c r="W101" s="20">
        <f t="shared" si="0"/>
        <v>119.66666666666667</v>
      </c>
      <c r="X101" s="20">
        <f t="shared" si="1"/>
        <v>216.04811507936506</v>
      </c>
      <c r="Y101" s="23">
        <f t="shared" si="2"/>
        <v>133.65</v>
      </c>
      <c r="Z101" s="23">
        <f t="shared" si="3"/>
        <v>209.45297619047611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197.13333333333333</v>
      </c>
      <c r="AJ101" s="9">
        <f t="shared" si="8"/>
        <v>0.62226430976430969</v>
      </c>
      <c r="AK101" s="9">
        <f t="shared" si="9"/>
        <v>0.62226430976430969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Encargos'!$L19+'Swap - Encargos'!O19)</f>
        <v>115</v>
      </c>
      <c r="M102" s="4">
        <f>Forward!M102+(-'Swap - Encargos'!$L19+'Swap - Encargos'!P19)</f>
        <v>115</v>
      </c>
      <c r="N102" s="4">
        <f>Forward!N102+(-'Swap - Encargos'!$L19+'Swap - Encargos'!Q19)</f>
        <v>131</v>
      </c>
      <c r="O102" s="4">
        <f>Forward!O102+(-'Swap - Encargos'!$L19+'Swap - Encargos'!R19)</f>
        <v>141</v>
      </c>
      <c r="P102" s="4">
        <f>Forward!P102+(-'Swap - Encargos'!$L19+'Swap - Encargos'!S19)</f>
        <v>155</v>
      </c>
      <c r="Q102" s="4">
        <f>Forward!Q102+(-'Swap - Encargos'!$L19+'Swap - Encargos'!T19)</f>
        <v>170</v>
      </c>
      <c r="R102" s="4">
        <f>Forward!R102+(-'Swap - Encargos'!$L19+'Swap - Encargos'!U19)</f>
        <v>168</v>
      </c>
      <c r="S102" s="4">
        <f>Forward!S102+(-'Swap - Encargos'!$L19+'Swap - Encargos'!V19)</f>
        <v>166</v>
      </c>
      <c r="T102" s="4">
        <f>Forward!T102+(-'Swap - Encargos'!$L19+'Swap - Encargos'!W19)</f>
        <v>164</v>
      </c>
      <c r="U102" s="4">
        <f>Forward!U102</f>
        <v>0</v>
      </c>
      <c r="V102" s="6"/>
      <c r="W102" s="20">
        <f t="shared" si="0"/>
        <v>123.22222222222223</v>
      </c>
      <c r="X102" s="20">
        <f t="shared" si="1"/>
        <v>216.04811507936506</v>
      </c>
      <c r="Y102" s="23">
        <f t="shared" si="2"/>
        <v>135.06666666666666</v>
      </c>
      <c r="Z102" s="23">
        <f t="shared" si="3"/>
        <v>209.45297619047611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193.57777777777778</v>
      </c>
      <c r="AJ102" s="9">
        <f t="shared" si="8"/>
        <v>0.61104096520763185</v>
      </c>
      <c r="AK102" s="9">
        <f t="shared" si="9"/>
        <v>0.61104096520763185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Encargos'!$L20+'Swap - Encargos'!O20)</f>
        <v>113</v>
      </c>
      <c r="M103" s="4">
        <f>Forward!M103+(-'Swap - Encargos'!$L20+'Swap - Encargos'!P20)</f>
        <v>114</v>
      </c>
      <c r="N103" s="4">
        <f>Forward!N103+(-'Swap - Encargos'!$L20+'Swap - Encargos'!Q20)</f>
        <v>133</v>
      </c>
      <c r="O103" s="4">
        <f>Forward!O103+(-'Swap - Encargos'!$L20+'Swap - Encargos'!R20)</f>
        <v>142</v>
      </c>
      <c r="P103" s="4">
        <f>Forward!P103+(-'Swap - Encargos'!$L20+'Swap - Encargos'!S20)</f>
        <v>148</v>
      </c>
      <c r="Q103" s="4">
        <f>Forward!Q103+(-'Swap - Encargos'!$L20+'Swap - Encargos'!T20)</f>
        <v>165</v>
      </c>
      <c r="R103" s="4">
        <f>Forward!R103+(-'Swap - Encargos'!$L20+'Swap - Encargos'!U20)</f>
        <v>163</v>
      </c>
      <c r="S103" s="4">
        <f>Forward!S103+(-'Swap - Encargos'!$L20+'Swap - Encargos'!V20)</f>
        <v>161</v>
      </c>
      <c r="T103" s="4">
        <f>Forward!T103+(-'Swap - Encargos'!$L20+'Swap - Encargos'!W20)</f>
        <v>159</v>
      </c>
      <c r="U103" s="4">
        <f>Forward!U103</f>
        <v>0</v>
      </c>
      <c r="V103" s="6"/>
      <c r="W103" s="20">
        <f t="shared" si="0"/>
        <v>124.02777777777777</v>
      </c>
      <c r="X103" s="20">
        <f t="shared" si="1"/>
        <v>216.04811507936506</v>
      </c>
      <c r="Y103" s="23">
        <f t="shared" si="2"/>
        <v>134.33333333333334</v>
      </c>
      <c r="Z103" s="23">
        <f t="shared" si="3"/>
        <v>209.45297619047611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192.77222222222224</v>
      </c>
      <c r="AJ103" s="9">
        <f t="shared" si="8"/>
        <v>0.60849817620650959</v>
      </c>
      <c r="AK103" s="9">
        <f t="shared" si="9"/>
        <v>0.60849817620650959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Encargos'!$L21+'Swap - Encargos'!O21)</f>
        <v>118</v>
      </c>
      <c r="M104" s="4">
        <f>Forward!M104+(-'Swap - Encargos'!$L21+'Swap - Encargos'!P21)</f>
        <v>120</v>
      </c>
      <c r="N104" s="4">
        <f>Forward!N104+(-'Swap - Encargos'!$L21+'Swap - Encargos'!Q21)</f>
        <v>131</v>
      </c>
      <c r="O104" s="4">
        <f>Forward!O104+(-'Swap - Encargos'!$L21+'Swap - Encargos'!R21)</f>
        <v>139</v>
      </c>
      <c r="P104" s="4">
        <f>Forward!P104+(-'Swap - Encargos'!$L21+'Swap - Encargos'!S21)</f>
        <v>147</v>
      </c>
      <c r="Q104" s="4">
        <f>Forward!Q104+(-'Swap - Encargos'!$L21+'Swap - Encargos'!T21)</f>
        <v>160</v>
      </c>
      <c r="R104" s="4">
        <f>Forward!R104+(-'Swap - Encargos'!$L21+'Swap - Encargos'!U21)</f>
        <v>158</v>
      </c>
      <c r="S104" s="4">
        <f>Forward!S104+(-'Swap - Encargos'!$L21+'Swap - Encargos'!V21)</f>
        <v>156</v>
      </c>
      <c r="T104" s="4">
        <f>Forward!T104+(-'Swap - Encargos'!$L21+'Swap - Encargos'!W21)</f>
        <v>154</v>
      </c>
      <c r="U104" s="4">
        <f>Forward!U104</f>
        <v>0</v>
      </c>
      <c r="V104" s="6"/>
      <c r="W104" s="20">
        <f t="shared" si="0"/>
        <v>126.5</v>
      </c>
      <c r="X104" s="20">
        <f t="shared" si="1"/>
        <v>216.04811507936506</v>
      </c>
      <c r="Y104" s="23">
        <f t="shared" si="2"/>
        <v>135.19999999999999</v>
      </c>
      <c r="Z104" s="23">
        <f t="shared" si="3"/>
        <v>209.45297619047611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190.3</v>
      </c>
      <c r="AJ104" s="9">
        <f t="shared" si="8"/>
        <v>0.60069444444444442</v>
      </c>
      <c r="AK104" s="9">
        <f t="shared" si="9"/>
        <v>0.60069444444444442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Encargos'!$L22+'Swap - Encargos'!O22)</f>
        <v>121</v>
      </c>
      <c r="M105" s="4">
        <f>Forward!M105+(-'Swap - Encargos'!$L22+'Swap - Encargos'!P22)</f>
        <v>116</v>
      </c>
      <c r="N105" s="4">
        <f>Forward!N105+(-'Swap - Encargos'!$L22+'Swap - Encargos'!Q22)</f>
        <v>132</v>
      </c>
      <c r="O105" s="4">
        <f>Forward!O105+(-'Swap - Encargos'!$L22+'Swap - Encargos'!R22)</f>
        <v>143</v>
      </c>
      <c r="P105" s="4">
        <f>Forward!P105+(-'Swap - Encargos'!$L22+'Swap - Encargos'!S22)</f>
        <v>147</v>
      </c>
      <c r="Q105" s="4">
        <f>Forward!Q105+(-'Swap - Encargos'!$L22+'Swap - Encargos'!T22)</f>
        <v>160</v>
      </c>
      <c r="R105" s="4">
        <f>Forward!R105+(-'Swap - Encargos'!$L22+'Swap - Encargos'!U22)</f>
        <v>158</v>
      </c>
      <c r="S105" s="4">
        <f>Forward!S105+(-'Swap - Encargos'!$L22+'Swap - Encargos'!V22)</f>
        <v>156</v>
      </c>
      <c r="T105" s="4">
        <f>Forward!T105+(-'Swap - Encargos'!$L22+'Swap - Encargos'!W22)</f>
        <v>154</v>
      </c>
      <c r="U105" s="4">
        <f>Forward!U105</f>
        <v>0</v>
      </c>
      <c r="V105" s="6"/>
      <c r="W105" s="20">
        <f t="shared" si="0"/>
        <v>127.27777777777777</v>
      </c>
      <c r="X105" s="20">
        <f t="shared" si="1"/>
        <v>216.04811507936506</v>
      </c>
      <c r="Y105" s="23">
        <f t="shared" si="2"/>
        <v>136.35</v>
      </c>
      <c r="Z105" s="23">
        <f t="shared" si="3"/>
        <v>209.45297619047611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189.52222222222224</v>
      </c>
      <c r="AJ105" s="9">
        <f t="shared" si="8"/>
        <v>0.59823933782267114</v>
      </c>
      <c r="AK105" s="9">
        <f t="shared" si="9"/>
        <v>0.59823933782267114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Encargos'!$L23+'Swap - Encargos'!O23)</f>
        <v>115</v>
      </c>
      <c r="M106" s="4">
        <f>Forward!M106+(-'Swap - Encargos'!$L23+'Swap - Encargos'!P23)</f>
        <v>113</v>
      </c>
      <c r="N106" s="4">
        <f>Forward!N106+(-'Swap - Encargos'!$L23+'Swap - Encargos'!Q23)</f>
        <v>128</v>
      </c>
      <c r="O106" s="4">
        <f>Forward!O106+(-'Swap - Encargos'!$L23+'Swap - Encargos'!R23)</f>
        <v>138</v>
      </c>
      <c r="P106" s="4">
        <f>Forward!P106+(-'Swap - Encargos'!$L23+'Swap - Encargos'!S23)</f>
        <v>149</v>
      </c>
      <c r="Q106" s="4">
        <f>Forward!Q106+(-'Swap - Encargos'!$L23+'Swap - Encargos'!T23)</f>
        <v>162</v>
      </c>
      <c r="R106" s="4">
        <f>Forward!R106+(-'Swap - Encargos'!$L23+'Swap - Encargos'!U23)</f>
        <v>160</v>
      </c>
      <c r="S106" s="4">
        <f>Forward!S106+(-'Swap - Encargos'!$L23+'Swap - Encargos'!V23)</f>
        <v>158</v>
      </c>
      <c r="T106" s="4">
        <f>Forward!T106+(-'Swap - Encargos'!$L23+'Swap - Encargos'!W23)</f>
        <v>156</v>
      </c>
      <c r="U106" s="4">
        <f>Forward!U106</f>
        <v>0</v>
      </c>
      <c r="V106" s="6"/>
      <c r="W106" s="20">
        <f t="shared" si="0"/>
        <v>123.77777777777777</v>
      </c>
      <c r="X106" s="20">
        <f t="shared" si="1"/>
        <v>216.04811507936506</v>
      </c>
      <c r="Y106" s="23">
        <f t="shared" si="2"/>
        <v>134.86666666666667</v>
      </c>
      <c r="Z106" s="23">
        <f t="shared" si="3"/>
        <v>209.45297619047611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193.02222222222224</v>
      </c>
      <c r="AJ106" s="9">
        <f t="shared" si="8"/>
        <v>0.60928731762065103</v>
      </c>
      <c r="AK106" s="9">
        <f t="shared" si="9"/>
        <v>0.60928731762065103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Encargos'!$L24+'Swap - Encargos'!O24)</f>
        <v>117</v>
      </c>
      <c r="M107" s="4">
        <f>Forward!M107+(-'Swap - Encargos'!$L24+'Swap - Encargos'!P24)</f>
        <v>115</v>
      </c>
      <c r="N107" s="4">
        <f>Forward!N107+(-'Swap - Encargos'!$L24+'Swap - Encargos'!Q24)</f>
        <v>132</v>
      </c>
      <c r="O107" s="4">
        <f>Forward!O107+(-'Swap - Encargos'!$L24+'Swap - Encargos'!R24)</f>
        <v>137</v>
      </c>
      <c r="P107" s="4">
        <f>Forward!P107+(-'Swap - Encargos'!$L24+'Swap - Encargos'!S24)</f>
        <v>148</v>
      </c>
      <c r="Q107" s="4">
        <f>Forward!Q107+(-'Swap - Encargos'!$L24+'Swap - Encargos'!T24)</f>
        <v>158</v>
      </c>
      <c r="R107" s="4">
        <f>Forward!R107+(-'Swap - Encargos'!$L24+'Swap - Encargos'!U24)</f>
        <v>156</v>
      </c>
      <c r="S107" s="4">
        <f>Forward!S107+(-'Swap - Encargos'!$L24+'Swap - Encargos'!V24)</f>
        <v>154</v>
      </c>
      <c r="T107" s="4">
        <f>Forward!T107+(-'Swap - Encargos'!$L24+'Swap - Encargos'!W24)</f>
        <v>152</v>
      </c>
      <c r="U107" s="4">
        <f>Forward!U107</f>
        <v>0</v>
      </c>
      <c r="V107" s="6"/>
      <c r="W107" s="20">
        <f t="shared" si="0"/>
        <v>126.33333333333333</v>
      </c>
      <c r="X107" s="20">
        <f t="shared" si="1"/>
        <v>216.04811507936506</v>
      </c>
      <c r="Y107" s="23">
        <f t="shared" si="2"/>
        <v>135.94999999999999</v>
      </c>
      <c r="Z107" s="23">
        <f t="shared" si="3"/>
        <v>209.45297619047611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190.4666666666667</v>
      </c>
      <c r="AJ107" s="9">
        <f t="shared" si="8"/>
        <v>0.60122053872053882</v>
      </c>
      <c r="AK107" s="9">
        <f t="shared" si="9"/>
        <v>0.60122053872053882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Encargos'!$L25+'Swap - Encargos'!O25)</f>
        <v>117</v>
      </c>
      <c r="M108" s="4">
        <f>Forward!M108+(-'Swap - Encargos'!$L25+'Swap - Encargos'!P25)</f>
        <v>127</v>
      </c>
      <c r="N108" s="4">
        <f>Forward!N108+(-'Swap - Encargos'!$L25+'Swap - Encargos'!Q25)</f>
        <v>140</v>
      </c>
      <c r="O108" s="4">
        <f>Forward!O108+(-'Swap - Encargos'!$L25+'Swap - Encargos'!R25)</f>
        <v>145</v>
      </c>
      <c r="P108" s="4">
        <f>Forward!P108+(-'Swap - Encargos'!$L25+'Swap - Encargos'!S25)</f>
        <v>146</v>
      </c>
      <c r="Q108" s="4">
        <f>Forward!Q108+(-'Swap - Encargos'!$L25+'Swap - Encargos'!T25)</f>
        <v>163</v>
      </c>
      <c r="R108" s="4">
        <f>Forward!R108+(-'Swap - Encargos'!$L25+'Swap - Encargos'!U25)</f>
        <v>161</v>
      </c>
      <c r="S108" s="4">
        <f>Forward!S108+(-'Swap - Encargos'!$L25+'Swap - Encargos'!V25)</f>
        <v>159</v>
      </c>
      <c r="T108" s="4">
        <f>Forward!T108+(-'Swap - Encargos'!$L25+'Swap - Encargos'!W25)</f>
        <v>157</v>
      </c>
      <c r="U108" s="4">
        <f>Forward!U108</f>
        <v>0</v>
      </c>
      <c r="V108" s="6"/>
      <c r="W108" s="20">
        <f t="shared" si="0"/>
        <v>135.77777777777777</v>
      </c>
      <c r="X108" s="20">
        <f t="shared" si="1"/>
        <v>216.04811507936506</v>
      </c>
      <c r="Y108" s="23">
        <f t="shared" si="2"/>
        <v>142.66666666666666</v>
      </c>
      <c r="Z108" s="23">
        <f t="shared" si="3"/>
        <v>209.45297619047611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181.02222222222224</v>
      </c>
      <c r="AJ108" s="9">
        <f t="shared" si="8"/>
        <v>0.57140852974186307</v>
      </c>
      <c r="AK108" s="9">
        <f t="shared" si="9"/>
        <v>0.57140852974186307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Encargos'!$L26+'Swap - Encargos'!O26)</f>
        <v>118</v>
      </c>
      <c r="M109" s="4">
        <f>Forward!M109+(-'Swap - Encargos'!$L26+'Swap - Encargos'!P26)</f>
        <v>127</v>
      </c>
      <c r="N109" s="4">
        <f>Forward!N109+(-'Swap - Encargos'!$L26+'Swap - Encargos'!Q26)</f>
        <v>151</v>
      </c>
      <c r="O109" s="4">
        <f>Forward!O109+(-'Swap - Encargos'!$L26+'Swap - Encargos'!R26)</f>
        <v>159</v>
      </c>
      <c r="P109" s="4">
        <f>Forward!P109+(-'Swap - Encargos'!$L26+'Swap - Encargos'!S26)</f>
        <v>162</v>
      </c>
      <c r="Q109" s="4">
        <f>Forward!Q109+(-'Swap - Encargos'!$L26+'Swap - Encargos'!T26)</f>
        <v>171</v>
      </c>
      <c r="R109" s="4">
        <f>Forward!R109+(-'Swap - Encargos'!$L26+'Swap - Encargos'!U26)</f>
        <v>169</v>
      </c>
      <c r="S109" s="4">
        <f>Forward!S109+(-'Swap - Encargos'!$L26+'Swap - Encargos'!V26)</f>
        <v>167</v>
      </c>
      <c r="T109" s="4">
        <f>Forward!T109+(-'Swap - Encargos'!$L26+'Swap - Encargos'!W26)</f>
        <v>165</v>
      </c>
      <c r="U109" s="4">
        <f>Forward!U109</f>
        <v>0</v>
      </c>
      <c r="V109" s="6"/>
      <c r="W109" s="20">
        <f t="shared" si="0"/>
        <v>144.52777777777777</v>
      </c>
      <c r="X109" s="20">
        <f t="shared" si="1"/>
        <v>216.04811507936506</v>
      </c>
      <c r="Y109" s="23">
        <f t="shared" si="2"/>
        <v>153.11666666666667</v>
      </c>
      <c r="Z109" s="23">
        <f t="shared" si="3"/>
        <v>209.45297619047611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172.27222222222224</v>
      </c>
      <c r="AJ109" s="9">
        <f t="shared" si="8"/>
        <v>0.54378858024691357</v>
      </c>
      <c r="AK109" s="9">
        <f t="shared" si="9"/>
        <v>0.54378858024691357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Encargos'!$L27+'Swap - Encargos'!P27)</f>
        <v>129</v>
      </c>
      <c r="N110" s="4">
        <f>Forward!N110+(-'Swap - Encargos'!$L27+'Swap - Encargos'!Q27)</f>
        <v>148</v>
      </c>
      <c r="O110" s="4">
        <f>Forward!O110+(-'Swap - Encargos'!$L27+'Swap - Encargos'!R27)</f>
        <v>153</v>
      </c>
      <c r="P110" s="4">
        <f>Forward!P110+(-'Swap - Encargos'!$L27+'Swap - Encargos'!S27)</f>
        <v>178</v>
      </c>
      <c r="Q110" s="4">
        <f>Forward!Q110+(-'Swap - Encargos'!$L27+'Swap - Encargos'!T27)</f>
        <v>174</v>
      </c>
      <c r="R110" s="4">
        <f>Forward!R110+(-'Swap - Encargos'!$L27+'Swap - Encargos'!U27)</f>
        <v>175</v>
      </c>
      <c r="S110" s="4">
        <f>Forward!S110+(-'Swap - Encargos'!$L27+'Swap - Encargos'!V27)</f>
        <v>173</v>
      </c>
      <c r="T110" s="4">
        <f>Forward!T110+(-'Swap - Encargos'!$L27+'Swap - Encargos'!W27)</f>
        <v>171</v>
      </c>
      <c r="U110" s="4">
        <f>Forward!U110</f>
        <v>0</v>
      </c>
      <c r="V110" s="6"/>
      <c r="W110" s="20">
        <f t="shared" si="0"/>
        <v>143.33333333333334</v>
      </c>
      <c r="X110" s="20">
        <f t="shared" si="1"/>
        <v>216.04811507936506</v>
      </c>
      <c r="Y110" s="23">
        <f t="shared" si="2"/>
        <v>156.4</v>
      </c>
      <c r="Z110" s="23">
        <f t="shared" si="3"/>
        <v>209.45297619047611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203.16666666666666</v>
      </c>
      <c r="AJ110" s="9">
        <f t="shared" si="8"/>
        <v>0.58633958633958627</v>
      </c>
      <c r="AK110" s="9">
        <f t="shared" si="9"/>
        <v>0.58633958633958627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Encargos'!$L28+'Swap - Encargos'!P28)</f>
        <v>169</v>
      </c>
      <c r="N111" s="4">
        <f>Forward!N111+(-'Swap - Encargos'!$L28+'Swap - Encargos'!Q28)</f>
        <v>226</v>
      </c>
      <c r="O111" s="4">
        <f>Forward!O111+(-'Swap - Encargos'!$L28+'Swap - Encargos'!R28)</f>
        <v>210</v>
      </c>
      <c r="P111" s="4">
        <f>Forward!P111+(-'Swap - Encargos'!$L28+'Swap - Encargos'!S28)</f>
        <v>211</v>
      </c>
      <c r="Q111" s="4">
        <f>Forward!Q111+(-'Swap - Encargos'!$L28+'Swap - Encargos'!T28)</f>
        <v>202</v>
      </c>
      <c r="R111" s="4">
        <f>Forward!R111+(-'Swap - Encargos'!$L28+'Swap - Encargos'!U28)</f>
        <v>197</v>
      </c>
      <c r="S111" s="4">
        <f>Forward!S111+(-'Swap - Encargos'!$L28+'Swap - Encargos'!V28)</f>
        <v>192</v>
      </c>
      <c r="T111" s="4">
        <f>Forward!T111+(-'Swap - Encargos'!$L28+'Swap - Encargos'!W28)</f>
        <v>187</v>
      </c>
      <c r="U111" s="4">
        <f>Forward!U111</f>
        <v>0</v>
      </c>
      <c r="V111" s="6"/>
      <c r="W111" s="20">
        <f t="shared" si="0"/>
        <v>202.83333333333334</v>
      </c>
      <c r="X111" s="20">
        <f t="shared" si="1"/>
        <v>216.04811507936506</v>
      </c>
      <c r="Y111" s="23">
        <f t="shared" si="2"/>
        <v>204.06666666666666</v>
      </c>
      <c r="Z111" s="23">
        <f t="shared" si="3"/>
        <v>209.45297619047611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143.66666666666666</v>
      </c>
      <c r="AJ111" s="9">
        <f t="shared" si="8"/>
        <v>0.41462241462241461</v>
      </c>
      <c r="AK111" s="9">
        <f t="shared" si="9"/>
        <v>0.41462241462241461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Encargos'!$L29+'Swap - Encargos'!P29)</f>
        <v>167</v>
      </c>
      <c r="N112" s="4">
        <f>Forward!N112+(-'Swap - Encargos'!$L29+'Swap - Encargos'!Q29)</f>
        <v>213</v>
      </c>
      <c r="O112" s="4">
        <f>Forward!O112+(-'Swap - Encargos'!$L29+'Swap - Encargos'!R29)</f>
        <v>203</v>
      </c>
      <c r="P112" s="4">
        <f>Forward!P112+(-'Swap - Encargos'!$L29+'Swap - Encargos'!S29)</f>
        <v>202</v>
      </c>
      <c r="Q112" s="4">
        <f>Forward!Q112+(-'Swap - Encargos'!$L29+'Swap - Encargos'!T29)</f>
        <v>199</v>
      </c>
      <c r="R112" s="4">
        <f>Forward!R112+(-'Swap - Encargos'!$L29+'Swap - Encargos'!U29)</f>
        <v>196</v>
      </c>
      <c r="S112" s="4">
        <f>Forward!S112+(-'Swap - Encargos'!$L29+'Swap - Encargos'!V29)</f>
        <v>191</v>
      </c>
      <c r="T112" s="4">
        <f>Forward!T112+(-'Swap - Encargos'!$L29+'Swap - Encargos'!W29)</f>
        <v>186</v>
      </c>
      <c r="U112" s="4">
        <f>Forward!U112</f>
        <v>0</v>
      </c>
      <c r="V112" s="6"/>
      <c r="W112" s="20">
        <f t="shared" si="0"/>
        <v>196.27777777777777</v>
      </c>
      <c r="X112" s="20">
        <f t="shared" si="1"/>
        <v>216.04811507936506</v>
      </c>
      <c r="Y112" s="23">
        <f t="shared" si="2"/>
        <v>197.76666666666668</v>
      </c>
      <c r="Z112" s="23">
        <f t="shared" si="3"/>
        <v>209.45297619047611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150.22222222222223</v>
      </c>
      <c r="AJ112" s="9">
        <f t="shared" si="8"/>
        <v>0.43354176687510021</v>
      </c>
      <c r="AK112" s="9">
        <f t="shared" si="9"/>
        <v>0.43354176687510021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Encargos'!$L30+'Swap - Encargos'!P30)</f>
        <v>157</v>
      </c>
      <c r="N113" s="4">
        <f>Forward!N113+(-'Swap - Encargos'!$L30+'Swap - Encargos'!Q30)</f>
        <v>191</v>
      </c>
      <c r="O113" s="4">
        <f>Forward!O113+(-'Swap - Encargos'!$L30+'Swap - Encargos'!R30)</f>
        <v>190</v>
      </c>
      <c r="P113" s="4">
        <f>Forward!P113+(-'Swap - Encargos'!$L30+'Swap - Encargos'!S30)</f>
        <v>188</v>
      </c>
      <c r="Q113" s="4">
        <f>Forward!Q113+(-'Swap - Encargos'!$L30+'Swap - Encargos'!T30)</f>
        <v>187</v>
      </c>
      <c r="R113" s="4">
        <f>Forward!R113+(-'Swap - Encargos'!$L30+'Swap - Encargos'!U30)</f>
        <v>176</v>
      </c>
      <c r="S113" s="4">
        <f>Forward!S113+(-'Swap - Encargos'!$L30+'Swap - Encargos'!V30)</f>
        <v>171</v>
      </c>
      <c r="T113" s="4">
        <f>Forward!T113+(-'Swap - Encargos'!$L30+'Swap - Encargos'!W30)</f>
        <v>166</v>
      </c>
      <c r="U113" s="4">
        <f>Forward!U113</f>
        <v>0</v>
      </c>
      <c r="V113" s="6"/>
      <c r="W113" s="20">
        <f t="shared" si="0"/>
        <v>181.91666666666666</v>
      </c>
      <c r="X113" s="20">
        <f t="shared" si="1"/>
        <v>216.04811507936506</v>
      </c>
      <c r="Y113" s="23">
        <f t="shared" si="2"/>
        <v>183.55</v>
      </c>
      <c r="Z113" s="23">
        <f t="shared" si="3"/>
        <v>209.45297619047611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164.58333333333334</v>
      </c>
      <c r="AJ113" s="9">
        <f t="shared" si="8"/>
        <v>0.47498797498797501</v>
      </c>
      <c r="AK113" s="9">
        <f t="shared" si="9"/>
        <v>0.47498797498797501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Encargos'!$L31+'Swap - Encargos'!P31)</f>
        <v>137</v>
      </c>
      <c r="N114" s="4">
        <f>Forward!N114+(-'Swap - Encargos'!$L31+'Swap - Encargos'!Q31)</f>
        <v>175</v>
      </c>
      <c r="O114" s="4">
        <f>Forward!O114+(-'Swap - Encargos'!$L31+'Swap - Encargos'!R31)</f>
        <v>185</v>
      </c>
      <c r="P114" s="4">
        <f>Forward!P114+(-'Swap - Encargos'!$L31+'Swap - Encargos'!S31)</f>
        <v>179</v>
      </c>
      <c r="Q114" s="4">
        <f>Forward!Q114+(-'Swap - Encargos'!$L31+'Swap - Encargos'!T31)</f>
        <v>176</v>
      </c>
      <c r="R114" s="4">
        <f>Forward!R114+(-'Swap - Encargos'!$L31+'Swap - Encargos'!U31)</f>
        <v>171</v>
      </c>
      <c r="S114" s="4">
        <f>Forward!S114+(-'Swap - Encargos'!$L31+'Swap - Encargos'!V31)</f>
        <v>166</v>
      </c>
      <c r="T114" s="4">
        <f>Forward!T114+(-'Swap - Encargos'!$L31+'Swap - Encargos'!W31)</f>
        <v>161</v>
      </c>
      <c r="U114" s="4">
        <f>Forward!U114</f>
        <v>0</v>
      </c>
      <c r="V114" s="6"/>
      <c r="W114" s="20">
        <f t="shared" si="0"/>
        <v>170.33333333333334</v>
      </c>
      <c r="X114" s="20">
        <f t="shared" si="1"/>
        <v>216.04811507936506</v>
      </c>
      <c r="Y114" s="23">
        <f t="shared" si="2"/>
        <v>172.66666666666666</v>
      </c>
      <c r="Z114" s="23">
        <f t="shared" si="3"/>
        <v>209.45297619047611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176.16666666666666</v>
      </c>
      <c r="AJ114" s="9">
        <f t="shared" si="8"/>
        <v>0.50841750841750843</v>
      </c>
      <c r="AK114" s="9">
        <f t="shared" si="9"/>
        <v>0.50841750841750843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Encargos'!$L32+'Swap - Encargos'!P32)</f>
        <v>191</v>
      </c>
      <c r="N115" s="4">
        <f>Forward!N115+(-'Swap - Encargos'!$L32+'Swap - Encargos'!Q32)</f>
        <v>202</v>
      </c>
      <c r="O115" s="4">
        <f>Forward!O115+(-'Swap - Encargos'!$L32+'Swap - Encargos'!R32)</f>
        <v>198</v>
      </c>
      <c r="P115" s="4">
        <f>Forward!P115+(-'Swap - Encargos'!$L32+'Swap - Encargos'!S32)</f>
        <v>187</v>
      </c>
      <c r="Q115" s="4">
        <f>Forward!Q115+(-'Swap - Encargos'!$L32+'Swap - Encargos'!T32)</f>
        <v>184</v>
      </c>
      <c r="R115" s="4">
        <f>Forward!R115+(-'Swap - Encargos'!$L32+'Swap - Encargos'!U32)</f>
        <v>176</v>
      </c>
      <c r="S115" s="4">
        <f>Forward!S115+(-'Swap - Encargos'!$L32+'Swap - Encargos'!V32)</f>
        <v>171</v>
      </c>
      <c r="T115" s="4">
        <f>Forward!T115+(-'Swap - Encargos'!$L32+'Swap - Encargos'!W32)</f>
        <v>166</v>
      </c>
      <c r="U115" s="4">
        <f>Forward!U115</f>
        <v>0</v>
      </c>
      <c r="V115" s="6"/>
      <c r="W115" s="20">
        <f t="shared" si="0"/>
        <v>196.44444444444446</v>
      </c>
      <c r="X115" s="20">
        <f t="shared" si="1"/>
        <v>216.04811507936506</v>
      </c>
      <c r="Y115" s="23">
        <f t="shared" si="2"/>
        <v>191.15</v>
      </c>
      <c r="Z115" s="23">
        <f t="shared" si="3"/>
        <v>209.45297619047611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150.05555555555554</v>
      </c>
      <c r="AJ115" s="9">
        <f t="shared" si="8"/>
        <v>0.43306076639409968</v>
      </c>
      <c r="AK115" s="9">
        <f t="shared" si="9"/>
        <v>0.43306076639409968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Encargos'!$L33+'Swap - Encargos'!P33)</f>
        <v>246</v>
      </c>
      <c r="N116" s="4">
        <f>Forward!N116+(-'Swap - Encargos'!$L33+'Swap - Encargos'!Q33)</f>
        <v>224</v>
      </c>
      <c r="O116" s="4">
        <f>Forward!O116+(-'Swap - Encargos'!$L33+'Swap - Encargos'!R33)</f>
        <v>204</v>
      </c>
      <c r="P116" s="4">
        <f>Forward!P116+(-'Swap - Encargos'!$L33+'Swap - Encargos'!S33)</f>
        <v>191</v>
      </c>
      <c r="Q116" s="4">
        <f>Forward!Q116+(-'Swap - Encargos'!$L33+'Swap - Encargos'!T33)</f>
        <v>183</v>
      </c>
      <c r="R116" s="4">
        <f>Forward!R116+(-'Swap - Encargos'!$L33+'Swap - Encargos'!U33)</f>
        <v>177</v>
      </c>
      <c r="S116" s="4">
        <f>Forward!S116+(-'Swap - Encargos'!$L33+'Swap - Encargos'!V33)</f>
        <v>172</v>
      </c>
      <c r="T116" s="4">
        <f>Forward!T116+(-'Swap - Encargos'!$L33+'Swap - Encargos'!W33)</f>
        <v>167</v>
      </c>
      <c r="U116" s="4">
        <f>Forward!U116</f>
        <v>0</v>
      </c>
      <c r="V116" s="6"/>
      <c r="W116" s="20">
        <f t="shared" si="0"/>
        <v>215.5</v>
      </c>
      <c r="X116" s="20">
        <f t="shared" si="1"/>
        <v>216.04811507936506</v>
      </c>
      <c r="Y116" s="23">
        <f t="shared" si="2"/>
        <v>202.7</v>
      </c>
      <c r="Z116" s="23">
        <f t="shared" si="3"/>
        <v>209.45297619047611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131</v>
      </c>
      <c r="AJ116" s="9">
        <f t="shared" si="8"/>
        <v>0.37806637806637805</v>
      </c>
      <c r="AK116" s="9">
        <f t="shared" si="9"/>
        <v>0.37806637806637805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Encargos'!$L34+'Swap - Encargos'!P34)</f>
        <v>194</v>
      </c>
      <c r="N117" s="4">
        <f>Forward!N117+(-'Swap - Encargos'!$L34+'Swap - Encargos'!Q34)</f>
        <v>212</v>
      </c>
      <c r="O117" s="4">
        <f>Forward!O117+(-'Swap - Encargos'!$L34+'Swap - Encargos'!R34)</f>
        <v>193</v>
      </c>
      <c r="P117" s="4">
        <f>Forward!P117+(-'Swap - Encargos'!$L34+'Swap - Encargos'!S34)</f>
        <v>189</v>
      </c>
      <c r="Q117" s="4">
        <f>Forward!Q117+(-'Swap - Encargos'!$L34+'Swap - Encargos'!T34)</f>
        <v>183</v>
      </c>
      <c r="R117" s="4">
        <f>Forward!R117+(-'Swap - Encargos'!$L34+'Swap - Encargos'!U34)</f>
        <v>174</v>
      </c>
      <c r="S117" s="4">
        <f>Forward!S117+(-'Swap - Encargos'!$L34+'Swap - Encargos'!V34)</f>
        <v>169</v>
      </c>
      <c r="T117" s="4">
        <f>Forward!T117+(-'Swap - Encargos'!$L34+'Swap - Encargos'!W34)</f>
        <v>164</v>
      </c>
      <c r="U117" s="4">
        <f>Forward!U117</f>
        <v>0</v>
      </c>
      <c r="V117" s="6"/>
      <c r="W117" s="20">
        <f t="shared" si="0"/>
        <v>198.69444444444446</v>
      </c>
      <c r="X117" s="20">
        <f t="shared" si="1"/>
        <v>216.04811507936506</v>
      </c>
      <c r="Y117" s="23">
        <f t="shared" si="2"/>
        <v>191.86666666666667</v>
      </c>
      <c r="Z117" s="23">
        <f t="shared" si="3"/>
        <v>209.45297619047611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147.80555555555554</v>
      </c>
      <c r="AJ117" s="9">
        <f t="shared" si="8"/>
        <v>0.42656725990059319</v>
      </c>
      <c r="AK117" s="9">
        <f t="shared" si="9"/>
        <v>0.42656725990059319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Encargos'!$L35+'Swap - Encargos'!P35)</f>
        <v>240</v>
      </c>
      <c r="N118" s="4">
        <f>Forward!N118+(-'Swap - Encargos'!$L35+'Swap - Encargos'!Q35)</f>
        <v>229</v>
      </c>
      <c r="O118" s="4">
        <f>Forward!O118+(-'Swap - Encargos'!$L35+'Swap - Encargos'!R35)</f>
        <v>204</v>
      </c>
      <c r="P118" s="4">
        <f>Forward!P118+(-'Swap - Encargos'!$L35+'Swap - Encargos'!S35)</f>
        <v>191</v>
      </c>
      <c r="Q118" s="4">
        <f>Forward!Q118+(-'Swap - Encargos'!$L35+'Swap - Encargos'!T35)</f>
        <v>187</v>
      </c>
      <c r="R118" s="4">
        <f>Forward!R118+(-'Swap - Encargos'!$L35+'Swap - Encargos'!U35)</f>
        <v>182</v>
      </c>
      <c r="S118" s="4">
        <f>Forward!S118+(-'Swap - Encargos'!$L35+'Swap - Encargos'!V35)</f>
        <v>177</v>
      </c>
      <c r="T118" s="4">
        <f>Forward!T118+(-'Swap - Encargos'!$L35+'Swap - Encargos'!W35)</f>
        <v>172</v>
      </c>
      <c r="U118" s="4">
        <f>Forward!U118</f>
        <v>0</v>
      </c>
      <c r="V118" s="6"/>
      <c r="W118" s="20">
        <f t="shared" si="0"/>
        <v>213.44444444444446</v>
      </c>
      <c r="X118" s="20">
        <f t="shared" si="1"/>
        <v>216.04811507936506</v>
      </c>
      <c r="Y118" s="23">
        <f t="shared" si="2"/>
        <v>202.46666666666667</v>
      </c>
      <c r="Z118" s="23">
        <f t="shared" si="3"/>
        <v>209.45297619047611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133.05555555555554</v>
      </c>
      <c r="AJ118" s="9">
        <f t="shared" si="8"/>
        <v>0.38399871733205065</v>
      </c>
      <c r="AK118" s="9">
        <f t="shared" si="9"/>
        <v>0.38399871733205065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Encargos'!$L36+'Swap - Encargos'!P36)</f>
        <v>332</v>
      </c>
      <c r="N119" s="4">
        <f>Forward!N119+(-'Swap - Encargos'!$L36+'Swap - Encargos'!Q36)</f>
        <v>250</v>
      </c>
      <c r="O119" s="4">
        <f>Forward!O119+(-'Swap - Encargos'!$L36+'Swap - Encargos'!R36)</f>
        <v>204</v>
      </c>
      <c r="P119" s="4">
        <f>Forward!P119+(-'Swap - Encargos'!$L36+'Swap - Encargos'!S36)</f>
        <v>187</v>
      </c>
      <c r="Q119" s="4">
        <f>Forward!Q119+(-'Swap - Encargos'!$L36+'Swap - Encargos'!T36)</f>
        <v>184</v>
      </c>
      <c r="R119" s="4">
        <f>Forward!R119+(-'Swap - Encargos'!$L36+'Swap - Encargos'!U36)</f>
        <v>179</v>
      </c>
      <c r="S119" s="4">
        <f>Forward!S119+(-'Swap - Encargos'!$L36+'Swap - Encargos'!V36)</f>
        <v>174</v>
      </c>
      <c r="T119" s="4">
        <f>Forward!T119+(-'Swap - Encargos'!$L36+'Swap - Encargos'!W36)</f>
        <v>169</v>
      </c>
      <c r="U119" s="4">
        <f>Forward!U119</f>
        <v>0</v>
      </c>
      <c r="V119" s="6"/>
      <c r="W119" s="20">
        <f t="shared" si="0"/>
        <v>225.75</v>
      </c>
      <c r="X119" s="20">
        <f t="shared" si="1"/>
        <v>216.04811507936506</v>
      </c>
      <c r="Y119" s="23">
        <f t="shared" si="2"/>
        <v>208.45</v>
      </c>
      <c r="Z119" s="23">
        <f t="shared" si="3"/>
        <v>209.45297619047611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120.75</v>
      </c>
      <c r="AJ119" s="9">
        <f t="shared" si="8"/>
        <v>0.34848484848484851</v>
      </c>
      <c r="AK119" s="9">
        <f t="shared" si="9"/>
        <v>0.34848484848484851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Encargos'!$L37+'Swap - Encargos'!P37)</f>
        <v>295</v>
      </c>
      <c r="N120" s="4">
        <f>Forward!N120+(-'Swap - Encargos'!$L37+'Swap - Encargos'!Q37)</f>
        <v>186</v>
      </c>
      <c r="O120" s="4">
        <f>Forward!O120+(-'Swap - Encargos'!$L37+'Swap - Encargos'!R37)</f>
        <v>194</v>
      </c>
      <c r="P120" s="4">
        <f>Forward!P120+(-'Swap - Encargos'!$L37+'Swap - Encargos'!S37)</f>
        <v>186</v>
      </c>
      <c r="Q120" s="4">
        <f>Forward!Q120+(-'Swap - Encargos'!$L37+'Swap - Encargos'!T37)</f>
        <v>177</v>
      </c>
      <c r="R120" s="4">
        <f>Forward!R120+(-'Swap - Encargos'!$L37+'Swap - Encargos'!U37)</f>
        <v>175</v>
      </c>
      <c r="S120" s="4">
        <f>Forward!S120+(-'Swap - Encargos'!$L37+'Swap - Encargos'!V37)</f>
        <v>170</v>
      </c>
      <c r="T120" s="4">
        <f>Forward!T120+(-'Swap - Encargos'!$L37+'Swap - Encargos'!W37)</f>
        <v>165</v>
      </c>
      <c r="U120" s="4">
        <f>Forward!U120</f>
        <v>0</v>
      </c>
      <c r="V120" s="6"/>
      <c r="W120" s="20">
        <f t="shared" si="0"/>
        <v>194.72222222222223</v>
      </c>
      <c r="X120" s="20">
        <f t="shared" si="1"/>
        <v>216.04811507936506</v>
      </c>
      <c r="Y120" s="23">
        <f t="shared" si="2"/>
        <v>187.6</v>
      </c>
      <c r="Z120" s="23">
        <f t="shared" si="3"/>
        <v>209.45297619047611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151.77777777777777</v>
      </c>
      <c r="AJ120" s="9">
        <f t="shared" si="8"/>
        <v>0.43803110469777135</v>
      </c>
      <c r="AK120" s="9">
        <f t="shared" si="9"/>
        <v>0.43803110469777135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Encargos'!$L38+'Swap - Encargos'!P38)</f>
        <v>127</v>
      </c>
      <c r="N121" s="4">
        <f>Forward!N121+(-'Swap - Encargos'!$L38+'Swap - Encargos'!Q38)</f>
        <v>191</v>
      </c>
      <c r="O121" s="4">
        <f>Forward!O121+(-'Swap - Encargos'!$L38+'Swap - Encargos'!R38)</f>
        <v>196</v>
      </c>
      <c r="P121" s="4">
        <f>Forward!P121+(-'Swap - Encargos'!$L38+'Swap - Encargos'!S38)</f>
        <v>197</v>
      </c>
      <c r="Q121" s="4">
        <f>Forward!Q121+(-'Swap - Encargos'!$L38+'Swap - Encargos'!T38)</f>
        <v>193</v>
      </c>
      <c r="R121" s="4">
        <f>Forward!R121+(-'Swap - Encargos'!$L38+'Swap - Encargos'!U38)</f>
        <v>185</v>
      </c>
      <c r="S121" s="4">
        <f>Forward!S121+(-'Swap - Encargos'!$L38+'Swap - Encargos'!V38)</f>
        <v>180</v>
      </c>
      <c r="T121" s="4">
        <f>Forward!T121+(-'Swap - Encargos'!$L38+'Swap - Encargos'!W38)</f>
        <v>175</v>
      </c>
      <c r="U121" s="4">
        <f>Forward!U121</f>
        <v>0</v>
      </c>
      <c r="V121" s="6"/>
      <c r="W121" s="20">
        <f t="shared" si="0"/>
        <v>192.72222222222223</v>
      </c>
      <c r="X121" s="20">
        <f t="shared" si="1"/>
        <v>216.04811507936506</v>
      </c>
      <c r="Y121" s="23">
        <f t="shared" si="2"/>
        <v>191.43333333333334</v>
      </c>
      <c r="Z121" s="23">
        <f t="shared" si="3"/>
        <v>209.45297619047611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153.77777777777777</v>
      </c>
      <c r="AJ121" s="9">
        <f t="shared" si="8"/>
        <v>0.44380311046977711</v>
      </c>
      <c r="AK121" s="9">
        <f t="shared" si="9"/>
        <v>0.44380311046977711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Encargos'!$L39+'Swap - Encargos'!Q39)</f>
        <v>188</v>
      </c>
      <c r="O122" s="4">
        <f>Forward!O122+(-'Swap - Encargos'!$L39+'Swap - Encargos'!R39)</f>
        <v>203</v>
      </c>
      <c r="P122" s="4">
        <f>Forward!P122+(-'Swap - Encargos'!$L39+'Swap - Encargos'!S39)</f>
        <v>192</v>
      </c>
      <c r="Q122" s="4">
        <f>Forward!Q122+(-'Swap - Encargos'!$L39+'Swap - Encargos'!T39)</f>
        <v>186</v>
      </c>
      <c r="R122" s="4">
        <f>Forward!R122+(-'Swap - Encargos'!$L39+'Swap - Encargos'!U39)</f>
        <v>179</v>
      </c>
      <c r="S122" s="4">
        <f>Forward!S122+(-'Swap - Encargos'!$L39+'Swap - Encargos'!V39)</f>
        <v>174</v>
      </c>
      <c r="T122" s="4">
        <f>Forward!T122+(-'Swap - Encargos'!$L39+'Swap - Encargos'!W39)</f>
        <v>169</v>
      </c>
      <c r="U122" s="4">
        <f>Forward!U122</f>
        <v>0</v>
      </c>
      <c r="V122" s="6"/>
      <c r="W122" s="20">
        <f t="shared" si="0"/>
        <v>194.33333333333334</v>
      </c>
      <c r="X122" s="20">
        <f t="shared" si="1"/>
        <v>216.04811507936506</v>
      </c>
      <c r="Y122" s="23">
        <f t="shared" si="2"/>
        <v>189.6</v>
      </c>
      <c r="Z122" s="23">
        <f t="shared" si="3"/>
        <v>209.45297619047611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183.96666666666667</v>
      </c>
      <c r="AJ122" s="9">
        <f t="shared" si="8"/>
        <v>0.48629835227773371</v>
      </c>
      <c r="AK122" s="9">
        <f t="shared" si="9"/>
        <v>0.48629835227773371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Encargos'!$L40+'Swap - Encargos'!Q40)</f>
        <v>237</v>
      </c>
      <c r="O123" s="4">
        <f>Forward!O123+(-'Swap - Encargos'!$L40+'Swap - Encargos'!R40)</f>
        <v>223</v>
      </c>
      <c r="P123" s="4">
        <f>Forward!P123+(-'Swap - Encargos'!$L40+'Swap - Encargos'!S40)</f>
        <v>212</v>
      </c>
      <c r="Q123" s="4">
        <f>Forward!Q123+(-'Swap - Encargos'!$L40+'Swap - Encargos'!T40)</f>
        <v>193</v>
      </c>
      <c r="R123" s="4">
        <f>Forward!R123+(-'Swap - Encargos'!$L40+'Swap - Encargos'!U40)</f>
        <v>188</v>
      </c>
      <c r="S123" s="4">
        <f>Forward!S123+(-'Swap - Encargos'!$L40+'Swap - Encargos'!V40)</f>
        <v>183</v>
      </c>
      <c r="T123" s="4">
        <f>Forward!T123+(-'Swap - Encargos'!$L40+'Swap - Encargos'!W40)</f>
        <v>173</v>
      </c>
      <c r="U123" s="4">
        <f>Forward!U123</f>
        <v>0</v>
      </c>
      <c r="V123" s="6"/>
      <c r="W123" s="20">
        <f t="shared" si="0"/>
        <v>222.77777777777777</v>
      </c>
      <c r="X123" s="20">
        <f t="shared" si="1"/>
        <v>216.04811507936506</v>
      </c>
      <c r="Y123" s="23">
        <f t="shared" si="2"/>
        <v>209.7</v>
      </c>
      <c r="Z123" s="23">
        <f t="shared" si="3"/>
        <v>209.45297619047611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155.52222222222224</v>
      </c>
      <c r="AJ123" s="9">
        <f t="shared" si="8"/>
        <v>0.41110817399477195</v>
      </c>
      <c r="AK123" s="9">
        <f t="shared" si="9"/>
        <v>0.41110817399477195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Encargos'!$L41+'Swap - Encargos'!Q41)</f>
        <v>335</v>
      </c>
      <c r="O124" s="4">
        <f>Forward!O124+(-'Swap - Encargos'!$L41+'Swap - Encargos'!R41)</f>
        <v>248</v>
      </c>
      <c r="P124" s="4">
        <f>Forward!P124+(-'Swap - Encargos'!$L41+'Swap - Encargos'!S41)</f>
        <v>219</v>
      </c>
      <c r="Q124" s="4">
        <f>Forward!Q124+(-'Swap - Encargos'!$L41+'Swap - Encargos'!T41)</f>
        <v>203</v>
      </c>
      <c r="R124" s="4">
        <f>Forward!R124+(-'Swap - Encargos'!$L41+'Swap - Encargos'!U41)</f>
        <v>193</v>
      </c>
      <c r="S124" s="4">
        <f>Forward!S124+(-'Swap - Encargos'!$L41+'Swap - Encargos'!V41)</f>
        <v>192</v>
      </c>
      <c r="T124" s="4">
        <f>Forward!T124+(-'Swap - Encargos'!$L41+'Swap - Encargos'!W41)</f>
        <v>182</v>
      </c>
      <c r="U124" s="4">
        <f>Forward!U124</f>
        <v>0</v>
      </c>
      <c r="V124" s="6"/>
      <c r="W124" s="20">
        <f t="shared" si="0"/>
        <v>260</v>
      </c>
      <c r="X124" s="20">
        <f t="shared" si="1"/>
        <v>216.04811507936506</v>
      </c>
      <c r="Y124" s="23">
        <f t="shared" si="2"/>
        <v>234.83333333333334</v>
      </c>
      <c r="Z124" s="23">
        <f t="shared" si="3"/>
        <v>209.45297619047611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118.30000000000001</v>
      </c>
      <c r="AJ124" s="9">
        <f t="shared" si="8"/>
        <v>0.3127147766323024</v>
      </c>
      <c r="AK124" s="9">
        <f t="shared" si="9"/>
        <v>0.3127147766323024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Encargos'!$L42+'Swap - Encargos'!Q42)</f>
        <v>383</v>
      </c>
      <c r="O125" s="4">
        <f>Forward!O125+(-'Swap - Encargos'!$L42+'Swap - Encargos'!R42)</f>
        <v>279</v>
      </c>
      <c r="P125" s="4">
        <f>Forward!P125+(-'Swap - Encargos'!$L42+'Swap - Encargos'!S42)</f>
        <v>231</v>
      </c>
      <c r="Q125" s="4">
        <f>Forward!Q125+(-'Swap - Encargos'!$L42+'Swap - Encargos'!T42)</f>
        <v>208</v>
      </c>
      <c r="R125" s="4">
        <f>Forward!R125+(-'Swap - Encargos'!$L42+'Swap - Encargos'!U42)</f>
        <v>200</v>
      </c>
      <c r="S125" s="4">
        <f>Forward!S125+(-'Swap - Encargos'!$L42+'Swap - Encargos'!V42)</f>
        <v>200</v>
      </c>
      <c r="T125" s="4">
        <f>Forward!T125+(-'Swap - Encargos'!$L42+'Swap - Encargos'!W42)</f>
        <v>190</v>
      </c>
      <c r="U125" s="4">
        <f>Forward!U125</f>
        <v>0</v>
      </c>
      <c r="V125" s="6"/>
      <c r="W125" s="20">
        <f t="shared" si="0"/>
        <v>283.08333333333331</v>
      </c>
      <c r="X125" s="20">
        <f t="shared" si="1"/>
        <v>216.04811507936506</v>
      </c>
      <c r="Y125" s="23">
        <f t="shared" si="2"/>
        <v>251.05</v>
      </c>
      <c r="Z125" s="23">
        <f t="shared" si="3"/>
        <v>209.45297619047611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95.216666666666697</v>
      </c>
      <c r="AJ125" s="9">
        <f t="shared" si="8"/>
        <v>0.25169618468587546</v>
      </c>
      <c r="AK125" s="9">
        <f t="shared" si="9"/>
        <v>0.25169618468587546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Encargos'!$L43+'Swap - Encargos'!Q43)</f>
        <v>365</v>
      </c>
      <c r="O126" s="4">
        <f>Forward!O126+(-'Swap - Encargos'!$L43+'Swap - Encargos'!R43)</f>
        <v>276</v>
      </c>
      <c r="P126" s="4">
        <f>Forward!P126+(-'Swap - Encargos'!$L43+'Swap - Encargos'!S43)</f>
        <v>231</v>
      </c>
      <c r="Q126" s="4">
        <f>Forward!Q126+(-'Swap - Encargos'!$L43+'Swap - Encargos'!T43)</f>
        <v>208</v>
      </c>
      <c r="R126" s="4">
        <f>Forward!R126+(-'Swap - Encargos'!$L43+'Swap - Encargos'!U43)</f>
        <v>208</v>
      </c>
      <c r="S126" s="4">
        <f>Forward!S126+(-'Swap - Encargos'!$L43+'Swap - Encargos'!V43)</f>
        <v>199</v>
      </c>
      <c r="T126" s="4">
        <f>Forward!T126+(-'Swap - Encargos'!$L43+'Swap - Encargos'!W43)</f>
        <v>191</v>
      </c>
      <c r="U126" s="4">
        <f>Forward!U126</f>
        <v>0</v>
      </c>
      <c r="V126" s="6"/>
      <c r="W126" s="20">
        <f t="shared" si="0"/>
        <v>273.22222222222223</v>
      </c>
      <c r="X126" s="20">
        <f t="shared" si="1"/>
        <v>216.04811507936506</v>
      </c>
      <c r="Y126" s="23">
        <f t="shared" si="2"/>
        <v>246.53333333333333</v>
      </c>
      <c r="Z126" s="23">
        <f t="shared" si="3"/>
        <v>209.45297619047611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105.07777777777778</v>
      </c>
      <c r="AJ126" s="9">
        <f t="shared" si="8"/>
        <v>0.27776309219608192</v>
      </c>
      <c r="AK126" s="9">
        <f t="shared" si="9"/>
        <v>0.27776309219608192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Encargos'!$L44+'Swap - Encargos'!Q44)</f>
        <v>372</v>
      </c>
      <c r="O127" s="4">
        <f>Forward!O127+(-'Swap - Encargos'!$L44+'Swap - Encargos'!R44)</f>
        <v>283</v>
      </c>
      <c r="P127" s="4">
        <f>Forward!P127+(-'Swap - Encargos'!$L44+'Swap - Encargos'!S44)</f>
        <v>232</v>
      </c>
      <c r="Q127" s="4">
        <f>Forward!Q127+(-'Swap - Encargos'!$L44+'Swap - Encargos'!T44)</f>
        <v>215</v>
      </c>
      <c r="R127" s="4">
        <f>Forward!R127+(-'Swap - Encargos'!$L44+'Swap - Encargos'!U44)</f>
        <v>207</v>
      </c>
      <c r="S127" s="4">
        <f>Forward!S127+(-'Swap - Encargos'!$L44+'Swap - Encargos'!V44)</f>
        <v>200</v>
      </c>
      <c r="T127" s="4">
        <f>Forward!T127+(-'Swap - Encargos'!$L44+'Swap - Encargos'!W44)</f>
        <v>187</v>
      </c>
      <c r="U127" s="4">
        <f>Forward!U127</f>
        <v>0</v>
      </c>
      <c r="V127" s="6"/>
      <c r="W127" s="20">
        <f t="shared" si="0"/>
        <v>273.86111111111109</v>
      </c>
      <c r="X127" s="20">
        <f t="shared" si="1"/>
        <v>216.04811507936506</v>
      </c>
      <c r="Y127" s="23">
        <f t="shared" si="2"/>
        <v>247.46666666666667</v>
      </c>
      <c r="Z127" s="23">
        <f t="shared" si="3"/>
        <v>209.45297619047611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104.43888888888893</v>
      </c>
      <c r="AJ127" s="9">
        <f t="shared" si="8"/>
        <v>0.27607425030105454</v>
      </c>
      <c r="AK127" s="9">
        <f t="shared" si="9"/>
        <v>0.27607425030105454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Encargos'!$L45+'Swap - Encargos'!Q45)</f>
        <v>323</v>
      </c>
      <c r="O128" s="4">
        <f>Forward!O128+(-'Swap - Encargos'!$L45+'Swap - Encargos'!R45)</f>
        <v>279</v>
      </c>
      <c r="P128" s="4">
        <f>Forward!P128+(-'Swap - Encargos'!$L45+'Swap - Encargos'!S45)</f>
        <v>237</v>
      </c>
      <c r="Q128" s="4">
        <f>Forward!Q128+(-'Swap - Encargos'!$L45+'Swap - Encargos'!T45)</f>
        <v>216</v>
      </c>
      <c r="R128" s="4">
        <f>Forward!R128+(-'Swap - Encargos'!$L45+'Swap - Encargos'!U45)</f>
        <v>209</v>
      </c>
      <c r="S128" s="4">
        <f>Forward!S128+(-'Swap - Encargos'!$L45+'Swap - Encargos'!V45)</f>
        <v>204</v>
      </c>
      <c r="T128" s="4">
        <f>Forward!T128+(-'Swap - Encargos'!$L45+'Swap - Encargos'!W45)</f>
        <v>192</v>
      </c>
      <c r="U128" s="4">
        <f>Forward!U128</f>
        <v>0</v>
      </c>
      <c r="V128" s="6"/>
      <c r="W128" s="20">
        <f t="shared" si="0"/>
        <v>261.83333333333331</v>
      </c>
      <c r="X128" s="20">
        <f t="shared" si="1"/>
        <v>216.04811507936506</v>
      </c>
      <c r="Y128" s="23">
        <f t="shared" si="2"/>
        <v>240.9</v>
      </c>
      <c r="Z128" s="23">
        <f t="shared" si="3"/>
        <v>209.45297619047611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116.4666666666667</v>
      </c>
      <c r="AJ128" s="9">
        <f t="shared" si="8"/>
        <v>0.30786853467265846</v>
      </c>
      <c r="AK128" s="9">
        <f t="shared" si="9"/>
        <v>0.30786853467265846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Encargos'!$L46+'Swap - Encargos'!Q46)</f>
        <v>304</v>
      </c>
      <c r="O129" s="4">
        <f>Forward!O129+(-'Swap - Encargos'!$L46+'Swap - Encargos'!R46)</f>
        <v>276</v>
      </c>
      <c r="P129" s="4">
        <f>Forward!P129+(-'Swap - Encargos'!$L46+'Swap - Encargos'!S46)</f>
        <v>234</v>
      </c>
      <c r="Q129" s="4">
        <f>Forward!Q129+(-'Swap - Encargos'!$L46+'Swap - Encargos'!T46)</f>
        <v>215</v>
      </c>
      <c r="R129" s="4">
        <f>Forward!R129+(-'Swap - Encargos'!$L46+'Swap - Encargos'!U46)</f>
        <v>212</v>
      </c>
      <c r="S129" s="4">
        <f>Forward!S129+(-'Swap - Encargos'!$L46+'Swap - Encargos'!V46)</f>
        <v>200</v>
      </c>
      <c r="T129" s="4">
        <f>Forward!T129+(-'Swap - Encargos'!$L46+'Swap - Encargos'!W46)</f>
        <v>208</v>
      </c>
      <c r="U129" s="4">
        <f>Forward!U129</f>
        <v>0</v>
      </c>
      <c r="V129" s="6"/>
      <c r="W129" s="20">
        <f t="shared" si="0"/>
        <v>254.02777777777777</v>
      </c>
      <c r="X129" s="20">
        <f t="shared" si="1"/>
        <v>216.04811507936506</v>
      </c>
      <c r="Y129" s="23">
        <f t="shared" si="2"/>
        <v>236.06666666666666</v>
      </c>
      <c r="Z129" s="23">
        <f t="shared" si="3"/>
        <v>209.45297619047611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124.27222222222224</v>
      </c>
      <c r="AJ129" s="9">
        <f t="shared" si="8"/>
        <v>0.32850177695538524</v>
      </c>
      <c r="AK129" s="9">
        <f t="shared" si="9"/>
        <v>0.32850177695538524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Encargos'!$L47+'Swap - Encargos'!Q47)</f>
        <v>342</v>
      </c>
      <c r="O130" s="4">
        <f>Forward!O130+(-'Swap - Encargos'!$L47+'Swap - Encargos'!R47)</f>
        <v>297</v>
      </c>
      <c r="P130" s="4">
        <f>Forward!P130+(-'Swap - Encargos'!$L47+'Swap - Encargos'!S47)</f>
        <v>250</v>
      </c>
      <c r="Q130" s="4">
        <f>Forward!Q130+(-'Swap - Encargos'!$L47+'Swap - Encargos'!T47)</f>
        <v>232</v>
      </c>
      <c r="R130" s="4">
        <f>Forward!R130+(-'Swap - Encargos'!$L47+'Swap - Encargos'!U47)</f>
        <v>225</v>
      </c>
      <c r="S130" s="4">
        <f>Forward!S130+(-'Swap - Encargos'!$L47+'Swap - Encargos'!V47)</f>
        <v>219</v>
      </c>
      <c r="T130" s="4">
        <f>Forward!T130+(-'Swap - Encargos'!$L47+'Swap - Encargos'!W47)</f>
        <v>217</v>
      </c>
      <c r="U130" s="4">
        <f>Forward!U130</f>
        <v>0</v>
      </c>
      <c r="V130" s="6"/>
      <c r="W130" s="20">
        <f t="shared" si="0"/>
        <v>271.88888888888891</v>
      </c>
      <c r="X130" s="20">
        <f t="shared" si="1"/>
        <v>216.04811507936506</v>
      </c>
      <c r="Y130" s="23">
        <f t="shared" si="2"/>
        <v>252.8</v>
      </c>
      <c r="Z130" s="23">
        <f t="shared" si="3"/>
        <v>209.45297619047611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106.4111111111111</v>
      </c>
      <c r="AJ130" s="9">
        <f t="shared" si="8"/>
        <v>0.28128763180309568</v>
      </c>
      <c r="AK130" s="9">
        <f t="shared" si="9"/>
        <v>0.28128763180309568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Encargos'!$L48+'Swap - Encargos'!Q48)</f>
        <v>332</v>
      </c>
      <c r="O131" s="4">
        <f>Forward!O131+(-'Swap - Encargos'!$L48+'Swap - Encargos'!R48)</f>
        <v>283</v>
      </c>
      <c r="P131" s="4">
        <f>Forward!P131+(-'Swap - Encargos'!$L48+'Swap - Encargos'!S48)</f>
        <v>254</v>
      </c>
      <c r="Q131" s="4">
        <f>Forward!Q131+(-'Swap - Encargos'!$L48+'Swap - Encargos'!T48)</f>
        <v>243</v>
      </c>
      <c r="R131" s="4">
        <f>Forward!R131+(-'Swap - Encargos'!$L48+'Swap - Encargos'!U48)</f>
        <v>234</v>
      </c>
      <c r="S131" s="4">
        <f>Forward!S131+(-'Swap - Encargos'!$L48+'Swap - Encargos'!V48)</f>
        <v>228</v>
      </c>
      <c r="T131" s="4">
        <f>Forward!T131+(-'Swap - Encargos'!$L48+'Swap - Encargos'!W48)</f>
        <v>230</v>
      </c>
      <c r="U131" s="4">
        <f>Forward!U131</f>
        <v>0</v>
      </c>
      <c r="V131" s="6"/>
      <c r="W131" s="20">
        <f t="shared" si="0"/>
        <v>267.41666666666669</v>
      </c>
      <c r="X131" s="20">
        <f t="shared" si="1"/>
        <v>216.04811507936506</v>
      </c>
      <c r="Y131" s="23">
        <f t="shared" si="2"/>
        <v>253.6</v>
      </c>
      <c r="Z131" s="23">
        <f t="shared" si="3"/>
        <v>209.45297619047611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110.88333333333333</v>
      </c>
      <c r="AJ131" s="9">
        <f t="shared" si="8"/>
        <v>0.29310952506828791</v>
      </c>
      <c r="AK131" s="9">
        <f>IF(AJ131&gt;0,AJ131,0)</f>
        <v>0.29310952506828791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Encargos'!$L49+'Swap - Encargos'!Q49)</f>
        <v>308</v>
      </c>
      <c r="O132" s="4">
        <f>Forward!O132+(-'Swap - Encargos'!$L49+'Swap - Encargos'!R49)</f>
        <v>284</v>
      </c>
      <c r="P132" s="4">
        <f>Forward!P132+(-'Swap - Encargos'!$L49+'Swap - Encargos'!S49)</f>
        <v>241</v>
      </c>
      <c r="Q132" s="4">
        <f>Forward!Q132+(-'Swap - Encargos'!$L49+'Swap - Encargos'!T49)</f>
        <v>235</v>
      </c>
      <c r="R132" s="4">
        <f>Forward!R132+(-'Swap - Encargos'!$L49+'Swap - Encargos'!U49)</f>
        <v>231</v>
      </c>
      <c r="S132" s="4">
        <f>Forward!S132+(-'Swap - Encargos'!$L49+'Swap - Encargos'!V49)</f>
        <v>223</v>
      </c>
      <c r="T132" s="4">
        <f>Forward!T132+(-'Swap - Encargos'!$L49+'Swap - Encargos'!W49)</f>
        <v>223</v>
      </c>
      <c r="U132" s="4">
        <f>Forward!U132</f>
        <v>0</v>
      </c>
      <c r="V132" s="6"/>
      <c r="W132" s="20">
        <f t="shared" si="0"/>
        <v>257.38888888888891</v>
      </c>
      <c r="X132" s="20">
        <f t="shared" si="1"/>
        <v>216.04811507936506</v>
      </c>
      <c r="Y132" s="23">
        <f t="shared" si="2"/>
        <v>245.63333333333333</v>
      </c>
      <c r="Z132" s="23">
        <f t="shared" si="3"/>
        <v>209.45297619047611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120.9111111111111</v>
      </c>
      <c r="AJ132" s="9">
        <f t="shared" si="8"/>
        <v>0.3196170000293711</v>
      </c>
      <c r="AK132" s="9">
        <f>IF(AJ132&gt;0,AJ132,0)</f>
        <v>0.3196170000293711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Encargos'!$L50+'Swap - Encargos'!Q50)</f>
        <v>332</v>
      </c>
      <c r="O133" s="4">
        <f>Forward!O133+(-'Swap - Encargos'!$L50+'Swap - Encargos'!R50)</f>
        <v>330</v>
      </c>
      <c r="P133" s="4">
        <f>Forward!P133+(-'Swap - Encargos'!$L50+'Swap - Encargos'!S50)</f>
        <v>286</v>
      </c>
      <c r="Q133" s="4">
        <f>Forward!Q133+(-'Swap - Encargos'!$L50+'Swap - Encargos'!T50)</f>
        <v>280</v>
      </c>
      <c r="R133" s="4">
        <f>Forward!R133+(-'Swap - Encargos'!$L50+'Swap - Encargos'!U50)</f>
        <v>250</v>
      </c>
      <c r="S133" s="4">
        <f>Forward!S133+(-'Swap - Encargos'!$L50+'Swap - Encargos'!V50)</f>
        <v>227</v>
      </c>
      <c r="T133" s="4">
        <f>Forward!T133+(-'Swap - Encargos'!$L50+'Swap - Encargos'!W50)</f>
        <v>220</v>
      </c>
      <c r="U133" s="4">
        <f>Forward!U133</f>
        <v>0</v>
      </c>
      <c r="V133" s="6"/>
      <c r="W133" s="20">
        <f t="shared" si="0"/>
        <v>300.11111111111109</v>
      </c>
      <c r="X133" s="20">
        <f t="shared" si="1"/>
        <v>216.04811507936506</v>
      </c>
      <c r="Y133" s="23">
        <f t="shared" si="2"/>
        <v>276.35000000000002</v>
      </c>
      <c r="Z133" s="23">
        <f t="shared" si="3"/>
        <v>209.45297619047611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78.188888888888926</v>
      </c>
      <c r="AJ133" s="9">
        <f t="shared" si="8"/>
        <v>0.20668487678796965</v>
      </c>
      <c r="AK133" s="9">
        <f>IF(AJ133&gt;0,AJ133,0)</f>
        <v>0.20668487678796965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Encargos'!$L51+'Swap - Encargos'!R51)</f>
        <v>377</v>
      </c>
      <c r="P134" s="4">
        <f>Forward!P134+(-'Swap - Encargos'!$L51+'Swap - Encargos'!S51)</f>
        <v>314</v>
      </c>
      <c r="Q134" s="4">
        <f>Forward!Q134+(-'Swap - Encargos'!$L51+'Swap - Encargos'!T51)</f>
        <v>300</v>
      </c>
      <c r="R134" s="4">
        <f>Forward!R134+(-'Swap - Encargos'!$L51+'Swap - Encargos'!U51)</f>
        <v>278</v>
      </c>
      <c r="S134" s="4">
        <f>Forward!S134+(-'Swap - Encargos'!$L51+'Swap - Encargos'!V51)</f>
        <v>240</v>
      </c>
      <c r="T134" s="4">
        <f>Forward!T134+(-'Swap - Encargos'!$L51+'Swap - Encargos'!W51)</f>
        <v>226</v>
      </c>
      <c r="U134" s="4">
        <f>Forward!U134</f>
        <v>0</v>
      </c>
      <c r="V134" s="6"/>
      <c r="W134" s="20">
        <f t="shared" si="0"/>
        <v>330.33333333333331</v>
      </c>
      <c r="X134" s="20">
        <f t="shared" si="1"/>
        <v>216.04811507936506</v>
      </c>
      <c r="Y134" s="23">
        <f t="shared" si="2"/>
        <v>301.8</v>
      </c>
      <c r="Z134" s="23">
        <f t="shared" si="3"/>
        <v>209.45297619047611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59.666666666666686</v>
      </c>
      <c r="AJ134" s="9">
        <f t="shared" si="8"/>
        <v>0.15299145299145303</v>
      </c>
      <c r="AK134" s="9">
        <f>IF(AJ134&gt;0,AJ134,0)</f>
        <v>0.15299145299145303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Encargos'!$L52+'Swap - Encargos'!R52)</f>
        <v>447</v>
      </c>
      <c r="P135" s="4">
        <f>Forward!P135+(-'Swap - Encargos'!$L52+'Swap - Encargos'!S52)</f>
        <v>334</v>
      </c>
      <c r="Q135" s="4">
        <f>Forward!Q135+(-'Swap - Encargos'!$L52+'Swap - Encargos'!T52)</f>
        <v>320</v>
      </c>
      <c r="R135" s="4">
        <f>Forward!R135+(-'Swap - Encargos'!$L52+'Swap - Encargos'!U52)</f>
        <v>292</v>
      </c>
      <c r="S135" s="4">
        <f>Forward!S135+(-'Swap - Encargos'!$L52+'Swap - Encargos'!V52)</f>
        <v>270</v>
      </c>
      <c r="T135" s="4">
        <f>Forward!T135+(-'Swap - Encargos'!$L52+'Swap - Encargos'!W52)</f>
        <v>232</v>
      </c>
      <c r="U135" s="4">
        <f>Forward!U135</f>
        <v>0</v>
      </c>
      <c r="V135" s="6"/>
      <c r="W135" s="20">
        <f t="shared" si="0"/>
        <v>362.69444444444446</v>
      </c>
      <c r="X135" s="20">
        <f t="shared" si="1"/>
        <v>216.04811507936506</v>
      </c>
      <c r="Y135" s="23">
        <f t="shared" si="2"/>
        <v>329.01666666666665</v>
      </c>
      <c r="Z135" s="23">
        <f t="shared" si="3"/>
        <v>209.45297619047611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27.305555555555543</v>
      </c>
      <c r="AJ135" s="9">
        <f>(AE135-W135)/AE135</f>
        <v>7.0014245014244983E-2</v>
      </c>
      <c r="AK135" s="9">
        <f>IF(AJ135&gt;0,AJ135,0)</f>
        <v>7.0014245014244983E-2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Encargos'!$L53+'Swap - Encargos'!R53)</f>
        <v>414</v>
      </c>
      <c r="P136" s="4">
        <f>Forward!P136+(-'Swap - Encargos'!$L53+'Swap - Encargos'!S53)</f>
        <v>319</v>
      </c>
      <c r="Q136" s="4">
        <f>Forward!Q136+(-'Swap - Encargos'!$L53+'Swap - Encargos'!T53)</f>
        <v>300</v>
      </c>
      <c r="R136" s="4">
        <f>Forward!R136+(-'Swap - Encargos'!$L53+'Swap - Encargos'!U53)</f>
        <v>280</v>
      </c>
      <c r="S136" s="4">
        <f>Forward!S136+(-'Swap - Encargos'!$L53+'Swap - Encargos'!V53)</f>
        <v>259</v>
      </c>
      <c r="T136" s="4">
        <f>Forward!T136+(-'Swap - Encargos'!$L53+'Swap - Encargos'!W53)</f>
        <v>235</v>
      </c>
      <c r="U136" s="4">
        <f>Forward!U136</f>
        <v>0</v>
      </c>
      <c r="V136" s="6"/>
      <c r="W136" s="20">
        <f t="shared" si="0"/>
        <v>336.88888888888891</v>
      </c>
      <c r="X136" s="20">
        <f t="shared" si="1"/>
        <v>216.04811507936506</v>
      </c>
      <c r="Y136" s="23">
        <f t="shared" si="2"/>
        <v>308.43333333333334</v>
      </c>
      <c r="Z136" s="23">
        <f t="shared" si="3"/>
        <v>209.45297619047611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53.111111111111086</v>
      </c>
      <c r="AJ136" s="9">
        <f t="shared" ref="AJ136:AJ139" si="18">(AE136-W136)/AE136</f>
        <v>0.13618233618233611</v>
      </c>
      <c r="AK136" s="9">
        <f t="shared" ref="AK136:AK139" si="19">IF(AJ136&gt;0,AJ136,0)</f>
        <v>0.13618233618233611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Encargos'!$L54+'Swap - Encargos'!R54)</f>
        <v>341</v>
      </c>
      <c r="P137" s="4">
        <f>Forward!P137+(-'Swap - Encargos'!$L54+'Swap - Encargos'!S54)</f>
        <v>317</v>
      </c>
      <c r="Q137" s="4">
        <f>Forward!Q137+(-'Swap - Encargos'!$L54+'Swap - Encargos'!T54)</f>
        <v>303</v>
      </c>
      <c r="R137" s="4">
        <f>Forward!R137+(-'Swap - Encargos'!$L54+'Swap - Encargos'!U54)</f>
        <v>278</v>
      </c>
      <c r="S137" s="4">
        <f>Forward!S137+(-'Swap - Encargos'!$L54+'Swap - Encargos'!V54)</f>
        <v>251</v>
      </c>
      <c r="T137" s="4">
        <f>Forward!T137+(-'Swap - Encargos'!$L54+'Swap - Encargos'!W54)</f>
        <v>237</v>
      </c>
      <c r="U137" s="4">
        <f>Forward!U137</f>
        <v>0</v>
      </c>
      <c r="V137" s="4"/>
      <c r="W137" s="20">
        <f t="shared" si="0"/>
        <v>315.08333333333331</v>
      </c>
      <c r="X137" s="20">
        <f t="shared" si="1"/>
        <v>216.04811507936506</v>
      </c>
      <c r="Y137" s="23">
        <f t="shared" si="2"/>
        <v>292.8</v>
      </c>
      <c r="Z137" s="23">
        <f t="shared" si="3"/>
        <v>209.45297619047611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74.916666666666686</v>
      </c>
      <c r="AJ137" s="9">
        <f t="shared" si="18"/>
        <v>0.19209401709401713</v>
      </c>
      <c r="AK137" s="9">
        <f t="shared" si="19"/>
        <v>0.19209401709401713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Encargos'!$L55+'Swap - Encargos'!R55)</f>
        <v>349</v>
      </c>
      <c r="P138" s="4">
        <f>Forward!P138+(-'Swap - Encargos'!$L55+'Swap - Encargos'!S55)</f>
        <v>335</v>
      </c>
      <c r="Q138" s="4">
        <f>Forward!Q138+(-'Swap - Encargos'!$L55+'Swap - Encargos'!T55)</f>
        <v>314</v>
      </c>
      <c r="R138" s="4">
        <f>Forward!R138+(-'Swap - Encargos'!$L55+'Swap - Encargos'!U55)</f>
        <v>287</v>
      </c>
      <c r="S138" s="4">
        <f>Forward!S138+(-'Swap - Encargos'!$L55+'Swap - Encargos'!V55)</f>
        <v>270</v>
      </c>
      <c r="T138" s="4">
        <f>Forward!T138+(-'Swap - Encargos'!$L55+'Swap - Encargos'!W55)</f>
        <v>239</v>
      </c>
      <c r="U138" s="4">
        <f>Forward!U138</f>
        <v>0</v>
      </c>
      <c r="V138" s="4"/>
      <c r="W138" s="20">
        <f t="shared" si="0"/>
        <v>325.77777777777777</v>
      </c>
      <c r="X138" s="20">
        <f t="shared" si="1"/>
        <v>216.04811507936506</v>
      </c>
      <c r="Y138" s="23">
        <f t="shared" si="2"/>
        <v>303.66666666666669</v>
      </c>
      <c r="Z138" s="23">
        <f t="shared" si="3"/>
        <v>209.45297619047611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64.222222222222229</v>
      </c>
      <c r="AJ138" s="9">
        <f t="shared" si="18"/>
        <v>0.16467236467236468</v>
      </c>
      <c r="AK138" s="9">
        <f t="shared" si="19"/>
        <v>0.16467236467236468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Encargos'!$L56+'Swap - Encargos'!R56)</f>
        <v>336</v>
      </c>
      <c r="P139" s="4">
        <f>Forward!P139+(-'Swap - Encargos'!$L56+'Swap - Encargos'!S56)</f>
        <v>333</v>
      </c>
      <c r="Q139" s="4">
        <f>Forward!Q139+(-'Swap - Encargos'!$L56+'Swap - Encargos'!T56)</f>
        <v>315</v>
      </c>
      <c r="R139" s="4">
        <f>Forward!R139+(-'Swap - Encargos'!$L56+'Swap - Encargos'!U56)</f>
        <v>289</v>
      </c>
      <c r="S139" s="4">
        <f>Forward!S139+(-'Swap - Encargos'!$L56+'Swap - Encargos'!V56)</f>
        <v>272</v>
      </c>
      <c r="T139" s="4">
        <f>Forward!T139+(-'Swap - Encargos'!$L56+'Swap - Encargos'!W56)</f>
        <v>240</v>
      </c>
      <c r="U139" s="4">
        <f>Forward!U139</f>
        <v>0</v>
      </c>
      <c r="V139" s="4"/>
      <c r="W139" s="20">
        <f t="shared" si="0"/>
        <v>321.47222222222223</v>
      </c>
      <c r="X139" s="20">
        <f t="shared" si="1"/>
        <v>216.04811507936506</v>
      </c>
      <c r="Y139" s="23">
        <f t="shared" si="2"/>
        <v>301</v>
      </c>
      <c r="Z139" s="23">
        <f t="shared" si="3"/>
        <v>209.45297619047611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68.527777777777771</v>
      </c>
      <c r="AJ139" s="9">
        <f t="shared" si="18"/>
        <v>0.17571225071225069</v>
      </c>
      <c r="AK139" s="9">
        <f t="shared" si="19"/>
        <v>0.17571225071225069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Encargos'!$L57+'Swap - Encargos'!R57)</f>
        <v>286</v>
      </c>
      <c r="P140" s="4">
        <f>Forward!P140+(-'Swap - Encargos'!$L57+'Swap - Encargos'!S57)</f>
        <v>338</v>
      </c>
      <c r="Q140" s="4">
        <f>Forward!Q140+(-'Swap - Encargos'!$L57+'Swap - Encargos'!T57)</f>
        <v>308</v>
      </c>
      <c r="R140" s="4">
        <f>Forward!R140+(-'Swap - Encargos'!$L57+'Swap - Encargos'!U57)</f>
        <v>279</v>
      </c>
      <c r="S140" s="4">
        <f>Forward!S140+(-'Swap - Encargos'!$L57+'Swap - Encargos'!V57)</f>
        <v>268</v>
      </c>
      <c r="T140" s="4">
        <f>Forward!T140+(-'Swap - Encargos'!$L57+'Swap - Encargos'!W57)</f>
        <v>241</v>
      </c>
      <c r="U140" s="4">
        <f>Forward!U140</f>
        <v>0</v>
      </c>
      <c r="V140" s="4"/>
      <c r="W140" s="20">
        <f t="shared" si="0"/>
        <v>309.5</v>
      </c>
      <c r="X140" s="20">
        <f t="shared" si="1"/>
        <v>216.04811507936506</v>
      </c>
      <c r="Y140" s="23">
        <f t="shared" si="2"/>
        <v>291.3</v>
      </c>
      <c r="Z140" s="23">
        <f t="shared" si="3"/>
        <v>209.45297619047611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80.5</v>
      </c>
      <c r="AJ140" s="9">
        <f t="shared" ref="AJ140" si="23">(AE140-W140)/AE140</f>
        <v>0.2064102564102564</v>
      </c>
      <c r="AK140" s="9">
        <f t="shared" ref="AK140" si="24">IF(AJ140&gt;0,AJ140,0)</f>
        <v>0.2064102564102564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Encargos'!$L58+'Swap - Encargos'!R58)</f>
        <v>294</v>
      </c>
      <c r="P141" s="4">
        <f>Forward!P141+(-'Swap - Encargos'!$L58+'Swap - Encargos'!S58)</f>
        <v>345</v>
      </c>
      <c r="Q141" s="4">
        <f>Forward!Q141+(-'Swap - Encargos'!$L58+'Swap - Encargos'!T58)</f>
        <v>319</v>
      </c>
      <c r="R141" s="4">
        <f>Forward!R141+(-'Swap - Encargos'!$L58+'Swap - Encargos'!U58)</f>
        <v>290</v>
      </c>
      <c r="S141" s="4">
        <f>Forward!S141+(-'Swap - Encargos'!$L58+'Swap - Encargos'!V58)</f>
        <v>276</v>
      </c>
      <c r="T141" s="4">
        <f>Forward!T141+(-'Swap - Encargos'!$L58+'Swap - Encargos'!W58)</f>
        <v>236</v>
      </c>
      <c r="U141" s="4">
        <f>Forward!U141</f>
        <v>0</v>
      </c>
      <c r="V141" s="4"/>
      <c r="W141" s="20">
        <f t="shared" si="0"/>
        <v>318.55555555555554</v>
      </c>
      <c r="X141" s="20">
        <f t="shared" si="1"/>
        <v>216.04811507936506</v>
      </c>
      <c r="Y141" s="23">
        <f t="shared" si="2"/>
        <v>298.03333333333336</v>
      </c>
      <c r="Z141" s="23">
        <f t="shared" si="3"/>
        <v>209.45297619047611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71.444444444444457</v>
      </c>
      <c r="AJ141" s="9">
        <f t="shared" ref="AJ141" si="28">(AE141-W141)/AE141</f>
        <v>0.18319088319088322</v>
      </c>
      <c r="AK141" s="9">
        <f t="shared" ref="AK141" si="29">IF(AJ141&gt;0,AJ141,0)</f>
        <v>0.18319088319088322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370C-1586-4827-ABE9-C900E27A78D2}">
  <dimension ref="A1:AR145"/>
  <sheetViews>
    <sheetView topLeftCell="A75" workbookViewId="0">
      <selection activeCell="K86" sqref="K8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Encargos'!$L3+'Swap - Encargos'!N3)*(1+SUM($B86:$B$228))</f>
        <v>272.30530000000005</v>
      </c>
      <c r="L86" s="4">
        <f>Forward!L86*(1+SUM($B86:$B$228))+(-'Swap - Encargos'!C3-'Swap - Encargos'!$L3+'Swap - Encargos'!O3)*(1+SUM($B86:$B$228))</f>
        <v>284.5163</v>
      </c>
      <c r="M86" s="4">
        <f>Forward!M86*(1+SUM($B86:$B$228))+(-'Swap - Encargos'!D3-'Swap - Encargos'!$L3+'Swap - Encargos'!P3)*(1+SUM($B86:$B$228))</f>
        <v>262.53649999999999</v>
      </c>
      <c r="N86" s="4">
        <f>Forward!N86*(1+SUM($B86:$B$228))+(-'Swap - Encargos'!E3-'Swap - Encargos'!$L3+'Swap - Encargos'!Q3)*(1+SUM($B86:$B$228))</f>
        <v>244.22000000000003</v>
      </c>
      <c r="O86" s="4">
        <f>Forward!O86*(1+SUM($B86:$B$228))+(-'Swap - Encargos'!F3-'Swap - Encargos'!$L3+'Swap - Encargos'!R3)*(1+SUM($B86:$B$228))</f>
        <v>234.45120000000003</v>
      </c>
      <c r="P86" s="4">
        <f>Forward!P86*(1+SUM($B86:$B$228))+(-'Swap - Encargos'!G3-'Swap - Encargos'!$L3+'Swap - Encargos'!S3)*(1+SUM($B86:$B$228))</f>
        <v>232.00900000000001</v>
      </c>
      <c r="Q86" s="4">
        <f>Forward!Q86*(1+SUM($B86:$B$228))+(-'Swap - Encargos'!H3-'Swap - Encargos'!$L3+'Swap - Encargos'!T3)*(1+SUM($B86:$B$228))</f>
        <v>228.34570000000002</v>
      </c>
      <c r="R86" s="4">
        <f>Forward!R86*(1+SUM($B86:$B$228))+(-'Swap - Encargos'!I3-'Swap - Encargos'!$L3+'Swap - Encargos'!U3)*(1+SUM($B86:$B$228))</f>
        <v>223.46130000000002</v>
      </c>
      <c r="S86" s="4">
        <f>Forward!S86*(1+SUM($B86:$B$228))+(-'Swap - Encargos'!J3-'Swap - Encargos'!$L3+'Swap - Encargos'!V3)*(1+SUM($B86:$B$228))</f>
        <v>217.35580000000002</v>
      </c>
      <c r="T86" s="4">
        <f>Forward!T86*(1+SUM($B86:$B$228))+(-'Swap - Encargos'!K3-'Swap - Encargos'!$L3+'Swap - Encargos'!W3)*(1+SUM($B86:$B$228))</f>
        <v>211.25030000000004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273.11936666666668</v>
      </c>
      <c r="X86" s="20">
        <f t="shared" ref="X86:X141" si="1">AVERAGE($W$2:$W$198)</f>
        <v>218.34386874999996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259.60586000000001</v>
      </c>
      <c r="Z86" s="23">
        <f t="shared" ref="Z86:Z141" si="3">AVERAGE($Y$2:$Y$198)</f>
        <v>215.18194898809523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100.53723333333335</v>
      </c>
      <c r="AJ86" s="9">
        <f t="shared" ref="AJ86:AJ134" si="8">(AE86-W86)/AE86</f>
        <v>0.26906318082788672</v>
      </c>
      <c r="AK86" s="9">
        <f t="shared" ref="AK86:AK130" si="9">IF(AJ86&gt;0,AJ86,0)</f>
        <v>0.26906318082788672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Encargos'!$L4+'Swap - Encargos'!N4)*(1+SUM($B87:$B$228))</f>
        <v>188.43350000000001</v>
      </c>
      <c r="L87" s="4">
        <f>Forward!L87*(1+SUM($B87:$B$228))+(-'Swap - Encargos'!C4-'Swap - Encargos'!$L4+'Swap - Encargos'!O4)*(1+SUM($B87:$B$228))</f>
        <v>269.8854</v>
      </c>
      <c r="M87" s="4">
        <f>Forward!M87*(1+SUM($B87:$B$228))+(-'Swap - Encargos'!D4-'Swap - Encargos'!$L4+'Swap - Encargos'!P4)*(1+SUM($B87:$B$228))</f>
        <v>265.02259999999995</v>
      </c>
      <c r="N87" s="4">
        <f>Forward!N87*(1+SUM($B87:$B$228))+(-'Swap - Encargos'!E4-'Swap - Encargos'!$L4+'Swap - Encargos'!Q4)*(1+SUM($B87:$B$228))</f>
        <v>243.14000000000001</v>
      </c>
      <c r="O87" s="4">
        <f>Forward!O87*(1+SUM($B87:$B$228))+(-'Swap - Encargos'!F4-'Swap - Encargos'!$L4+'Swap - Encargos'!R4)*(1+SUM($B87:$B$228))</f>
        <v>240.70859999999999</v>
      </c>
      <c r="P87" s="4">
        <f>Forward!P87*(1+SUM($B87:$B$228))+(-'Swap - Encargos'!G4-'Swap - Encargos'!$L4+'Swap - Encargos'!S4)*(1+SUM($B87:$B$228))</f>
        <v>230.983</v>
      </c>
      <c r="Q87" s="4">
        <f>Forward!Q87*(1+SUM($B87:$B$228))+(-'Swap - Encargos'!H4-'Swap - Encargos'!$L4+'Swap - Encargos'!T4)*(1+SUM($B87:$B$228))</f>
        <v>227.33589999999998</v>
      </c>
      <c r="R87" s="4">
        <f>Forward!R87*(1+SUM($B87:$B$228))+(-'Swap - Encargos'!I4-'Swap - Encargos'!$L4+'Swap - Encargos'!U4)*(1+SUM($B87:$B$228))</f>
        <v>222.47309999999999</v>
      </c>
      <c r="S87" s="4">
        <f>Forward!S87*(1+SUM($B87:$B$228))+(-'Swap - Encargos'!J4-'Swap - Encargos'!$L4+'Swap - Encargos'!V4)*(1+SUM($B87:$B$228))</f>
        <v>216.39460000000003</v>
      </c>
      <c r="T87" s="4">
        <f>Forward!T87*(1+SUM($B87:$B$228))+(-'Swap - Encargos'!K4-'Swap - Encargos'!$L4+'Swap - Encargos'!W4)*(1+SUM($B87:$B$228))</f>
        <v>210.31610000000001</v>
      </c>
      <c r="U87" s="4">
        <f>Forward!U87*(1+SUM($B87:$B$228))</f>
        <v>0</v>
      </c>
      <c r="V87" s="6"/>
      <c r="W87" s="20">
        <f t="shared" si="0"/>
        <v>242.63345833333329</v>
      </c>
      <c r="X87" s="20">
        <f t="shared" si="1"/>
        <v>218.34386874999996</v>
      </c>
      <c r="Y87" s="23">
        <f t="shared" si="2"/>
        <v>242.1471783333333</v>
      </c>
      <c r="Z87" s="23">
        <f t="shared" si="3"/>
        <v>215.18194898809523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131.02314166666673</v>
      </c>
      <c r="AJ87" s="9">
        <f t="shared" si="8"/>
        <v>0.3506512173655349</v>
      </c>
      <c r="AK87" s="9">
        <f t="shared" si="9"/>
        <v>0.3506512173655349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Encargos'!$L5+'Swap - Encargos'!N5)*(1+SUM($B88:$B$228))</f>
        <v>237.50319999999999</v>
      </c>
      <c r="L88" s="4">
        <f>Forward!L88*(1+SUM($B88:$B$228))+(-'Swap - Encargos'!C5-'Swap - Encargos'!$L5+'Swap - Encargos'!O5)*(1+SUM($B88:$B$228))</f>
        <v>305.01679999999999</v>
      </c>
      <c r="M88" s="4">
        <f>Forward!M88*(1+SUM($B88:$B$228))+(-'Swap - Encargos'!D5-'Swap - Encargos'!$L5+'Swap - Encargos'!P5)*(1+SUM($B88:$B$228))</f>
        <v>270.05439999999999</v>
      </c>
      <c r="N88" s="4">
        <f>Forward!N88*(1+SUM($B88:$B$228))+(-'Swap - Encargos'!E5-'Swap - Encargos'!$L5+'Swap - Encargos'!Q5)*(1+SUM($B88:$B$228))</f>
        <v>235.09200000000001</v>
      </c>
      <c r="O88" s="4">
        <f>Forward!O88*(1+SUM($B88:$B$228))+(-'Swap - Encargos'!F5-'Swap - Encargos'!$L5+'Swap - Encargos'!R5)*(1+SUM($B88:$B$228))</f>
        <v>232.6808</v>
      </c>
      <c r="P88" s="4">
        <f>Forward!P88*(1+SUM($B88:$B$228))+(-'Swap - Encargos'!G5-'Swap - Encargos'!$L5+'Swap - Encargos'!S5)*(1+SUM($B88:$B$228))</f>
        <v>227.85839999999999</v>
      </c>
      <c r="Q88" s="4">
        <f>Forward!Q88*(1+SUM($B88:$B$228))+(-'Swap - Encargos'!H5-'Swap - Encargos'!$L5+'Swap - Encargos'!T5)*(1+SUM($B88:$B$228))</f>
        <v>224.24160000000001</v>
      </c>
      <c r="R88" s="4">
        <f>Forward!R88*(1+SUM($B88:$B$228))+(-'Swap - Encargos'!I5-'Swap - Encargos'!$L5+'Swap - Encargos'!U5)*(1+SUM($B88:$B$228))</f>
        <v>219.41920000000002</v>
      </c>
      <c r="S88" s="4">
        <f>Forward!S88*(1+SUM($B88:$B$228))+(-'Swap - Encargos'!J5-'Swap - Encargos'!$L5+'Swap - Encargos'!V5)*(1+SUM($B88:$B$228))</f>
        <v>213.3912</v>
      </c>
      <c r="T88" s="4">
        <f>Forward!T88*(1+SUM($B88:$B$228))+(-'Swap - Encargos'!K5-'Swap - Encargos'!$L5+'Swap - Encargos'!W5)*(1+SUM($B88:$B$228))</f>
        <v>207.36320000000001</v>
      </c>
      <c r="U88" s="4">
        <f>Forward!U88*(1+SUM($B88:$B$228))</f>
        <v>0</v>
      </c>
      <c r="V88" s="6"/>
      <c r="W88" s="20">
        <f t="shared" si="0"/>
        <v>270.72417777777775</v>
      </c>
      <c r="X88" s="20">
        <f t="shared" si="1"/>
        <v>218.34386874999996</v>
      </c>
      <c r="Y88" s="23">
        <f t="shared" si="2"/>
        <v>255.74794666666668</v>
      </c>
      <c r="Z88" s="23">
        <f t="shared" si="3"/>
        <v>215.18194898809523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102.93242222222227</v>
      </c>
      <c r="AJ88" s="9">
        <f t="shared" si="8"/>
        <v>0.27547331486242249</v>
      </c>
      <c r="AK88" s="9">
        <f t="shared" si="9"/>
        <v>0.27547331486242249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Encargos'!$L6+'Swap - Encargos'!N6)*(1+SUM($B89:$B$228))</f>
        <v>211.7132</v>
      </c>
      <c r="L89" s="4">
        <f>Forward!L89*(1+SUM($B89:$B$228))+(-'Swap - Encargos'!C6-'Swap - Encargos'!$L6+'Swap - Encargos'!O6)*(1+SUM($B89:$B$228))</f>
        <v>294.97120000000001</v>
      </c>
      <c r="M89" s="4">
        <f>Forward!M89*(1+SUM($B89:$B$228))+(-'Swap - Encargos'!D6-'Swap - Encargos'!$L6+'Swap - Encargos'!P6)*(1+SUM($B89:$B$228))</f>
        <v>271.1832</v>
      </c>
      <c r="N89" s="4">
        <f>Forward!N89*(1+SUM($B89:$B$228))+(-'Swap - Encargos'!E6-'Swap - Encargos'!$L6+'Swap - Encargos'!Q6)*(1+SUM($B89:$B$228))</f>
        <v>245.0164</v>
      </c>
      <c r="O89" s="4">
        <f>Forward!O89*(1+SUM($B89:$B$228))+(-'Swap - Encargos'!F6-'Swap - Encargos'!$L6+'Swap - Encargos'!R6)*(1+SUM($B89:$B$228))</f>
        <v>233.12240000000003</v>
      </c>
      <c r="P89" s="4">
        <f>Forward!P89*(1+SUM($B89:$B$228))+(-'Swap - Encargos'!G6-'Swap - Encargos'!$L6+'Swap - Encargos'!S6)*(1+SUM($B89:$B$228))</f>
        <v>227.1754</v>
      </c>
      <c r="Q89" s="4">
        <f>Forward!Q89*(1+SUM($B89:$B$228))+(-'Swap - Encargos'!H6-'Swap - Encargos'!$L6+'Swap - Encargos'!T6)*(1+SUM($B89:$B$228))</f>
        <v>223.60719999999998</v>
      </c>
      <c r="R89" s="4">
        <f>Forward!R89*(1+SUM($B89:$B$228))+(-'Swap - Encargos'!I6-'Swap - Encargos'!$L6+'Swap - Encargos'!U6)*(1+SUM($B89:$B$228))</f>
        <v>221.22840000000002</v>
      </c>
      <c r="S89" s="4">
        <f>Forward!S89*(1+SUM($B89:$B$228))+(-'Swap - Encargos'!J6-'Swap - Encargos'!$L6+'Swap - Encargos'!V6)*(1+SUM($B89:$B$228))</f>
        <v>215.28140000000002</v>
      </c>
      <c r="T89" s="4">
        <f>Forward!T89*(1+SUM($B89:$B$228))+(-'Swap - Encargos'!K6-'Swap - Encargos'!$L6+'Swap - Encargos'!W6)*(1+SUM($B89:$B$228))</f>
        <v>209.33440000000002</v>
      </c>
      <c r="U89" s="4">
        <f>Forward!U89*(1+SUM($B89:$B$228))</f>
        <v>0</v>
      </c>
      <c r="V89" s="6"/>
      <c r="W89" s="20">
        <f t="shared" si="0"/>
        <v>262.06446666666665</v>
      </c>
      <c r="X89" s="20">
        <f t="shared" si="1"/>
        <v>218.34386874999996</v>
      </c>
      <c r="Y89" s="23">
        <f t="shared" si="2"/>
        <v>251.97439</v>
      </c>
      <c r="Z89" s="23">
        <f t="shared" si="3"/>
        <v>215.18194898809523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111.59213333333338</v>
      </c>
      <c r="AJ89" s="9">
        <f t="shared" si="8"/>
        <v>0.29864890204892236</v>
      </c>
      <c r="AK89" s="9">
        <f t="shared" si="9"/>
        <v>0.29864890204892236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Encargos'!$L7+'Swap - Encargos'!N7)*(1+SUM($B90:$B$228))</f>
        <v>205.11120000000003</v>
      </c>
      <c r="L90" s="4">
        <f>Forward!L90*(1+SUM($B90:$B$228))+(-'Swap - Encargos'!C7-'Swap - Encargos'!$L7+'Swap - Encargos'!O7)*(1+SUM($B90:$B$228))</f>
        <v>264.05120000000005</v>
      </c>
      <c r="M90" s="4">
        <f>Forward!M90*(1+SUM($B90:$B$228))+(-'Swap - Encargos'!D7-'Swap - Encargos'!$L7+'Swap - Encargos'!P7)*(1+SUM($B90:$B$228))</f>
        <v>272.30280000000005</v>
      </c>
      <c r="N90" s="4">
        <f>Forward!N90*(1+SUM($B90:$B$228))+(-'Swap - Encargos'!E7-'Swap - Encargos'!$L7+'Swap - Encargos'!Q7)*(1+SUM($B90:$B$228))</f>
        <v>254.6208</v>
      </c>
      <c r="O90" s="4">
        <f>Forward!O90*(1+SUM($B90:$B$228))+(-'Swap - Encargos'!F7-'Swap - Encargos'!$L7+'Swap - Encargos'!R7)*(1+SUM($B90:$B$228))</f>
        <v>235.76000000000002</v>
      </c>
      <c r="P90" s="4">
        <f>Forward!P90*(1+SUM($B90:$B$228))+(-'Swap - Encargos'!G7-'Swap - Encargos'!$L7+'Swap - Encargos'!S7)*(1+SUM($B90:$B$228))</f>
        <v>232.22360000000003</v>
      </c>
      <c r="Q90" s="4">
        <f>Forward!Q90*(1+SUM($B90:$B$228))+(-'Swap - Encargos'!H7-'Swap - Encargos'!$L7+'Swap - Encargos'!T7)*(1+SUM($B90:$B$228))</f>
        <v>228.68720000000002</v>
      </c>
      <c r="R90" s="4">
        <f>Forward!R90*(1+SUM($B90:$B$228))+(-'Swap - Encargos'!I7-'Swap - Encargos'!$L7+'Swap - Encargos'!U7)*(1+SUM($B90:$B$228))</f>
        <v>226.32960000000003</v>
      </c>
      <c r="S90" s="4">
        <f>Forward!S90*(1+SUM($B90:$B$228))+(-'Swap - Encargos'!J7-'Swap - Encargos'!$L7+'Swap - Encargos'!V7)*(1+SUM($B90:$B$228))</f>
        <v>220.43560000000002</v>
      </c>
      <c r="T90" s="4">
        <f>Forward!T90*(1+SUM($B90:$B$228))+(-'Swap - Encargos'!K7-'Swap - Encargos'!$L7+'Swap - Encargos'!W7)*(1+SUM($B90:$B$228))</f>
        <v>214.54160000000002</v>
      </c>
      <c r="U90" s="4">
        <f>Forward!U90*(1+SUM($B90:$B$228))</f>
        <v>0</v>
      </c>
      <c r="V90" s="6"/>
      <c r="W90" s="20">
        <f t="shared" si="0"/>
        <v>252.6561333333334</v>
      </c>
      <c r="X90" s="20">
        <f t="shared" si="1"/>
        <v>218.34386874999996</v>
      </c>
      <c r="Y90" s="23">
        <f t="shared" si="2"/>
        <v>248.17669333333336</v>
      </c>
      <c r="Z90" s="23">
        <f t="shared" si="3"/>
        <v>215.18194898809523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121.00046666666663</v>
      </c>
      <c r="AJ90" s="9">
        <f t="shared" si="8"/>
        <v>0.32382799251148414</v>
      </c>
      <c r="AK90" s="9">
        <f t="shared" si="9"/>
        <v>0.32382799251148414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Encargos'!$L8+'Swap - Encargos'!N8)*(1+SUM($B91:$B$228))</f>
        <v>201.94520000000003</v>
      </c>
      <c r="L91" s="4">
        <f>Forward!L91*(1+SUM($B91:$B$228))+(-'Swap - Encargos'!C8-'Swap - Encargos'!$L8+'Swap - Encargos'!O8)*(1+SUM($B91:$B$228))</f>
        <v>270.04300000000001</v>
      </c>
      <c r="M91" s="4">
        <f>Forward!M91*(1+SUM($B91:$B$228))+(-'Swap - Encargos'!D8-'Swap - Encargos'!$L8+'Swap - Encargos'!P8)*(1+SUM($B91:$B$228))</f>
        <v>265.34660000000002</v>
      </c>
      <c r="N91" s="4">
        <f>Forward!N91*(1+SUM($B91:$B$228))+(-'Swap - Encargos'!E8-'Swap - Encargos'!$L8+'Swap - Encargos'!Q8)*(1+SUM($B91:$B$228))</f>
        <v>233.64590000000004</v>
      </c>
      <c r="O91" s="4">
        <f>Forward!O91*(1+SUM($B91:$B$228))+(-'Swap - Encargos'!F8-'Swap - Encargos'!$L8+'Swap - Encargos'!R8)*(1+SUM($B91:$B$228))</f>
        <v>227.77540000000002</v>
      </c>
      <c r="P91" s="4">
        <f>Forward!P91*(1+SUM($B91:$B$228))+(-'Swap - Encargos'!G8-'Swap - Encargos'!$L8+'Swap - Encargos'!S8)*(1+SUM($B91:$B$228))</f>
        <v>223.07900000000004</v>
      </c>
      <c r="Q91" s="4">
        <f>Forward!Q91*(1+SUM($B91:$B$228))+(-'Swap - Encargos'!H8-'Swap - Encargos'!$L8+'Swap - Encargos'!T8)*(1+SUM($B91:$B$228))</f>
        <v>219.55670000000003</v>
      </c>
      <c r="R91" s="4">
        <f>Forward!R91*(1+SUM($B91:$B$228))+(-'Swap - Encargos'!I8-'Swap - Encargos'!$L8+'Swap - Encargos'!U8)*(1+SUM($B91:$B$228))</f>
        <v>217.20850000000004</v>
      </c>
      <c r="S91" s="4">
        <f>Forward!S91*(1+SUM($B91:$B$228))+(-'Swap - Encargos'!J8-'Swap - Encargos'!$L8+'Swap - Encargos'!V8)*(1+SUM($B91:$B$228))</f>
        <v>211.33800000000002</v>
      </c>
      <c r="T91" s="4">
        <f>Forward!T91*(1+SUM($B91:$B$228))+(-'Swap - Encargos'!K8-'Swap - Encargos'!$L8+'Swap - Encargos'!W8)*(1+SUM($B91:$B$228))</f>
        <v>205.46750000000003</v>
      </c>
      <c r="U91" s="4">
        <f>Forward!U91*(1+SUM($B91:$B$228))</f>
        <v>0</v>
      </c>
      <c r="V91" s="6"/>
      <c r="W91" s="20">
        <f t="shared" si="0"/>
        <v>250.18114166666666</v>
      </c>
      <c r="X91" s="20">
        <f t="shared" si="1"/>
        <v>218.34386874999996</v>
      </c>
      <c r="Y91" s="23">
        <f t="shared" si="2"/>
        <v>241.51237000000003</v>
      </c>
      <c r="Z91" s="23">
        <f t="shared" si="3"/>
        <v>215.18194898809523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123.47545833333336</v>
      </c>
      <c r="AJ91" s="9">
        <f t="shared" si="8"/>
        <v>0.33045169905558569</v>
      </c>
      <c r="AK91" s="9">
        <f t="shared" si="9"/>
        <v>0.33045169905558569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Encargos'!$L9+'Swap - Encargos'!N9)*(1+SUM($B92:$B$228))</f>
        <v>114.40519999999999</v>
      </c>
      <c r="L92" s="4">
        <f>Forward!L92*(1+SUM($B92:$B$228))+(-'Swap - Encargos'!C9-'Swap - Encargos'!$L9+'Swap - Encargos'!O9)*(1+SUM($B92:$B$228))</f>
        <v>243.98659999999998</v>
      </c>
      <c r="M92" s="4">
        <f>Forward!M92*(1+SUM($B92:$B$228))+(-'Swap - Encargos'!D9-'Swap - Encargos'!$L9+'Swap - Encargos'!P9)*(1+SUM($B92:$B$228))</f>
        <v>248.65619999999998</v>
      </c>
      <c r="N92" s="4">
        <f>Forward!N92*(1+SUM($B92:$B$228))+(-'Swap - Encargos'!E9-'Swap - Encargos'!$L9+'Swap - Encargos'!Q9)*(1+SUM($B92:$B$228))</f>
        <v>238.14959999999999</v>
      </c>
      <c r="O92" s="4">
        <f>Forward!O92*(1+SUM($B92:$B$228))+(-'Swap - Encargos'!F9-'Swap - Encargos'!$L9+'Swap - Encargos'!R9)*(1+SUM($B92:$B$228))</f>
        <v>228.81039999999999</v>
      </c>
      <c r="P92" s="4">
        <f>Forward!P92*(1+SUM($B92:$B$228))+(-'Swap - Encargos'!G9-'Swap - Encargos'!$L9+'Swap - Encargos'!S9)*(1+SUM($B92:$B$228))</f>
        <v>221.80599999999998</v>
      </c>
      <c r="Q92" s="4">
        <f>Forward!Q92*(1+SUM($B92:$B$228))+(-'Swap - Encargos'!H9-'Swap - Encargos'!$L9+'Swap - Encargos'!T9)*(1+SUM($B92:$B$228))</f>
        <v>218.3038</v>
      </c>
      <c r="R92" s="4">
        <f>Forward!R92*(1+SUM($B92:$B$228))+(-'Swap - Encargos'!I9-'Swap - Encargos'!$L9+'Swap - Encargos'!U9)*(1+SUM($B92:$B$228))</f>
        <v>215.96899999999999</v>
      </c>
      <c r="S92" s="4">
        <f>Forward!S92*(1+SUM($B92:$B$228))+(-'Swap - Encargos'!J9-'Swap - Encargos'!$L9+'Swap - Encargos'!V9)*(1+SUM($B92:$B$228))</f>
        <v>210.13200000000001</v>
      </c>
      <c r="T92" s="4">
        <f>Forward!T92*(1+SUM($B92:$B$228))+(-'Swap - Encargos'!K9-'Swap - Encargos'!$L9+'Swap - Encargos'!W9)*(1+SUM($B92:$B$228))</f>
        <v>204.29500000000002</v>
      </c>
      <c r="U92" s="4">
        <f>Forward!U92*(1+SUM($B92:$B$228))</f>
        <v>0</v>
      </c>
      <c r="V92" s="6"/>
      <c r="W92" s="20">
        <f t="shared" si="0"/>
        <v>222.9734</v>
      </c>
      <c r="X92" s="20">
        <f t="shared" si="1"/>
        <v>218.34386874999996</v>
      </c>
      <c r="Y92" s="23">
        <f t="shared" si="2"/>
        <v>225.54167999999999</v>
      </c>
      <c r="Z92" s="23">
        <f t="shared" si="3"/>
        <v>215.18194898809523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150.68320000000003</v>
      </c>
      <c r="AJ92" s="9">
        <f t="shared" si="8"/>
        <v>0.40326652867900636</v>
      </c>
      <c r="AK92" s="9">
        <f t="shared" si="9"/>
        <v>0.40326652867900636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Encargos'!$L10+'Swap - Encargos'!N10)*(1+SUM($B93:$B$228))</f>
        <v>133.85879999999997</v>
      </c>
      <c r="L93" s="4">
        <f>Forward!L93*(1+SUM($B93:$B$228))+(-'Swap - Encargos'!C10-'Swap - Encargos'!$L10+'Swap - Encargos'!O10)*(1+SUM($B93:$B$228))</f>
        <v>240.71099999999998</v>
      </c>
      <c r="M93" s="4">
        <f>Forward!M93*(1+SUM($B93:$B$228))+(-'Swap - Encargos'!D10-'Swap - Encargos'!$L10+'Swap - Encargos'!P10)*(1+SUM($B93:$B$228))</f>
        <v>244.23359999999997</v>
      </c>
      <c r="N93" s="4">
        <f>Forward!N93*(1+SUM($B93:$B$228))+(-'Swap - Encargos'!E10-'Swap - Encargos'!$L10+'Swap - Encargos'!Q10)*(1+SUM($B93:$B$228))</f>
        <v>233.66579999999999</v>
      </c>
      <c r="O93" s="4">
        <f>Forward!O93*(1+SUM($B93:$B$228))+(-'Swap - Encargos'!F10-'Swap - Encargos'!$L10+'Swap - Encargos'!R10)*(1+SUM($B93:$B$228))</f>
        <v>225.44639999999998</v>
      </c>
      <c r="P93" s="4">
        <f>Forward!P93*(1+SUM($B93:$B$228))+(-'Swap - Encargos'!G10-'Swap - Encargos'!$L10+'Swap - Encargos'!S10)*(1+SUM($B93:$B$228))</f>
        <v>224.2722</v>
      </c>
      <c r="Q93" s="4">
        <f>Forward!Q93*(1+SUM($B93:$B$228))+(-'Swap - Encargos'!H10-'Swap - Encargos'!$L10+'Swap - Encargos'!T10)*(1+SUM($B93:$B$228))</f>
        <v>224.2722</v>
      </c>
      <c r="R93" s="4">
        <f>Forward!R93*(1+SUM($B93:$B$228))+(-'Swap - Encargos'!I10-'Swap - Encargos'!$L10+'Swap - Encargos'!U10)*(1+SUM($B93:$B$228))</f>
        <v>216.05279999999996</v>
      </c>
      <c r="S93" s="4">
        <f>Forward!S93*(1+SUM($B93:$B$228))+(-'Swap - Encargos'!J10-'Swap - Encargos'!$L10+'Swap - Encargos'!V10)*(1+SUM($B93:$B$228))</f>
        <v>210.18179999999998</v>
      </c>
      <c r="T93" s="4">
        <f>Forward!T93*(1+SUM($B93:$B$228))+(-'Swap - Encargos'!K10-'Swap - Encargos'!$L10+'Swap - Encargos'!W10)*(1+SUM($B93:$B$228))</f>
        <v>204.31079999999997</v>
      </c>
      <c r="U93" s="4">
        <f>Forward!U93*(1+SUM($B93:$B$228))</f>
        <v>0</v>
      </c>
      <c r="V93" s="6"/>
      <c r="W93" s="20">
        <f t="shared" si="0"/>
        <v>225.67471666666665</v>
      </c>
      <c r="X93" s="20">
        <f t="shared" si="1"/>
        <v>218.34386874999996</v>
      </c>
      <c r="Y93" s="23">
        <f t="shared" si="2"/>
        <v>226.13135</v>
      </c>
      <c r="Z93" s="23">
        <f t="shared" si="3"/>
        <v>215.18194898809523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147.98188333333337</v>
      </c>
      <c r="AJ93" s="9">
        <f t="shared" si="8"/>
        <v>0.39603711893041194</v>
      </c>
      <c r="AK93" s="9">
        <f t="shared" si="9"/>
        <v>0.39603711893041194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Encargos'!$L11+'Swap - Encargos'!N11)*(1+SUM($B94:$B$228))</f>
        <v>150.75839999999999</v>
      </c>
      <c r="L94" s="4">
        <f>Forward!L94*(1+SUM($B94:$B$228))+(-'Swap - Encargos'!C11-'Swap - Encargos'!$L11+'Swap - Encargos'!O11)*(1+SUM($B94:$B$228))</f>
        <v>219.07079999999999</v>
      </c>
      <c r="M94" s="4">
        <f>Forward!M94*(1+SUM($B94:$B$228))+(-'Swap - Encargos'!D11-'Swap - Encargos'!$L11+'Swap - Encargos'!P11)*(1+SUM($B94:$B$228))</f>
        <v>243.80459999999999</v>
      </c>
      <c r="N94" s="4">
        <f>Forward!N94*(1+SUM($B94:$B$228))+(-'Swap - Encargos'!E11-'Swap - Encargos'!$L11+'Swap - Encargos'!Q11)*(1+SUM($B94:$B$228))</f>
        <v>239.0934</v>
      </c>
      <c r="O94" s="4">
        <f>Forward!O94*(1+SUM($B94:$B$228))+(-'Swap - Encargos'!F11-'Swap - Encargos'!$L11+'Swap - Encargos'!R11)*(1+SUM($B94:$B$228))</f>
        <v>230.84879999999998</v>
      </c>
      <c r="P94" s="4">
        <f>Forward!P94*(1+SUM($B94:$B$228))+(-'Swap - Encargos'!G11-'Swap - Encargos'!$L11+'Swap - Encargos'!S11)*(1+SUM($B94:$B$228))</f>
        <v>228.49319999999997</v>
      </c>
      <c r="Q94" s="4">
        <f>Forward!Q94*(1+SUM($B94:$B$228))+(-'Swap - Encargos'!H11-'Swap - Encargos'!$L11+'Swap - Encargos'!T11)*(1+SUM($B94:$B$228))</f>
        <v>221.4264</v>
      </c>
      <c r="R94" s="4">
        <f>Forward!R94*(1+SUM($B94:$B$228))+(-'Swap - Encargos'!I11-'Swap - Encargos'!$L11+'Swap - Encargos'!U11)*(1+SUM($B94:$B$228))</f>
        <v>214.3596</v>
      </c>
      <c r="S94" s="4">
        <f>Forward!S94*(1+SUM($B94:$B$228))+(-'Swap - Encargos'!J11-'Swap - Encargos'!$L11+'Swap - Encargos'!V11)*(1+SUM($B94:$B$228))</f>
        <v>210.82619999999997</v>
      </c>
      <c r="T94" s="4">
        <f>Forward!T94*(1+SUM($B94:$B$228))+(-'Swap - Encargos'!K11-'Swap - Encargos'!$L11+'Swap - Encargos'!W11)*(1+SUM($B94:$B$228))</f>
        <v>207.2928</v>
      </c>
      <c r="U94" s="4">
        <f>Forward!U94*(1+SUM($B94:$B$228))</f>
        <v>0</v>
      </c>
      <c r="V94" s="6"/>
      <c r="W94" s="20">
        <f t="shared" si="0"/>
        <v>224.1746</v>
      </c>
      <c r="X94" s="20">
        <f t="shared" si="1"/>
        <v>218.34386874999996</v>
      </c>
      <c r="Y94" s="23">
        <f t="shared" si="2"/>
        <v>227.07983999999996</v>
      </c>
      <c r="Z94" s="23">
        <f t="shared" si="3"/>
        <v>215.18194898809523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149.48200000000003</v>
      </c>
      <c r="AJ94" s="9">
        <f t="shared" si="8"/>
        <v>0.40005181227897491</v>
      </c>
      <c r="AK94" s="9">
        <f t="shared" si="9"/>
        <v>0.40005181227897491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Encargos'!$L12+'Swap - Encargos'!N12)*(1+SUM($B95:$B$228))</f>
        <v>128.69630000000001</v>
      </c>
      <c r="L95" s="4">
        <f>Forward!L95*(1+SUM($B95:$B$228))+(-'Swap - Encargos'!C12-'Swap - Encargos'!$L12+'Swap - Encargos'!O12)*(1+SUM($B95:$B$228))</f>
        <v>191.27340000000001</v>
      </c>
      <c r="M95" s="4">
        <f>Forward!M95*(1+SUM($B95:$B$228))+(-'Swap - Encargos'!D12-'Swap - Encargos'!$L12+'Swap - Encargos'!P12)*(1+SUM($B95:$B$228))</f>
        <v>217.24880000000002</v>
      </c>
      <c r="N95" s="4">
        <f>Forward!N95*(1+SUM($B95:$B$228))+(-'Swap - Encargos'!E12-'Swap - Encargos'!$L12+'Swap - Encargos'!Q12)*(1+SUM($B95:$B$228))</f>
        <v>225.51370000000003</v>
      </c>
      <c r="O95" s="4">
        <f>Forward!O95*(1+SUM($B95:$B$228))+(-'Swap - Encargos'!F12-'Swap - Encargos'!$L12+'Swap - Encargos'!R12)*(1+SUM($B95:$B$228))</f>
        <v>211.34530000000001</v>
      </c>
      <c r="P95" s="4">
        <f>Forward!P95*(1+SUM($B95:$B$228))+(-'Swap - Encargos'!G12-'Swap - Encargos'!$L12+'Swap - Encargos'!S12)*(1+SUM($B95:$B$228))</f>
        <v>213.70670000000001</v>
      </c>
      <c r="Q95" s="4">
        <f>Forward!Q95*(1+SUM($B95:$B$228))+(-'Swap - Encargos'!H12-'Swap - Encargos'!$L12+'Swap - Encargos'!T12)*(1+SUM($B95:$B$228))</f>
        <v>206.62250000000003</v>
      </c>
      <c r="R95" s="4">
        <f>Forward!R95*(1+SUM($B95:$B$228))+(-'Swap - Encargos'!I12-'Swap - Encargos'!$L12+'Swap - Encargos'!U12)*(1+SUM($B95:$B$228))</f>
        <v>203.08040000000003</v>
      </c>
      <c r="S95" s="4">
        <f>Forward!S95*(1+SUM($B95:$B$228))+(-'Swap - Encargos'!J12-'Swap - Encargos'!$L12+'Swap - Encargos'!V12)*(1+SUM($B95:$B$228))</f>
        <v>199.53829999999999</v>
      </c>
      <c r="T95" s="4">
        <f>Forward!T95*(1+SUM($B95:$B$228))+(-'Swap - Encargos'!K12-'Swap - Encargos'!$L12+'Swap - Encargos'!W12)*(1+SUM($B95:$B$228))</f>
        <v>195.99620000000002</v>
      </c>
      <c r="U95" s="4">
        <f>Forward!U95*(1+SUM($B95:$B$228))</f>
        <v>0</v>
      </c>
      <c r="V95" s="6"/>
      <c r="W95" s="20">
        <f t="shared" si="0"/>
        <v>203.27718333333334</v>
      </c>
      <c r="X95" s="20">
        <f t="shared" si="1"/>
        <v>218.34386874999996</v>
      </c>
      <c r="Y95" s="23">
        <f t="shared" si="2"/>
        <v>207.56706</v>
      </c>
      <c r="Z95" s="23">
        <f t="shared" si="3"/>
        <v>215.18194898809523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170.37941666666669</v>
      </c>
      <c r="AJ95" s="9">
        <f t="shared" si="8"/>
        <v>0.45597860887956126</v>
      </c>
      <c r="AK95" s="9">
        <f t="shared" si="9"/>
        <v>0.45597860887956126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Encargos'!$L13+'Swap - Encargos'!N13)*(1+SUM($B96:$B$228))</f>
        <v>126.8784</v>
      </c>
      <c r="L96" s="4">
        <f>Forward!L96*(1+SUM($B96:$B$228))+(-'Swap - Encargos'!C13-'Swap - Encargos'!$L13+'Swap - Encargos'!O13)*(1+SUM($B96:$B$228))</f>
        <v>145.67520000000002</v>
      </c>
      <c r="M96" s="4">
        <f>Forward!M96*(1+SUM($B96:$B$228))+(-'Swap - Encargos'!D13-'Swap - Encargos'!$L13+'Swap - Encargos'!P13)*(1+SUM($B96:$B$228))</f>
        <v>185.61840000000001</v>
      </c>
      <c r="N96" s="4">
        <f>Forward!N96*(1+SUM($B96:$B$228))+(-'Swap - Encargos'!E13-'Swap - Encargos'!$L13+'Swap - Encargos'!Q13)*(1+SUM($B96:$B$228))</f>
        <v>203.24040000000002</v>
      </c>
      <c r="O96" s="4">
        <f>Forward!O96*(1+SUM($B96:$B$228))+(-'Swap - Encargos'!F13-'Swap - Encargos'!$L13+'Swap - Encargos'!R13)*(1+SUM($B96:$B$228))</f>
        <v>195.01680000000002</v>
      </c>
      <c r="P96" s="4">
        <f>Forward!P96*(1+SUM($B96:$B$228))+(-'Swap - Encargos'!G13-'Swap - Encargos'!$L13+'Swap - Encargos'!S13)*(1+SUM($B96:$B$228))</f>
        <v>206.76480000000001</v>
      </c>
      <c r="Q96" s="4">
        <f>Forward!Q96*(1+SUM($B96:$B$228))+(-'Swap - Encargos'!H13-'Swap - Encargos'!$L13+'Swap - Encargos'!T13)*(1+SUM($B96:$B$228))</f>
        <v>199.71600000000001</v>
      </c>
      <c r="R96" s="4">
        <f>Forward!R96*(1+SUM($B96:$B$228))+(-'Swap - Encargos'!I13-'Swap - Encargos'!$L13+'Swap - Encargos'!U13)*(1+SUM($B96:$B$228))</f>
        <v>199.71600000000001</v>
      </c>
      <c r="S96" s="4">
        <f>Forward!S96*(1+SUM($B96:$B$228))+(-'Swap - Encargos'!J13-'Swap - Encargos'!$L13+'Swap - Encargos'!V13)*(1+SUM($B96:$B$228))</f>
        <v>197.36640000000003</v>
      </c>
      <c r="T96" s="4">
        <f>Forward!T96*(1+SUM($B96:$B$228))+(-'Swap - Encargos'!K13-'Swap - Encargos'!$L13+'Swap - Encargos'!W13)*(1+SUM($B96:$B$228))</f>
        <v>189.14280000000002</v>
      </c>
      <c r="U96" s="4">
        <f>Forward!U96*(1+SUM($B96:$B$228))</f>
        <v>0</v>
      </c>
      <c r="V96" s="6"/>
      <c r="W96" s="20">
        <f t="shared" si="0"/>
        <v>173.93566666666669</v>
      </c>
      <c r="X96" s="20">
        <f t="shared" si="1"/>
        <v>218.34386874999996</v>
      </c>
      <c r="Y96" s="23">
        <f t="shared" si="2"/>
        <v>184.60024000000001</v>
      </c>
      <c r="Z96" s="23">
        <f t="shared" si="3"/>
        <v>215.18194898809523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199.72093333333333</v>
      </c>
      <c r="AJ96" s="9">
        <f t="shared" si="8"/>
        <v>0.53450396255099819</v>
      </c>
      <c r="AK96" s="9">
        <f t="shared" si="9"/>
        <v>0.53450396255099819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Encargos'!$L14+'Swap - Encargos'!N14)*(1+SUM($B97:$B$228))</f>
        <v>124.09420000000001</v>
      </c>
      <c r="L97" s="4">
        <f>Forward!L97*(1+SUM($B97:$B$228))+(-'Swap - Encargos'!C14-'Swap - Encargos'!$L14+'Swap - Encargos'!O14)*(1+SUM($B97:$B$228))</f>
        <v>139.31330000000003</v>
      </c>
      <c r="M97" s="4">
        <f>Forward!M97*(1+SUM($B97:$B$228))+(-'Swap - Encargos'!D14-'Swap - Encargos'!$L14+'Swap - Encargos'!P14)*(1+SUM($B97:$B$228))</f>
        <v>188.48270000000002</v>
      </c>
      <c r="N97" s="4">
        <f>Forward!N97*(1+SUM($B97:$B$228))+(-'Swap - Encargos'!E14-'Swap - Encargos'!$L14+'Swap - Encargos'!Q14)*(1+SUM($B97:$B$228))</f>
        <v>197.84829999999999</v>
      </c>
      <c r="O97" s="4">
        <f>Forward!O97*(1+SUM($B97:$B$228))+(-'Swap - Encargos'!F14-'Swap - Encargos'!$L14+'Swap - Encargos'!R14)*(1+SUM($B97:$B$228))</f>
        <v>194.33620000000002</v>
      </c>
      <c r="P97" s="4">
        <f>Forward!P97*(1+SUM($B97:$B$228))+(-'Swap - Encargos'!G14-'Swap - Encargos'!$L14+'Swap - Encargos'!S14)*(1+SUM($B97:$B$228))</f>
        <v>213.06739999999999</v>
      </c>
      <c r="Q97" s="4">
        <f>Forward!Q97*(1+SUM($B97:$B$228))+(-'Swap - Encargos'!H14-'Swap - Encargos'!$L14+'Swap - Encargos'!T14)*(1+SUM($B97:$B$228))</f>
        <v>211.89670000000001</v>
      </c>
      <c r="R97" s="4">
        <f>Forward!R97*(1+SUM($B97:$B$228))+(-'Swap - Encargos'!I14-'Swap - Encargos'!$L14+'Swap - Encargos'!U14)*(1+SUM($B97:$B$228))</f>
        <v>201.3604</v>
      </c>
      <c r="S97" s="4">
        <f>Forward!S97*(1+SUM($B97:$B$228))+(-'Swap - Encargos'!J14-'Swap - Encargos'!$L14+'Swap - Encargos'!V14)*(1+SUM($B97:$B$228))</f>
        <v>196.67760000000001</v>
      </c>
      <c r="T97" s="4">
        <f>Forward!T97*(1+SUM($B97:$B$228))+(-'Swap - Encargos'!K14-'Swap - Encargos'!$L14+'Swap - Encargos'!W14)*(1+SUM($B97:$B$228))</f>
        <v>189.6534</v>
      </c>
      <c r="U97" s="4">
        <f>Forward!U97*(1+SUM($B97:$B$228))</f>
        <v>0</v>
      </c>
      <c r="V97" s="6"/>
      <c r="W97" s="20">
        <f t="shared" si="0"/>
        <v>173.1660416666667</v>
      </c>
      <c r="X97" s="20">
        <f t="shared" si="1"/>
        <v>218.34386874999996</v>
      </c>
      <c r="Y97" s="23">
        <f t="shared" si="2"/>
        <v>185.12669333333335</v>
      </c>
      <c r="Z97" s="23">
        <f t="shared" si="3"/>
        <v>215.18194898809523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200.49055833333333</v>
      </c>
      <c r="AJ97" s="9">
        <f t="shared" si="8"/>
        <v>0.53656367459676424</v>
      </c>
      <c r="AK97" s="9">
        <f t="shared" si="9"/>
        <v>0.53656367459676424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Encargos'!$L15+'Swap - Encargos'!O15)*(1+SUM($B98:$B$228))</f>
        <v>131.58850000000001</v>
      </c>
      <c r="M98" s="4">
        <f>Forward!M98*(1+SUM($B98:$B$228))+(-'Swap - Encargos'!D15-'Swap - Encargos'!$L15+'Swap - Encargos'!P15)*(1+SUM($B98:$B$228))</f>
        <v>153.71400000000003</v>
      </c>
      <c r="N98" s="4">
        <f>Forward!N98*(1+SUM($B98:$B$228))+(-'Swap - Encargos'!E15-'Swap - Encargos'!$L15+'Swap - Encargos'!Q15)*(1+SUM($B98:$B$228))</f>
        <v>171.18150000000003</v>
      </c>
      <c r="O98" s="4">
        <f>Forward!O98*(1+SUM($B98:$B$228))+(-'Swap - Encargos'!F15-'Swap - Encargos'!$L15+'Swap - Encargos'!R15)*(1+SUM($B98:$B$228))</f>
        <v>186.32000000000002</v>
      </c>
      <c r="P98" s="4">
        <f>Forward!P98*(1+SUM($B98:$B$228))+(-'Swap - Encargos'!G15-'Swap - Encargos'!$L15+'Swap - Encargos'!S15)*(1+SUM($B98:$B$228))</f>
        <v>215.4325</v>
      </c>
      <c r="Q98" s="4">
        <f>Forward!Q98*(1+SUM($B98:$B$228))+(-'Swap - Encargos'!H15-'Swap - Encargos'!$L15+'Swap - Encargos'!T15)*(1+SUM($B98:$B$228))</f>
        <v>210.77450000000002</v>
      </c>
      <c r="R98" s="4">
        <f>Forward!R98*(1+SUM($B98:$B$228))+(-'Swap - Encargos'!I15-'Swap - Encargos'!$L15+'Swap - Encargos'!U15)*(1+SUM($B98:$B$228))</f>
        <v>203.78750000000002</v>
      </c>
      <c r="S98" s="4">
        <f>Forward!S98*(1+SUM($B98:$B$228))+(-'Swap - Encargos'!J15-'Swap - Encargos'!$L15+'Swap - Encargos'!V15)*(1+SUM($B98:$B$228))</f>
        <v>199.12950000000001</v>
      </c>
      <c r="T98" s="4">
        <f>Forward!T98*(1+SUM($B98:$B$228))+(-'Swap - Encargos'!K15-'Swap - Encargos'!$L15+'Swap - Encargos'!W15)*(1+SUM($B98:$B$228))</f>
        <v>192.14250000000001</v>
      </c>
      <c r="U98" s="4">
        <f>Forward!U98*(1+SUM($B98:$B$228))</f>
        <v>0</v>
      </c>
      <c r="V98" s="6"/>
      <c r="W98" s="20">
        <f t="shared" si="0"/>
        <v>152.16133333333335</v>
      </c>
      <c r="X98" s="20">
        <f t="shared" si="1"/>
        <v>218.34386874999996</v>
      </c>
      <c r="Y98" s="23">
        <f t="shared" si="2"/>
        <v>171.64730000000003</v>
      </c>
      <c r="Z98" s="23">
        <f t="shared" si="3"/>
        <v>215.18194898809523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216.75226666666669</v>
      </c>
      <c r="AJ98" s="9">
        <f t="shared" si="8"/>
        <v>0.58754208754208759</v>
      </c>
      <c r="AK98" s="9">
        <f t="shared" si="9"/>
        <v>0.58754208754208759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Encargos'!$L16+'Swap - Encargos'!O16)*(1+SUM($B99:$B$228))</f>
        <v>135.62640000000002</v>
      </c>
      <c r="M99" s="4">
        <f>Forward!M99*(1+SUM($B99:$B$228))+(-'Swap - Encargos'!D16-'Swap - Encargos'!$L16+'Swap - Encargos'!P16)*(1+SUM($B99:$B$228))</f>
        <v>140.26320000000001</v>
      </c>
      <c r="N99" s="4">
        <f>Forward!N99*(1+SUM($B99:$B$228))+(-'Swap - Encargos'!E16-'Swap - Encargos'!$L16+'Swap - Encargos'!Q16)*(1+SUM($B99:$B$228))</f>
        <v>153.01439999999999</v>
      </c>
      <c r="O99" s="4">
        <f>Forward!O99*(1+SUM($B99:$B$228))+(-'Swap - Encargos'!F16-'Swap - Encargos'!$L16+'Swap - Encargos'!R16)*(1+SUM($B99:$B$228))</f>
        <v>172.7208</v>
      </c>
      <c r="P99" s="4">
        <f>Forward!P99*(1+SUM($B99:$B$228))+(-'Swap - Encargos'!G16-'Swap - Encargos'!$L16+'Swap - Encargos'!S16)*(1+SUM($B99:$B$228))</f>
        <v>217.92959999999999</v>
      </c>
      <c r="Q99" s="4">
        <f>Forward!Q99*(1+SUM($B99:$B$228))+(-'Swap - Encargos'!H16-'Swap - Encargos'!$L16+'Swap - Encargos'!T16)*(1+SUM($B99:$B$228))</f>
        <v>213.2928</v>
      </c>
      <c r="R99" s="4">
        <f>Forward!R99*(1+SUM($B99:$B$228))+(-'Swap - Encargos'!I16-'Swap - Encargos'!$L16+'Swap - Encargos'!U16)*(1+SUM($B99:$B$228))</f>
        <v>207.49679999999998</v>
      </c>
      <c r="S99" s="4">
        <f>Forward!S99*(1+SUM($B99:$B$228))+(-'Swap - Encargos'!J16-'Swap - Encargos'!$L16+'Swap - Encargos'!V16)*(1+SUM($B99:$B$228))</f>
        <v>202.85999999999999</v>
      </c>
      <c r="T99" s="4">
        <f>Forward!T99*(1+SUM($B99:$B$228))+(-'Swap - Encargos'!K16-'Swap - Encargos'!$L16+'Swap - Encargos'!W16)*(1+SUM($B99:$B$228))</f>
        <v>195.90479999999999</v>
      </c>
      <c r="U99" s="4">
        <f>Forward!U99*(1+SUM($B99:$B$228))</f>
        <v>0</v>
      </c>
      <c r="V99" s="6"/>
      <c r="W99" s="20">
        <f t="shared" si="0"/>
        <v>143.99840000000003</v>
      </c>
      <c r="X99" s="20">
        <f t="shared" si="1"/>
        <v>218.34386874999996</v>
      </c>
      <c r="Y99" s="23">
        <f t="shared" si="2"/>
        <v>165.20532</v>
      </c>
      <c r="Z99" s="23">
        <f t="shared" si="3"/>
        <v>215.18194898809523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224.9152</v>
      </c>
      <c r="AJ99" s="9">
        <f t="shared" si="8"/>
        <v>0.60966903903786684</v>
      </c>
      <c r="AK99" s="9">
        <f t="shared" si="9"/>
        <v>0.60966903903786684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Encargos'!$L17+'Swap - Encargos'!O17)*(1+SUM($B100:$B$228))</f>
        <v>130.04040000000001</v>
      </c>
      <c r="M100" s="4">
        <f>Forward!M100*(1+SUM($B100:$B$228))+(-'Swap - Encargos'!D17-'Swap - Encargos'!$L17+'Swap - Encargos'!P17)*(1+SUM($B100:$B$228))</f>
        <v>147.30240000000001</v>
      </c>
      <c r="N100" s="4">
        <f>Forward!N100*(1+SUM($B100:$B$228))+(-'Swap - Encargos'!E17-'Swap - Encargos'!$L17+'Swap - Encargos'!Q17)*(1+SUM($B100:$B$228))</f>
        <v>151.90560000000002</v>
      </c>
      <c r="O100" s="4">
        <f>Forward!O100*(1+SUM($B100:$B$228))+(-'Swap - Encargos'!F17-'Swap - Encargos'!$L17+'Swap - Encargos'!R17)*(1+SUM($B100:$B$228))</f>
        <v>164.56440000000001</v>
      </c>
      <c r="P100" s="4">
        <f>Forward!P100*(1+SUM($B100:$B$228))+(-'Swap - Encargos'!G17-'Swap - Encargos'!$L17+'Swap - Encargos'!S17)*(1+SUM($B100:$B$228))</f>
        <v>189.88200000000001</v>
      </c>
      <c r="Q100" s="4">
        <f>Forward!Q100*(1+SUM($B100:$B$228))+(-'Swap - Encargos'!H17-'Swap - Encargos'!$L17+'Swap - Encargos'!T17)*(1+SUM($B100:$B$228))</f>
        <v>205.9932</v>
      </c>
      <c r="R100" s="4">
        <f>Forward!R100*(1+SUM($B100:$B$228))+(-'Swap - Encargos'!I17-'Swap - Encargos'!$L17+'Swap - Encargos'!U17)*(1+SUM($B100:$B$228))</f>
        <v>199.08840000000001</v>
      </c>
      <c r="S100" s="4">
        <f>Forward!S100*(1+SUM($B100:$B$228))+(-'Swap - Encargos'!J17-'Swap - Encargos'!$L17+'Swap - Encargos'!V17)*(1+SUM($B100:$B$228))</f>
        <v>194.48520000000002</v>
      </c>
      <c r="T100" s="4">
        <f>Forward!T100*(1+SUM($B100:$B$228))+(-'Swap - Encargos'!K17-'Swap - Encargos'!$L17+'Swap - Encargos'!W17)*(1+SUM($B100:$B$228))</f>
        <v>187.5804</v>
      </c>
      <c r="U100" s="4">
        <f>Forward!U100*(1+SUM($B100:$B$228))</f>
        <v>0</v>
      </c>
      <c r="V100" s="6"/>
      <c r="W100" s="20">
        <f t="shared" si="0"/>
        <v>145.0008</v>
      </c>
      <c r="X100" s="20">
        <f t="shared" si="1"/>
        <v>218.34386874999996</v>
      </c>
      <c r="Y100" s="23">
        <f t="shared" si="2"/>
        <v>159.27071999999998</v>
      </c>
      <c r="Z100" s="23">
        <f t="shared" si="3"/>
        <v>215.18194898809523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223.91280000000003</v>
      </c>
      <c r="AJ100" s="9">
        <f t="shared" si="8"/>
        <v>0.60695187165775399</v>
      </c>
      <c r="AK100" s="9">
        <f t="shared" si="9"/>
        <v>0.60695187165775399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Encargos'!$L18+'Swap - Encargos'!O18)*(1+SUM($B101:$B$228))</f>
        <v>125.807</v>
      </c>
      <c r="M101" s="4">
        <f>Forward!M101*(1+SUM($B101:$B$228))+(-'Swap - Encargos'!D18-'Swap - Encargos'!$L18+'Swap - Encargos'!P18)*(1+SUM($B101:$B$228))</f>
        <v>130.3818</v>
      </c>
      <c r="N101" s="4">
        <f>Forward!N101*(1+SUM($B101:$B$228))+(-'Swap - Encargos'!E18-'Swap - Encargos'!$L18+'Swap - Encargos'!Q18)*(1+SUM($B101:$B$228))</f>
        <v>136.1003</v>
      </c>
      <c r="O101" s="4">
        <f>Forward!O101*(1+SUM($B101:$B$228))+(-'Swap - Encargos'!F18-'Swap - Encargos'!$L18+'Swap - Encargos'!R18)*(1+SUM($B101:$B$228))</f>
        <v>149.82469999999998</v>
      </c>
      <c r="P101" s="4">
        <f>Forward!P101*(1+SUM($B101:$B$228))+(-'Swap - Encargos'!G18-'Swap - Encargos'!$L18+'Swap - Encargos'!S18)*(1+SUM($B101:$B$228))</f>
        <v>182.99199999999999</v>
      </c>
      <c r="Q101" s="4">
        <f>Forward!Q101*(1+SUM($B101:$B$228))+(-'Swap - Encargos'!H18-'Swap - Encargos'!$L18+'Swap - Encargos'!T18)*(1+SUM($B101:$B$228))</f>
        <v>199.00379999999998</v>
      </c>
      <c r="R101" s="4">
        <f>Forward!R101*(1+SUM($B101:$B$228))+(-'Swap - Encargos'!I18-'Swap - Encargos'!$L18+'Swap - Encargos'!U18)*(1+SUM($B101:$B$228))</f>
        <v>196.71639999999996</v>
      </c>
      <c r="S101" s="4">
        <f>Forward!S101*(1+SUM($B101:$B$228))+(-'Swap - Encargos'!J18-'Swap - Encargos'!$L18+'Swap - Encargos'!V18)*(1+SUM($B101:$B$228))</f>
        <v>195.5727</v>
      </c>
      <c r="T101" s="4">
        <f>Forward!T101*(1+SUM($B101:$B$228))+(-'Swap - Encargos'!K18-'Swap - Encargos'!$L18+'Swap - Encargos'!W18)*(1+SUM($B101:$B$228))</f>
        <v>192.14159999999998</v>
      </c>
      <c r="U101" s="4">
        <f>Forward!U101*(1+SUM($B101:$B$228))</f>
        <v>0</v>
      </c>
      <c r="V101" s="6"/>
      <c r="W101" s="20">
        <f t="shared" si="0"/>
        <v>132.76450833333334</v>
      </c>
      <c r="X101" s="20">
        <f t="shared" si="1"/>
        <v>218.34386874999996</v>
      </c>
      <c r="Y101" s="23">
        <f t="shared" si="2"/>
        <v>148.68099999999998</v>
      </c>
      <c r="Z101" s="23">
        <f t="shared" si="3"/>
        <v>215.18194898809523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236.14909166666669</v>
      </c>
      <c r="AJ101" s="9">
        <f t="shared" si="8"/>
        <v>0.64012031995206109</v>
      </c>
      <c r="AK101" s="9">
        <f t="shared" si="9"/>
        <v>0.64012031995206109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Encargos'!$L19+'Swap - Encargos'!O19)*(1+SUM($B102:$B$228))</f>
        <v>133.14599999999999</v>
      </c>
      <c r="M102" s="4">
        <f>Forward!M102*(1+SUM($B102:$B$228))+(-'Swap - Encargos'!D19-'Swap - Encargos'!$L19+'Swap - Encargos'!P19)*(1+SUM($B102:$B$228))</f>
        <v>130.86999999999998</v>
      </c>
      <c r="N102" s="4">
        <f>Forward!N102*(1+SUM($B102:$B$228))+(-'Swap - Encargos'!E19-'Swap - Encargos'!$L19+'Swap - Encargos'!Q19)*(1+SUM($B102:$B$228))</f>
        <v>149.078</v>
      </c>
      <c r="O102" s="4">
        <f>Forward!O102*(1+SUM($B102:$B$228))+(-'Swap - Encargos'!F19-'Swap - Encargos'!$L19+'Swap - Encargos'!R19)*(1+SUM($B102:$B$228))</f>
        <v>160.458</v>
      </c>
      <c r="P102" s="4">
        <f>Forward!P102*(1+SUM($B102:$B$228))+(-'Swap - Encargos'!G19-'Swap - Encargos'!$L19+'Swap - Encargos'!S19)*(1+SUM($B102:$B$228))</f>
        <v>176.39</v>
      </c>
      <c r="Q102" s="4">
        <f>Forward!Q102*(1+SUM($B102:$B$228))+(-'Swap - Encargos'!H19-'Swap - Encargos'!$L19+'Swap - Encargos'!T19)*(1+SUM($B102:$B$228))</f>
        <v>194.59799999999998</v>
      </c>
      <c r="R102" s="4">
        <f>Forward!R102*(1+SUM($B102:$B$228))+(-'Swap - Encargos'!I19-'Swap - Encargos'!$L19+'Swap - Encargos'!U19)*(1+SUM($B102:$B$228))</f>
        <v>191.18399999999997</v>
      </c>
      <c r="S102" s="4">
        <f>Forward!S102*(1+SUM($B102:$B$228))+(-'Swap - Encargos'!J19-'Swap - Encargos'!$L19+'Swap - Encargos'!V19)*(1+SUM($B102:$B$228))</f>
        <v>188.90799999999999</v>
      </c>
      <c r="T102" s="4">
        <f>Forward!T102*(1+SUM($B102:$B$228))+(-'Swap - Encargos'!K19-'Swap - Encargos'!$L19+'Swap - Encargos'!W19)*(1+SUM($B102:$B$228))</f>
        <v>186.63199999999998</v>
      </c>
      <c r="U102" s="4">
        <f>Forward!U102*(1+SUM($B102:$B$228))</f>
        <v>0</v>
      </c>
      <c r="V102" s="6"/>
      <c r="W102" s="20">
        <f t="shared" si="0"/>
        <v>140.73266666666666</v>
      </c>
      <c r="X102" s="20">
        <f t="shared" si="1"/>
        <v>218.34386874999996</v>
      </c>
      <c r="Y102" s="23">
        <f t="shared" si="2"/>
        <v>154.08519999999999</v>
      </c>
      <c r="Z102" s="23">
        <f t="shared" si="3"/>
        <v>215.18194898809523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228.18093333333337</v>
      </c>
      <c r="AJ102" s="9">
        <f t="shared" si="8"/>
        <v>0.61852133760678207</v>
      </c>
      <c r="AK102" s="9">
        <f t="shared" si="9"/>
        <v>0.61852133760678207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Encargos'!$L20+'Swap - Encargos'!O20)*(1+SUM($B103:$B$228))</f>
        <v>127.19839999999999</v>
      </c>
      <c r="M103" s="4">
        <f>Forward!M103*(1+SUM($B103:$B$228))+(-'Swap - Encargos'!D20-'Swap - Encargos'!$L20+'Swap - Encargos'!P20)*(1+SUM($B103:$B$228))</f>
        <v>131.74119999999999</v>
      </c>
      <c r="N103" s="4">
        <f>Forward!N103*(1+SUM($B103:$B$228))+(-'Swap - Encargos'!E20-'Swap - Encargos'!$L20+'Swap - Encargos'!Q20)*(1+SUM($B103:$B$228))</f>
        <v>147.64099999999996</v>
      </c>
      <c r="O103" s="4">
        <f>Forward!O103*(1+SUM($B103:$B$228))+(-'Swap - Encargos'!F20-'Swap - Encargos'!$L20+'Swap - Encargos'!R20)*(1+SUM($B103:$B$228))</f>
        <v>155.5909</v>
      </c>
      <c r="P103" s="4">
        <f>Forward!P103*(1+SUM($B103:$B$228))+(-'Swap - Encargos'!G20-'Swap - Encargos'!$L20+'Swap - Encargos'!S20)*(1+SUM($B103:$B$228))</f>
        <v>168.08359999999999</v>
      </c>
      <c r="Q103" s="4">
        <f>Forward!Q103*(1+SUM($B103:$B$228))+(-'Swap - Encargos'!H20-'Swap - Encargos'!$L20+'Swap - Encargos'!T20)*(1+SUM($B103:$B$228))</f>
        <v>187.39049999999997</v>
      </c>
      <c r="R103" s="4">
        <f>Forward!R103*(1+SUM($B103:$B$228))+(-'Swap - Encargos'!I20-'Swap - Encargos'!$L20+'Swap - Encargos'!U20)*(1+SUM($B103:$B$228))</f>
        <v>185.1191</v>
      </c>
      <c r="S103" s="4">
        <f>Forward!S103*(1+SUM($B103:$B$228))+(-'Swap - Encargos'!J20-'Swap - Encargos'!$L20+'Swap - Encargos'!V20)*(1+SUM($B103:$B$228))</f>
        <v>182.84769999999997</v>
      </c>
      <c r="T103" s="4">
        <f>Forward!T103*(1+SUM($B103:$B$228))+(-'Swap - Encargos'!K20-'Swap - Encargos'!$L20+'Swap - Encargos'!W20)*(1+SUM($B103:$B$228))</f>
        <v>180.5763</v>
      </c>
      <c r="U103" s="4">
        <f>Forward!U103*(1+SUM($B103:$B$228))</f>
        <v>0</v>
      </c>
      <c r="V103" s="6"/>
      <c r="W103" s="20">
        <f t="shared" si="0"/>
        <v>139.4702694444444</v>
      </c>
      <c r="X103" s="20">
        <f t="shared" si="1"/>
        <v>218.34386874999996</v>
      </c>
      <c r="Y103" s="23">
        <f t="shared" si="2"/>
        <v>151.06702833333333</v>
      </c>
      <c r="Z103" s="23">
        <f t="shared" si="3"/>
        <v>215.18194898809523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229.44333055555563</v>
      </c>
      <c r="AJ103" s="9">
        <f t="shared" si="8"/>
        <v>0.62194326952315016</v>
      </c>
      <c r="AK103" s="9">
        <f t="shared" si="9"/>
        <v>0.62194326952315016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Encargos'!$L21+'Swap - Encargos'!O21)*(1+SUM($B104:$B$228))</f>
        <v>132.97050000000002</v>
      </c>
      <c r="M104" s="4">
        <f>Forward!M104*(1+SUM($B104:$B$228))+(-'Swap - Encargos'!D21-'Swap - Encargos'!$L21+'Swap - Encargos'!P21)*(1+SUM($B104:$B$228))</f>
        <v>135.24350000000001</v>
      </c>
      <c r="N104" s="4">
        <f>Forward!N104*(1+SUM($B104:$B$228))+(-'Swap - Encargos'!E21-'Swap - Encargos'!$L21+'Swap - Encargos'!Q21)*(1+SUM($B104:$B$228))</f>
        <v>146.60849999999999</v>
      </c>
      <c r="O104" s="4">
        <f>Forward!O104*(1+SUM($B104:$B$228))+(-'Swap - Encargos'!F21-'Swap - Encargos'!$L21+'Swap - Encargos'!R21)*(1+SUM($B104:$B$228))</f>
        <v>153.42750000000001</v>
      </c>
      <c r="P104" s="4">
        <f>Forward!P104*(1+SUM($B104:$B$228))+(-'Swap - Encargos'!G21-'Swap - Encargos'!$L21+'Swap - Encargos'!S21)*(1+SUM($B104:$B$228))</f>
        <v>162.51949999999999</v>
      </c>
      <c r="Q104" s="4">
        <f>Forward!Q104*(1+SUM($B104:$B$228))+(-'Swap - Encargos'!H21-'Swap - Encargos'!$L21+'Swap - Encargos'!T21)*(1+SUM($B104:$B$228))</f>
        <v>182.97650000000002</v>
      </c>
      <c r="R104" s="4">
        <f>Forward!R104*(1+SUM($B104:$B$228))+(-'Swap - Encargos'!I21-'Swap - Encargos'!$L21+'Swap - Encargos'!U21)*(1+SUM($B104:$B$228))</f>
        <v>179.56700000000004</v>
      </c>
      <c r="S104" s="4">
        <f>Forward!S104*(1+SUM($B104:$B$228))+(-'Swap - Encargos'!J21-'Swap - Encargos'!$L21+'Swap - Encargos'!V21)*(1+SUM($B104:$B$228))</f>
        <v>177.29400000000001</v>
      </c>
      <c r="T104" s="4">
        <f>Forward!T104*(1+SUM($B104:$B$228))+(-'Swap - Encargos'!K21-'Swap - Encargos'!$L21+'Swap - Encargos'!W21)*(1+SUM($B104:$B$228))</f>
        <v>175.02100000000002</v>
      </c>
      <c r="U104" s="4">
        <f>Forward!U104*(1+SUM($B104:$B$228))</f>
        <v>0</v>
      </c>
      <c r="V104" s="6"/>
      <c r="W104" s="20">
        <f t="shared" si="0"/>
        <v>141.68366666666665</v>
      </c>
      <c r="X104" s="20">
        <f t="shared" si="1"/>
        <v>218.34386874999996</v>
      </c>
      <c r="Y104" s="23">
        <f t="shared" si="2"/>
        <v>151.15450000000001</v>
      </c>
      <c r="Z104" s="23">
        <f t="shared" si="3"/>
        <v>215.18194898809523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227.22993333333338</v>
      </c>
      <c r="AJ104" s="9">
        <f t="shared" si="8"/>
        <v>0.61594349824276839</v>
      </c>
      <c r="AK104" s="9">
        <f t="shared" si="9"/>
        <v>0.61594349824276839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Encargos'!$L22+'Swap - Encargos'!O22)*(1+SUM($B105:$B$228))</f>
        <v>139.64189999999999</v>
      </c>
      <c r="M105" s="4">
        <f>Forward!M105*(1+SUM($B105:$B$228))+(-'Swap - Encargos'!D22-'Swap - Encargos'!$L22+'Swap - Encargos'!P22)*(1+SUM($B105:$B$228))</f>
        <v>128.28889999999998</v>
      </c>
      <c r="N105" s="4">
        <f>Forward!N105*(1+SUM($B105:$B$228))+(-'Swap - Encargos'!E22-'Swap - Encargos'!$L22+'Swap - Encargos'!Q22)*(1+SUM($B105:$B$228))</f>
        <v>146.4537</v>
      </c>
      <c r="O105" s="4">
        <f>Forward!O105*(1+SUM($B105:$B$228))+(-'Swap - Encargos'!F22-'Swap - Encargos'!$L22+'Swap - Encargos'!R22)*(1+SUM($B105:$B$228))</f>
        <v>158.94200000000001</v>
      </c>
      <c r="P105" s="4">
        <f>Forward!P105*(1+SUM($B105:$B$228))+(-'Swap - Encargos'!G22-'Swap - Encargos'!$L22+'Swap - Encargos'!S22)*(1+SUM($B105:$B$228))</f>
        <v>168.02440000000001</v>
      </c>
      <c r="Q105" s="4">
        <f>Forward!Q105*(1+SUM($B105:$B$228))+(-'Swap - Encargos'!H22-'Swap - Encargos'!$L22+'Swap - Encargos'!T22)*(1+SUM($B105:$B$228))</f>
        <v>175.97149999999999</v>
      </c>
      <c r="R105" s="4">
        <f>Forward!R105*(1+SUM($B105:$B$228))+(-'Swap - Encargos'!I22-'Swap - Encargos'!$L22+'Swap - Encargos'!U22)*(1+SUM($B105:$B$228))</f>
        <v>177.10679999999999</v>
      </c>
      <c r="S105" s="4">
        <f>Forward!S105*(1+SUM($B105:$B$228))+(-'Swap - Encargos'!J22-'Swap - Encargos'!$L22+'Swap - Encargos'!V22)*(1+SUM($B105:$B$228))</f>
        <v>174.83619999999999</v>
      </c>
      <c r="T105" s="4">
        <f>Forward!T105*(1+SUM($B105:$B$228))+(-'Swap - Encargos'!K22-'Swap - Encargos'!$L22+'Swap - Encargos'!W22)*(1+SUM($B105:$B$228))</f>
        <v>172.56559999999999</v>
      </c>
      <c r="U105" s="4">
        <f>Forward!U105*(1+SUM($B105:$B$228))</f>
        <v>0</v>
      </c>
      <c r="V105" s="6"/>
      <c r="W105" s="20">
        <f t="shared" si="0"/>
        <v>141.88096388888889</v>
      </c>
      <c r="X105" s="20">
        <f t="shared" si="1"/>
        <v>218.34386874999996</v>
      </c>
      <c r="Y105" s="23">
        <f t="shared" si="2"/>
        <v>152.50863333333334</v>
      </c>
      <c r="Z105" s="23">
        <f t="shared" si="3"/>
        <v>215.18194898809523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227.03263611111115</v>
      </c>
      <c r="AJ105" s="9">
        <f t="shared" si="8"/>
        <v>0.61540869220085981</v>
      </c>
      <c r="AK105" s="9">
        <f t="shared" si="9"/>
        <v>0.61540869220085981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Encargos'!$L23+'Swap - Encargos'!O23)*(1+SUM($B106:$B$228))</f>
        <v>130.226</v>
      </c>
      <c r="M106" s="4">
        <f>Forward!M106*(1+SUM($B106:$B$228))+(-'Swap - Encargos'!D23-'Swap - Encargos'!$L23+'Swap - Encargos'!P23)*(1+SUM($B106:$B$228))</f>
        <v>129.09360000000001</v>
      </c>
      <c r="N106" s="4">
        <f>Forward!N106*(1+SUM($B106:$B$228))+(-'Swap - Encargos'!E23-'Swap - Encargos'!$L23+'Swap - Encargos'!Q23)*(1+SUM($B106:$B$228))</f>
        <v>141.55000000000001</v>
      </c>
      <c r="O106" s="4">
        <f>Forward!O106*(1+SUM($B106:$B$228))+(-'Swap - Encargos'!F23-'Swap - Encargos'!$L23+'Swap - Encargos'!R23)*(1+SUM($B106:$B$228))</f>
        <v>152.87400000000002</v>
      </c>
      <c r="P106" s="4">
        <f>Forward!P106*(1+SUM($B106:$B$228))+(-'Swap - Encargos'!G23-'Swap - Encargos'!$L23+'Swap - Encargos'!S23)*(1+SUM($B106:$B$228))</f>
        <v>169.86</v>
      </c>
      <c r="Q106" s="4">
        <f>Forward!Q106*(1+SUM($B106:$B$228))+(-'Swap - Encargos'!H23-'Swap - Encargos'!$L23+'Swap - Encargos'!T23)*(1+SUM($B106:$B$228))</f>
        <v>178.91920000000002</v>
      </c>
      <c r="R106" s="4">
        <f>Forward!R106*(1+SUM($B106:$B$228))+(-'Swap - Encargos'!I23-'Swap - Encargos'!$L23+'Swap - Encargos'!U23)*(1+SUM($B106:$B$228))</f>
        <v>178.91920000000002</v>
      </c>
      <c r="S106" s="4">
        <f>Forward!S106*(1+SUM($B106:$B$228))+(-'Swap - Encargos'!J23-'Swap - Encargos'!$L23+'Swap - Encargos'!V23)*(1+SUM($B106:$B$228))</f>
        <v>176.65440000000001</v>
      </c>
      <c r="T106" s="4">
        <f>Forward!T106*(1+SUM($B106:$B$228))+(-'Swap - Encargos'!K23-'Swap - Encargos'!$L23+'Swap - Encargos'!W23)*(1+SUM($B106:$B$228))</f>
        <v>174.3896</v>
      </c>
      <c r="U106" s="4">
        <f>Forward!U106*(1+SUM($B106:$B$228))</f>
        <v>0</v>
      </c>
      <c r="V106" s="6"/>
      <c r="W106" s="20">
        <f t="shared" si="0"/>
        <v>138.65608888888889</v>
      </c>
      <c r="X106" s="20">
        <f t="shared" si="1"/>
        <v>218.34386874999996</v>
      </c>
      <c r="Y106" s="23">
        <f t="shared" si="2"/>
        <v>151.21314666666666</v>
      </c>
      <c r="Z106" s="23">
        <f t="shared" si="3"/>
        <v>215.18194898809523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230.25751111111114</v>
      </c>
      <c r="AJ106" s="9">
        <f t="shared" si="8"/>
        <v>0.62415023764673117</v>
      </c>
      <c r="AK106" s="9">
        <f t="shared" si="9"/>
        <v>0.62415023764673117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Encargos'!$L24+'Swap - Encargos'!O24)*(1+SUM($B107:$B$228))</f>
        <v>134.44619999999998</v>
      </c>
      <c r="M107" s="4">
        <f>Forward!M107*(1+SUM($B107:$B$228))+(-'Swap - Encargos'!D24-'Swap - Encargos'!$L24+'Swap - Encargos'!P24)*(1+SUM($B107:$B$228))</f>
        <v>128.79719999999998</v>
      </c>
      <c r="N107" s="4">
        <f>Forward!N107*(1+SUM($B107:$B$228))+(-'Swap - Encargos'!E24-'Swap - Encargos'!$L24+'Swap - Encargos'!Q24)*(1+SUM($B107:$B$228))</f>
        <v>150.26339999999999</v>
      </c>
      <c r="O107" s="4">
        <f>Forward!O107*(1+SUM($B107:$B$228))+(-'Swap - Encargos'!F24-'Swap - Encargos'!$L24+'Swap - Encargos'!R24)*(1+SUM($B107:$B$228))</f>
        <v>153.65279999999998</v>
      </c>
      <c r="P107" s="4">
        <f>Forward!P107*(1+SUM($B107:$B$228))+(-'Swap - Encargos'!G24-'Swap - Encargos'!$L24+'Swap - Encargos'!S24)*(1+SUM($B107:$B$228))</f>
        <v>163.821</v>
      </c>
      <c r="Q107" s="4">
        <f>Forward!Q107*(1+SUM($B107:$B$228))+(-'Swap - Encargos'!H24-'Swap - Encargos'!$L24+'Swap - Encargos'!T24)*(1+SUM($B107:$B$228))</f>
        <v>175.119</v>
      </c>
      <c r="R107" s="4">
        <f>Forward!R107*(1+SUM($B107:$B$228))+(-'Swap - Encargos'!I24-'Swap - Encargos'!$L24+'Swap - Encargos'!U24)*(1+SUM($B107:$B$228))</f>
        <v>173.98919999999998</v>
      </c>
      <c r="S107" s="4">
        <f>Forward!S107*(1+SUM($B107:$B$228))+(-'Swap - Encargos'!J24-'Swap - Encargos'!$L24+'Swap - Encargos'!V24)*(1+SUM($B107:$B$228))</f>
        <v>171.72959999999998</v>
      </c>
      <c r="T107" s="4">
        <f>Forward!T107*(1+SUM($B107:$B$228))+(-'Swap - Encargos'!K24-'Swap - Encargos'!$L24+'Swap - Encargos'!W24)*(1+SUM($B107:$B$228))</f>
        <v>169.46999999999997</v>
      </c>
      <c r="U107" s="4">
        <f>Forward!U107*(1+SUM($B107:$B$228))</f>
        <v>0</v>
      </c>
      <c r="V107" s="6"/>
      <c r="W107" s="20">
        <f t="shared" si="0"/>
        <v>142.63724999999997</v>
      </c>
      <c r="X107" s="20">
        <f t="shared" si="1"/>
        <v>218.34386874999996</v>
      </c>
      <c r="Y107" s="23">
        <f t="shared" si="2"/>
        <v>152.29703999999998</v>
      </c>
      <c r="Z107" s="23">
        <f t="shared" si="3"/>
        <v>215.18194898809523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226.27635000000006</v>
      </c>
      <c r="AJ107" s="9">
        <f t="shared" si="8"/>
        <v>0.61335865633579256</v>
      </c>
      <c r="AK107" s="9">
        <f t="shared" si="9"/>
        <v>0.61335865633579256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Encargos'!$L25+'Swap - Encargos'!O25)*(1+SUM($B108:$B$228))</f>
        <v>135.28799999999998</v>
      </c>
      <c r="M108" s="4">
        <f>Forward!M108*(1+SUM($B108:$B$228))+(-'Swap - Encargos'!D25-'Swap - Encargos'!$L25+'Swap - Encargos'!P25)*(1+SUM($B108:$B$228))</f>
        <v>142.05240000000001</v>
      </c>
      <c r="N108" s="4">
        <f>Forward!N108*(1+SUM($B108:$B$228))+(-'Swap - Encargos'!E25-'Swap - Encargos'!$L25+'Swap - Encargos'!Q25)*(1+SUM($B108:$B$228))</f>
        <v>158.96339999999998</v>
      </c>
      <c r="O108" s="4">
        <f>Forward!O108*(1+SUM($B108:$B$228))+(-'Swap - Encargos'!F25-'Swap - Encargos'!$L25+'Swap - Encargos'!R25)*(1+SUM($B108:$B$228))</f>
        <v>161.2182</v>
      </c>
      <c r="P108" s="4">
        <f>Forward!P108*(1+SUM($B108:$B$228))+(-'Swap - Encargos'!G25-'Swap - Encargos'!$L25+'Swap - Encargos'!S25)*(1+SUM($B108:$B$228))</f>
        <v>163.47300000000001</v>
      </c>
      <c r="Q108" s="4">
        <f>Forward!Q108*(1+SUM($B108:$B$228))+(-'Swap - Encargos'!H25-'Swap - Encargos'!$L25+'Swap - Encargos'!T25)*(1+SUM($B108:$B$228))</f>
        <v>183.7662</v>
      </c>
      <c r="R108" s="4">
        <f>Forward!R108*(1+SUM($B108:$B$228))+(-'Swap - Encargos'!I25-'Swap - Encargos'!$L25+'Swap - Encargos'!U25)*(1+SUM($B108:$B$228))</f>
        <v>181.51140000000001</v>
      </c>
      <c r="S108" s="4">
        <f>Forward!S108*(1+SUM($B108:$B$228))+(-'Swap - Encargos'!J25-'Swap - Encargos'!$L25+'Swap - Encargos'!V25)*(1+SUM($B108:$B$228))</f>
        <v>179.25660000000002</v>
      </c>
      <c r="T108" s="4">
        <f>Forward!T108*(1+SUM($B108:$B$228))+(-'Swap - Encargos'!K25-'Swap - Encargos'!$L25+'Swap - Encargos'!W25)*(1+SUM($B108:$B$228))</f>
        <v>177.0018</v>
      </c>
      <c r="U108" s="4">
        <f>Forward!U108*(1+SUM($B108:$B$228))</f>
        <v>0</v>
      </c>
      <c r="V108" s="6"/>
      <c r="W108" s="20">
        <f t="shared" si="0"/>
        <v>152.63743333333332</v>
      </c>
      <c r="X108" s="20">
        <f t="shared" si="1"/>
        <v>218.34386874999996</v>
      </c>
      <c r="Y108" s="23">
        <f t="shared" si="2"/>
        <v>160.27869999999999</v>
      </c>
      <c r="Z108" s="23">
        <f t="shared" si="3"/>
        <v>215.18194898809523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216.27616666666671</v>
      </c>
      <c r="AJ108" s="9">
        <f t="shared" si="8"/>
        <v>0.58625154146300573</v>
      </c>
      <c r="AK108" s="9">
        <f t="shared" si="9"/>
        <v>0.58625154146300573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Encargos'!$L26+'Swap - Encargos'!O26)*(1+SUM($B109:$B$228))</f>
        <v>137.2012</v>
      </c>
      <c r="M109" s="4">
        <f>Forward!M109*(1+SUM($B109:$B$228))+(-'Swap - Encargos'!D26-'Swap - Encargos'!$L26+'Swap - Encargos'!P26)*(1+SUM($B109:$B$228))</f>
        <v>143.94880000000001</v>
      </c>
      <c r="N109" s="4">
        <f>Forward!N109*(1+SUM($B109:$B$228))+(-'Swap - Encargos'!E26-'Swap - Encargos'!$L26+'Swap - Encargos'!Q26)*(1+SUM($B109:$B$228))</f>
        <v>168.69000000000003</v>
      </c>
      <c r="O109" s="4">
        <f>Forward!O109*(1+SUM($B109:$B$228))+(-'Swap - Encargos'!F26-'Swap - Encargos'!$L26+'Swap - Encargos'!R26)*(1+SUM($B109:$B$228))</f>
        <v>176.56219999999999</v>
      </c>
      <c r="P109" s="4">
        <f>Forward!P109*(1+SUM($B109:$B$228))+(-'Swap - Encargos'!G26-'Swap - Encargos'!$L26+'Swap - Encargos'!S26)*(1+SUM($B109:$B$228))</f>
        <v>182.18520000000001</v>
      </c>
      <c r="Q109" s="4">
        <f>Forward!Q109*(1+SUM($B109:$B$228))+(-'Swap - Encargos'!H26-'Swap - Encargos'!$L26+'Swap - Encargos'!T26)*(1+SUM($B109:$B$228))</f>
        <v>187.8082</v>
      </c>
      <c r="R109" s="4">
        <f>Forward!R109*(1+SUM($B109:$B$228))+(-'Swap - Encargos'!I26-'Swap - Encargos'!$L26+'Swap - Encargos'!U26)*(1+SUM($B109:$B$228))</f>
        <v>190.05740000000003</v>
      </c>
      <c r="S109" s="4">
        <f>Forward!S109*(1+SUM($B109:$B$228))+(-'Swap - Encargos'!J26-'Swap - Encargos'!$L26+'Swap - Encargos'!V26)*(1+SUM($B109:$B$228))</f>
        <v>187.80820000000003</v>
      </c>
      <c r="T109" s="4">
        <f>Forward!T109*(1+SUM($B109:$B$228))+(-'Swap - Encargos'!K26-'Swap - Encargos'!$L26+'Swap - Encargos'!W26)*(1+SUM($B109:$B$228))</f>
        <v>185.55900000000003</v>
      </c>
      <c r="U109" s="4">
        <f>Forward!U109*(1+SUM($B109:$B$228))</f>
        <v>0</v>
      </c>
      <c r="V109" s="6"/>
      <c r="W109" s="20">
        <f t="shared" si="0"/>
        <v>161.9736388888889</v>
      </c>
      <c r="X109" s="20">
        <f t="shared" si="1"/>
        <v>218.34386874999996</v>
      </c>
      <c r="Y109" s="23">
        <f t="shared" si="2"/>
        <v>170.99543</v>
      </c>
      <c r="Z109" s="23">
        <f t="shared" si="3"/>
        <v>215.18194898809523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206.93996111111113</v>
      </c>
      <c r="AJ109" s="9">
        <f t="shared" si="8"/>
        <v>0.56094424578305357</v>
      </c>
      <c r="AK109" s="9">
        <f t="shared" si="9"/>
        <v>0.56094424578305357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Encargos'!$L27+'Swap - Encargos'!P27)*(1+SUM($B110:$B$228))</f>
        <v>141.34679999999997</v>
      </c>
      <c r="N110" s="4">
        <f>Forward!N110*(1+SUM($B110:$B$228))+(-'Swap - Encargos'!E27-'Swap - Encargos'!$L27+'Swap - Encargos'!Q27)*(1+SUM($B110:$B$228))</f>
        <v>159.29559999999998</v>
      </c>
      <c r="O110" s="4">
        <f>Forward!O110*(1+SUM($B110:$B$228))+(-'Swap - Encargos'!F27-'Swap - Encargos'!$L27+'Swap - Encargos'!R27)*(1+SUM($B110:$B$228))</f>
        <v>166.0264</v>
      </c>
      <c r="P110" s="4">
        <f>Forward!P110*(1+SUM($B110:$B$228))+(-'Swap - Encargos'!G27-'Swap - Encargos'!$L27+'Swap - Encargos'!S27)*(1+SUM($B110:$B$228))</f>
        <v>197.43679999999998</v>
      </c>
      <c r="Q110" s="4">
        <f>Forward!Q110*(1+SUM($B110:$B$228))+(-'Swap - Encargos'!H27-'Swap - Encargos'!$L27+'Swap - Encargos'!T27)*(1+SUM($B110:$B$228))</f>
        <v>192.9496</v>
      </c>
      <c r="R110" s="4">
        <f>Forward!R110*(1+SUM($B110:$B$228))+(-'Swap - Encargos'!I27-'Swap - Encargos'!$L27+'Swap - Encargos'!U27)*(1+SUM($B110:$B$228))</f>
        <v>196.31499999999997</v>
      </c>
      <c r="S110" s="4">
        <f>Forward!S110*(1+SUM($B110:$B$228))+(-'Swap - Encargos'!J27-'Swap - Encargos'!$L27+'Swap - Encargos'!V27)*(1+SUM($B110:$B$228))</f>
        <v>194.07139999999998</v>
      </c>
      <c r="T110" s="4">
        <f>Forward!T110*(1+SUM($B110:$B$228))+(-'Swap - Encargos'!K27-'Swap - Encargos'!$L27+'Swap - Encargos'!W27)*(1+SUM($B110:$B$228))</f>
        <v>191.82779999999997</v>
      </c>
      <c r="U110" s="4">
        <f>Forward!U110*(1+SUM($B110:$B$228))</f>
        <v>0</v>
      </c>
      <c r="V110" s="6"/>
      <c r="W110" s="20">
        <f t="shared" si="0"/>
        <v>155.55626666666663</v>
      </c>
      <c r="X110" s="20">
        <f t="shared" si="1"/>
        <v>218.34386874999996</v>
      </c>
      <c r="Y110" s="23">
        <f t="shared" si="2"/>
        <v>171.41103999999996</v>
      </c>
      <c r="Z110" s="23">
        <f t="shared" si="3"/>
        <v>215.18194898809523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233.14743333333334</v>
      </c>
      <c r="AJ110" s="9">
        <f t="shared" si="8"/>
        <v>0.5998075998075999</v>
      </c>
      <c r="AK110" s="9">
        <f t="shared" si="9"/>
        <v>0.5998075998075999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Encargos'!$L28+'Swap - Encargos'!P28)*(1+SUM($B111:$B$228))</f>
        <v>184.404</v>
      </c>
      <c r="N111" s="4">
        <f>Forward!N111*(1+SUM($B111:$B$228))+(-'Swap - Encargos'!E28-'Swap - Encargos'!$L28+'Swap - Encargos'!Q28)*(1+SUM($B111:$B$228))</f>
        <v>248.10719999999998</v>
      </c>
      <c r="O111" s="4">
        <f>Forward!O111*(1+SUM($B111:$B$228))+(-'Swap - Encargos'!F28-'Swap - Encargos'!$L28+'Swap - Encargos'!R28)*(1+SUM($B111:$B$228))</f>
        <v>235.81360000000001</v>
      </c>
      <c r="P111" s="4">
        <f>Forward!P111*(1+SUM($B111:$B$228))+(-'Swap - Encargos'!G28-'Swap - Encargos'!$L28+'Swap - Encargos'!S28)*(1+SUM($B111:$B$228))</f>
        <v>233.57839999999999</v>
      </c>
      <c r="Q111" s="4">
        <f>Forward!Q111*(1+SUM($B111:$B$228))+(-'Swap - Encargos'!H28-'Swap - Encargos'!$L28+'Swap - Encargos'!T28)*(1+SUM($B111:$B$228))</f>
        <v>225.75519999999997</v>
      </c>
      <c r="R111" s="4">
        <f>Forward!R111*(1+SUM($B111:$B$228))+(-'Swap - Encargos'!I28-'Swap - Encargos'!$L28+'Swap - Encargos'!U28)*(1+SUM($B111:$B$228))</f>
        <v>220.16720000000001</v>
      </c>
      <c r="S111" s="4">
        <f>Forward!S111*(1+SUM($B111:$B$228))+(-'Swap - Encargos'!J28-'Swap - Encargos'!$L28+'Swap - Encargos'!V28)*(1+SUM($B111:$B$228))</f>
        <v>214.57919999999999</v>
      </c>
      <c r="T111" s="4">
        <f>Forward!T111*(1+SUM($B111:$B$228))+(-'Swap - Encargos'!K28-'Swap - Encargos'!$L28+'Swap - Encargos'!W28)*(1+SUM($B111:$B$228))</f>
        <v>208.99119999999999</v>
      </c>
      <c r="U111" s="4">
        <f>Forward!U111*(1+SUM($B111:$B$228))</f>
        <v>0</v>
      </c>
      <c r="V111" s="6"/>
      <c r="W111" s="20">
        <f t="shared" si="0"/>
        <v>224.14088888888892</v>
      </c>
      <c r="X111" s="20">
        <f t="shared" si="1"/>
        <v>218.34386874999996</v>
      </c>
      <c r="Y111" s="23">
        <f t="shared" si="2"/>
        <v>226.12773333333334</v>
      </c>
      <c r="Z111" s="23">
        <f t="shared" si="3"/>
        <v>215.18194898809523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164.56281111111105</v>
      </c>
      <c r="AJ111" s="9">
        <f t="shared" si="8"/>
        <v>0.4233631198033645</v>
      </c>
      <c r="AK111" s="9">
        <f t="shared" si="9"/>
        <v>0.4233631198033645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Encargos'!$L29+'Swap - Encargos'!P29)*(1+SUM($B112:$B$228))</f>
        <v>186.36239999999998</v>
      </c>
      <c r="N112" s="4">
        <f>Forward!N112*(1+SUM($B112:$B$228))+(-'Swap - Encargos'!E29-'Swap - Encargos'!$L29+'Swap - Encargos'!Q29)*(1+SUM($B112:$B$228))</f>
        <v>227.40649999999999</v>
      </c>
      <c r="O112" s="4">
        <f>Forward!O112*(1+SUM($B112:$B$228))+(-'Swap - Encargos'!F29-'Swap - Encargos'!$L29+'Swap - Encargos'!R29)*(1+SUM($B112:$B$228))</f>
        <v>219.6414</v>
      </c>
      <c r="P112" s="4">
        <f>Forward!P112*(1+SUM($B112:$B$228))+(-'Swap - Encargos'!G29-'Swap - Encargos'!$L29+'Swap - Encargos'!S29)*(1+SUM($B112:$B$228))</f>
        <v>216.31349999999998</v>
      </c>
      <c r="Q112" s="4">
        <f>Forward!Q112*(1+SUM($B112:$B$228))+(-'Swap - Encargos'!H29-'Swap - Encargos'!$L29+'Swap - Encargos'!T29)*(1+SUM($B112:$B$228))</f>
        <v>218.53209999999999</v>
      </c>
      <c r="R112" s="4">
        <f>Forward!R112*(1+SUM($B112:$B$228))+(-'Swap - Encargos'!I29-'Swap - Encargos'!$L29+'Swap - Encargos'!U29)*(1+SUM($B112:$B$228))</f>
        <v>217.42279999999997</v>
      </c>
      <c r="S112" s="4">
        <f>Forward!S112*(1+SUM($B112:$B$228))+(-'Swap - Encargos'!J29-'Swap - Encargos'!$L29+'Swap - Encargos'!V29)*(1+SUM($B112:$B$228))</f>
        <v>211.87629999999999</v>
      </c>
      <c r="T112" s="4">
        <f>Forward!T112*(1+SUM($B112:$B$228))+(-'Swap - Encargos'!K29-'Swap - Encargos'!$L29+'Swap - Encargos'!W29)*(1+SUM($B112:$B$228))</f>
        <v>206.32979999999998</v>
      </c>
      <c r="U112" s="4">
        <f>Forward!U112*(1+SUM($B112:$B$228))</f>
        <v>0</v>
      </c>
      <c r="V112" s="6"/>
      <c r="W112" s="20">
        <f t="shared" si="0"/>
        <v>212.80071666666669</v>
      </c>
      <c r="X112" s="20">
        <f t="shared" si="1"/>
        <v>218.34386874999996</v>
      </c>
      <c r="Y112" s="23">
        <f t="shared" si="2"/>
        <v>214.68652666666671</v>
      </c>
      <c r="Z112" s="23">
        <f t="shared" si="3"/>
        <v>215.18194898809523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175.90298333333328</v>
      </c>
      <c r="AJ112" s="9">
        <f t="shared" si="8"/>
        <v>0.45253745547915625</v>
      </c>
      <c r="AK112" s="9">
        <f t="shared" si="9"/>
        <v>0.45253745547915625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Encargos'!$L30+'Swap - Encargos'!P30)*(1+SUM($B113:$B$228))</f>
        <v>166.15499999999997</v>
      </c>
      <c r="N113" s="4">
        <f>Forward!N113*(1+SUM($B113:$B$228))+(-'Swap - Encargos'!E30-'Swap - Encargos'!$L30+'Swap - Encargos'!Q30)*(1+SUM($B113:$B$228))</f>
        <v>198.2783</v>
      </c>
      <c r="O113" s="4">
        <f>Forward!O113*(1+SUM($B113:$B$228))+(-'Swap - Encargos'!F30-'Swap - Encargos'!$L30+'Swap - Encargos'!R30)*(1+SUM($B113:$B$228))</f>
        <v>203.8168</v>
      </c>
      <c r="P113" s="4">
        <f>Forward!P113*(1+SUM($B113:$B$228))+(-'Swap - Encargos'!G30-'Swap - Encargos'!$L30+'Swap - Encargos'!S30)*(1+SUM($B113:$B$228))</f>
        <v>206.03219999999999</v>
      </c>
      <c r="Q113" s="4">
        <f>Forward!Q113*(1+SUM($B113:$B$228))+(-'Swap - Encargos'!H30-'Swap - Encargos'!$L30+'Swap - Encargos'!T30)*(1+SUM($B113:$B$228))</f>
        <v>202.70909999999998</v>
      </c>
      <c r="R113" s="4">
        <f>Forward!R113*(1+SUM($B113:$B$228))+(-'Swap - Encargos'!I30-'Swap - Encargos'!$L30+'Swap - Encargos'!U30)*(1+SUM($B113:$B$228))</f>
        <v>194.95519999999999</v>
      </c>
      <c r="S113" s="4">
        <f>Forward!S113*(1+SUM($B113:$B$228))+(-'Swap - Encargos'!J30-'Swap - Encargos'!$L30+'Swap - Encargos'!V30)*(1+SUM($B113:$B$228))</f>
        <v>189.41669999999999</v>
      </c>
      <c r="T113" s="4">
        <f>Forward!T113*(1+SUM($B113:$B$228))+(-'Swap - Encargos'!K30-'Swap - Encargos'!$L30+'Swap - Encargos'!W30)*(1+SUM($B113:$B$228))</f>
        <v>183.87819999999999</v>
      </c>
      <c r="U113" s="4">
        <f>Forward!U113*(1+SUM($B113:$B$228))</f>
        <v>0</v>
      </c>
      <c r="V113" s="6"/>
      <c r="W113" s="20">
        <f t="shared" si="0"/>
        <v>192.73979999999997</v>
      </c>
      <c r="X113" s="20">
        <f t="shared" si="1"/>
        <v>218.34386874999996</v>
      </c>
      <c r="Y113" s="23">
        <f t="shared" si="2"/>
        <v>196.83828999999997</v>
      </c>
      <c r="Z113" s="23">
        <f t="shared" si="3"/>
        <v>215.18194898809523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195.9639</v>
      </c>
      <c r="AJ113" s="9">
        <f t="shared" si="8"/>
        <v>0.50414724634728203</v>
      </c>
      <c r="AK113" s="9">
        <f t="shared" si="9"/>
        <v>0.50414724634728203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Encargos'!$L31+'Swap - Encargos'!P31)*(1+SUM($B114:$B$228))</f>
        <v>145.7148</v>
      </c>
      <c r="N114" s="4">
        <f>Forward!N114*(1+SUM($B114:$B$228))+(-'Swap - Encargos'!E31-'Swap - Encargos'!$L31+'Swap - Encargos'!Q31)*(1+SUM($B114:$B$228))</f>
        <v>186.55909999999997</v>
      </c>
      <c r="O114" s="4">
        <f>Forward!O114*(1+SUM($B114:$B$228))+(-'Swap - Encargos'!F31-'Swap - Encargos'!$L31+'Swap - Encargos'!R31)*(1+SUM($B114:$B$228))</f>
        <v>197.59809999999999</v>
      </c>
      <c r="P114" s="4">
        <f>Forward!P114*(1+SUM($B114:$B$228))+(-'Swap - Encargos'!G31-'Swap - Encargos'!$L31+'Swap - Encargos'!S31)*(1+SUM($B114:$B$228))</f>
        <v>194.28639999999999</v>
      </c>
      <c r="Q114" s="4">
        <f>Forward!Q114*(1+SUM($B114:$B$228))+(-'Swap - Encargos'!H31-'Swap - Encargos'!$L31+'Swap - Encargos'!T31)*(1+SUM($B114:$B$228))</f>
        <v>193.18249999999998</v>
      </c>
      <c r="R114" s="4">
        <f>Forward!R114*(1+SUM($B114:$B$228))+(-'Swap - Encargos'!I31-'Swap - Encargos'!$L31+'Swap - Encargos'!U31)*(1+SUM($B114:$B$228))</f>
        <v>188.76689999999999</v>
      </c>
      <c r="S114" s="4">
        <f>Forward!S114*(1+SUM($B114:$B$228))+(-'Swap - Encargos'!J31-'Swap - Encargos'!$L31+'Swap - Encargos'!V31)*(1+SUM($B114:$B$228))</f>
        <v>183.2474</v>
      </c>
      <c r="T114" s="4">
        <f>Forward!T114*(1+SUM($B114:$B$228))+(-'Swap - Encargos'!K31-'Swap - Encargos'!$L31+'Swap - Encargos'!W31)*(1+SUM($B114:$B$228))</f>
        <v>177.72789999999998</v>
      </c>
      <c r="U114" s="4">
        <f>Forward!U114*(1+SUM($B114:$B$228))</f>
        <v>0</v>
      </c>
      <c r="V114" s="6"/>
      <c r="W114" s="20">
        <f t="shared" si="0"/>
        <v>182.02084444444444</v>
      </c>
      <c r="X114" s="20">
        <f t="shared" si="1"/>
        <v>218.34386874999996</v>
      </c>
      <c r="Y114" s="23">
        <f t="shared" si="2"/>
        <v>186.33831999999998</v>
      </c>
      <c r="Z114" s="23">
        <f t="shared" si="3"/>
        <v>215.18194898809523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206.68285555555553</v>
      </c>
      <c r="AJ114" s="9">
        <f t="shared" si="8"/>
        <v>0.53172340668626394</v>
      </c>
      <c r="AK114" s="9">
        <f t="shared" si="9"/>
        <v>0.53172340668626394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Encargos'!$L32+'Swap - Encargos'!P32)*(1+SUM($B115:$B$228))</f>
        <v>209.96629999999999</v>
      </c>
      <c r="N115" s="4">
        <f>Forward!N115*(1+SUM($B115:$B$228))+(-'Swap - Encargos'!E32-'Swap - Encargos'!$L32+'Swap - Encargos'!Q32)*(1+SUM($B115:$B$228))</f>
        <v>222.05859999999998</v>
      </c>
      <c r="O115" s="4">
        <f>Forward!O115*(1+SUM($B115:$B$228))+(-'Swap - Encargos'!F32-'Swap - Encargos'!$L32+'Swap - Encargos'!R32)*(1+SUM($B115:$B$228))</f>
        <v>215.46279999999999</v>
      </c>
      <c r="P115" s="4">
        <f>Forward!P115*(1+SUM($B115:$B$228))+(-'Swap - Encargos'!G32-'Swap - Encargos'!$L32+'Swap - Encargos'!S32)*(1+SUM($B115:$B$228))</f>
        <v>203.37049999999999</v>
      </c>
      <c r="Q115" s="4">
        <f>Forward!Q115*(1+SUM($B115:$B$228))+(-'Swap - Encargos'!H32-'Swap - Encargos'!$L32+'Swap - Encargos'!T32)*(1+SUM($B115:$B$228))</f>
        <v>201.17189999999999</v>
      </c>
      <c r="R115" s="4">
        <f>Forward!R115*(1+SUM($B115:$B$228))+(-'Swap - Encargos'!I32-'Swap - Encargos'!$L32+'Swap - Encargos'!U32)*(1+SUM($B115:$B$228))</f>
        <v>193.4768</v>
      </c>
      <c r="S115" s="4">
        <f>Forward!S115*(1+SUM($B115:$B$228))+(-'Swap - Encargos'!J32-'Swap - Encargos'!$L32+'Swap - Encargos'!V32)*(1+SUM($B115:$B$228))</f>
        <v>187.9803</v>
      </c>
      <c r="T115" s="4">
        <f>Forward!T115*(1+SUM($B115:$B$228))+(-'Swap - Encargos'!K32-'Swap - Encargos'!$L32+'Swap - Encargos'!W32)*(1+SUM($B115:$B$228))</f>
        <v>182.48379999999997</v>
      </c>
      <c r="U115" s="4">
        <f>Forward!U115*(1+SUM($B115:$B$228))</f>
        <v>0</v>
      </c>
      <c r="V115" s="6"/>
      <c r="W115" s="20">
        <f t="shared" si="0"/>
        <v>214.91314999999997</v>
      </c>
      <c r="X115" s="20">
        <f t="shared" si="1"/>
        <v>218.34386874999996</v>
      </c>
      <c r="Y115" s="23">
        <f t="shared" si="2"/>
        <v>209.03189499999999</v>
      </c>
      <c r="Z115" s="23">
        <f t="shared" si="3"/>
        <v>215.18194898809523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173.79055</v>
      </c>
      <c r="AJ115" s="9">
        <f t="shared" si="8"/>
        <v>0.44710289611341497</v>
      </c>
      <c r="AK115" s="9">
        <f t="shared" si="9"/>
        <v>0.44710289611341497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Encargos'!$L33+'Swap - Encargos'!P33)*(1+SUM($B116:$B$228))</f>
        <v>269.91120000000001</v>
      </c>
      <c r="N116" s="4">
        <f>Forward!N116*(1+SUM($B116:$B$228))+(-'Swap - Encargos'!E33-'Swap - Encargos'!$L33+'Swap - Encargos'!Q33)*(1+SUM($B116:$B$228))</f>
        <v>243.57839999999999</v>
      </c>
      <c r="O116" s="4">
        <f>Forward!O116*(1+SUM($B116:$B$228))+(-'Swap - Encargos'!F33-'Swap - Encargos'!$L33+'Swap - Encargos'!R33)*(1+SUM($B116:$B$228))</f>
        <v>221.63439999999997</v>
      </c>
      <c r="P116" s="4">
        <f>Forward!P116*(1+SUM($B116:$B$228))+(-'Swap - Encargos'!G33-'Swap - Encargos'!$L33+'Swap - Encargos'!S33)*(1+SUM($B116:$B$228))</f>
        <v>207.3708</v>
      </c>
      <c r="Q116" s="4">
        <f>Forward!Q116*(1+SUM($B116:$B$228))+(-'Swap - Encargos'!H33-'Swap - Encargos'!$L33+'Swap - Encargos'!T33)*(1+SUM($B116:$B$228))</f>
        <v>201.88479999999998</v>
      </c>
      <c r="R116" s="4">
        <f>Forward!R116*(1+SUM($B116:$B$228))+(-'Swap - Encargos'!I33-'Swap - Encargos'!$L33+'Swap - Encargos'!U33)*(1+SUM($B116:$B$228))</f>
        <v>194.20439999999999</v>
      </c>
      <c r="S116" s="4">
        <f>Forward!S116*(1+SUM($B116:$B$228))+(-'Swap - Encargos'!J33-'Swap - Encargos'!$L33+'Swap - Encargos'!V33)*(1+SUM($B116:$B$228))</f>
        <v>188.7184</v>
      </c>
      <c r="T116" s="4">
        <f>Forward!T116*(1+SUM($B116:$B$228))+(-'Swap - Encargos'!K33-'Swap - Encargos'!$L33+'Swap - Encargos'!W33)*(1+SUM($B116:$B$228))</f>
        <v>183.23239999999998</v>
      </c>
      <c r="U116" s="4">
        <f>Forward!U116*(1+SUM($B116:$B$228))</f>
        <v>0</v>
      </c>
      <c r="V116" s="6"/>
      <c r="W116" s="20">
        <f t="shared" si="0"/>
        <v>234.6179333333333</v>
      </c>
      <c r="X116" s="20">
        <f t="shared" si="1"/>
        <v>218.34386874999996</v>
      </c>
      <c r="Y116" s="23">
        <f t="shared" si="2"/>
        <v>221.30523999999997</v>
      </c>
      <c r="Z116" s="23">
        <f t="shared" si="3"/>
        <v>215.18194898809523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154.08576666666667</v>
      </c>
      <c r="AJ116" s="9">
        <f t="shared" si="8"/>
        <v>0.39640931297198018</v>
      </c>
      <c r="AK116" s="9">
        <f t="shared" si="9"/>
        <v>0.39640931297198018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Encargos'!$L34+'Swap - Encargos'!P34)*(1+SUM($B117:$B$228))</f>
        <v>208.83939999999998</v>
      </c>
      <c r="N117" s="4">
        <f>Forward!N117*(1+SUM($B117:$B$228))+(-'Swap - Encargos'!E34-'Swap - Encargos'!$L34+'Swap - Encargos'!Q34)*(1+SUM($B117:$B$228))</f>
        <v>226.3338</v>
      </c>
      <c r="O117" s="4">
        <f>Forward!O117*(1+SUM($B117:$B$228))+(-'Swap - Encargos'!F34-'Swap - Encargos'!$L34+'Swap - Encargos'!R34)*(1+SUM($B117:$B$228))</f>
        <v>208.83939999999998</v>
      </c>
      <c r="P117" s="4">
        <f>Forward!P117*(1+SUM($B117:$B$228))+(-'Swap - Encargos'!G34-'Swap - Encargos'!$L34+'Swap - Encargos'!S34)*(1+SUM($B117:$B$228))</f>
        <v>204.46579999999997</v>
      </c>
      <c r="Q117" s="4">
        <f>Forward!Q117*(1+SUM($B117:$B$228))+(-'Swap - Encargos'!H34-'Swap - Encargos'!$L34+'Swap - Encargos'!T34)*(1+SUM($B117:$B$228))</f>
        <v>194.62520000000001</v>
      </c>
      <c r="R117" s="4">
        <f>Forward!R117*(1+SUM($B117:$B$228))+(-'Swap - Encargos'!I34-'Swap - Encargos'!$L34+'Swap - Encargos'!U34)*(1+SUM($B117:$B$228))</f>
        <v>186.97139999999999</v>
      </c>
      <c r="S117" s="4">
        <f>Forward!S117*(1+SUM($B117:$B$228))+(-'Swap - Encargos'!J34-'Swap - Encargos'!$L34+'Swap - Encargos'!V34)*(1+SUM($B117:$B$228))</f>
        <v>183.69120000000001</v>
      </c>
      <c r="T117" s="4">
        <f>Forward!T117*(1+SUM($B117:$B$228))+(-'Swap - Encargos'!K34-'Swap - Encargos'!$L34+'Swap - Encargos'!W34)*(1+SUM($B117:$B$228))</f>
        <v>179.3176</v>
      </c>
      <c r="U117" s="4">
        <f>Forward!U117*(1+SUM($B117:$B$228))</f>
        <v>0</v>
      </c>
      <c r="V117" s="6"/>
      <c r="W117" s="20">
        <f t="shared" si="0"/>
        <v>213.82044444444443</v>
      </c>
      <c r="X117" s="20">
        <f t="shared" si="1"/>
        <v>218.34386874999996</v>
      </c>
      <c r="Y117" s="23">
        <f t="shared" si="2"/>
        <v>206.06945333333334</v>
      </c>
      <c r="Z117" s="23">
        <f t="shared" si="3"/>
        <v>215.18194898809523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174.88325555555554</v>
      </c>
      <c r="AJ117" s="9">
        <f t="shared" si="8"/>
        <v>0.44991404907016719</v>
      </c>
      <c r="AK117" s="9">
        <f t="shared" si="9"/>
        <v>0.44991404907016719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Encargos'!$L35+'Swap - Encargos'!P35)*(1+SUM($B118:$B$228))</f>
        <v>259.77699999999999</v>
      </c>
      <c r="N118" s="4">
        <f>Forward!N118*(1+SUM($B118:$B$228))+(-'Swap - Encargos'!E35-'Swap - Encargos'!$L35+'Swap - Encargos'!Q35)*(1+SUM($B118:$B$228))</f>
        <v>235.76399999999998</v>
      </c>
      <c r="O118" s="4">
        <f>Forward!O118*(1+SUM($B118:$B$228))+(-'Swap - Encargos'!F35-'Swap - Encargos'!$L35+'Swap - Encargos'!R35)*(1+SUM($B118:$B$228))</f>
        <v>220.48299999999998</v>
      </c>
      <c r="P118" s="4">
        <f>Forward!P118*(1+SUM($B118:$B$228))+(-'Swap - Encargos'!G35-'Swap - Encargos'!$L35+'Swap - Encargos'!S35)*(1+SUM($B118:$B$228))</f>
        <v>209.56799999999998</v>
      </c>
      <c r="Q118" s="4">
        <f>Forward!Q118*(1+SUM($B118:$B$228))+(-'Swap - Encargos'!H35-'Swap - Encargos'!$L35+'Swap - Encargos'!T35)*(1+SUM($B118:$B$228))</f>
        <v>198.65299999999996</v>
      </c>
      <c r="R118" s="4">
        <f>Forward!R118*(1+SUM($B118:$B$228))+(-'Swap - Encargos'!I35-'Swap - Encargos'!$L35+'Swap - Encargos'!U35)*(1+SUM($B118:$B$228))</f>
        <v>195.3785</v>
      </c>
      <c r="S118" s="4">
        <f>Forward!S118*(1+SUM($B118:$B$228))+(-'Swap - Encargos'!J35-'Swap - Encargos'!$L35+'Swap - Encargos'!V35)*(1+SUM($B118:$B$228))</f>
        <v>192.10399999999998</v>
      </c>
      <c r="T118" s="4">
        <f>Forward!T118*(1+SUM($B118:$B$228))+(-'Swap - Encargos'!K35-'Swap - Encargos'!$L35+'Swap - Encargos'!W35)*(1+SUM($B118:$B$228))</f>
        <v>187.73799999999997</v>
      </c>
      <c r="U118" s="4">
        <f>Forward!U118*(1+SUM($B118:$B$228))</f>
        <v>0</v>
      </c>
      <c r="V118" s="6"/>
      <c r="W118" s="20">
        <f t="shared" si="0"/>
        <v>227.51711111111112</v>
      </c>
      <c r="X118" s="20">
        <f t="shared" si="1"/>
        <v>218.34386874999996</v>
      </c>
      <c r="Y118" s="23">
        <f t="shared" si="2"/>
        <v>216.26253333333332</v>
      </c>
      <c r="Z118" s="23">
        <f t="shared" si="3"/>
        <v>215.18194898809523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161.18658888888885</v>
      </c>
      <c r="AJ118" s="9">
        <f t="shared" si="8"/>
        <v>0.41467726931564802</v>
      </c>
      <c r="AK118" s="9">
        <f t="shared" si="9"/>
        <v>0.41467726931564802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Encargos'!$L36+'Swap - Encargos'!P36)*(1+SUM($B119:$B$228))</f>
        <v>318.52029999999996</v>
      </c>
      <c r="N119" s="4">
        <f>Forward!N119*(1+SUM($B119:$B$228))+(-'Swap - Encargos'!E36-'Swap - Encargos'!$L36+'Swap - Encargos'!Q36)*(1+SUM($B119:$B$228))</f>
        <v>240.2491</v>
      </c>
      <c r="O119" s="4">
        <f>Forward!O119*(1+SUM($B119:$B$228))+(-'Swap - Encargos'!F36-'Swap - Encargos'!$L36+'Swap - Encargos'!R36)*(1+SUM($B119:$B$228))</f>
        <v>211.98449999999997</v>
      </c>
      <c r="P119" s="4">
        <f>Forward!P119*(1+SUM($B119:$B$228))+(-'Swap - Encargos'!G36-'Swap - Encargos'!$L36+'Swap - Encargos'!S36)*(1+SUM($B119:$B$228))</f>
        <v>197.85219999999998</v>
      </c>
      <c r="Q119" s="4">
        <f>Forward!Q119*(1+SUM($B119:$B$228))+(-'Swap - Encargos'!H36-'Swap - Encargos'!$L36+'Swap - Encargos'!T36)*(1+SUM($B119:$B$228))</f>
        <v>198.9393</v>
      </c>
      <c r="R119" s="4">
        <f>Forward!R119*(1+SUM($B119:$B$228))+(-'Swap - Encargos'!I36-'Swap - Encargos'!$L36+'Swap - Encargos'!U36)*(1+SUM($B119:$B$228))</f>
        <v>191.32959999999997</v>
      </c>
      <c r="S119" s="4">
        <f>Forward!S119*(1+SUM($B119:$B$228))+(-'Swap - Encargos'!J36-'Swap - Encargos'!$L36+'Swap - Encargos'!V36)*(1+SUM($B119:$B$228))</f>
        <v>188.06829999999999</v>
      </c>
      <c r="T119" s="4">
        <f>Forward!T119*(1+SUM($B119:$B$228))+(-'Swap - Encargos'!K36-'Swap - Encargos'!$L36+'Swap - Encargos'!W36)*(1+SUM($B119:$B$228))</f>
        <v>183.7199</v>
      </c>
      <c r="U119" s="4">
        <f>Forward!U119*(1+SUM($B119:$B$228))</f>
        <v>0</v>
      </c>
      <c r="V119" s="6"/>
      <c r="W119" s="20">
        <f t="shared" si="0"/>
        <v>226.75094166666662</v>
      </c>
      <c r="X119" s="20">
        <f t="shared" si="1"/>
        <v>218.34386874999996</v>
      </c>
      <c r="Y119" s="23">
        <f t="shared" si="2"/>
        <v>214.43047499999997</v>
      </c>
      <c r="Z119" s="23">
        <f t="shared" si="3"/>
        <v>215.18194898809523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161.95275833333335</v>
      </c>
      <c r="AJ119" s="9">
        <f t="shared" si="8"/>
        <v>0.41664835794805494</v>
      </c>
      <c r="AK119" s="9">
        <f t="shared" si="9"/>
        <v>0.41664835794805494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Encargos'!$L37+'Swap - Encargos'!P37)*(1+SUM($B120:$B$228))</f>
        <v>279.07860000000005</v>
      </c>
      <c r="N120" s="4">
        <f>Forward!N120*(1+SUM($B120:$B$228))+(-'Swap - Encargos'!E37-'Swap - Encargos'!$L37+'Swap - Encargos'!Q37)*(1+SUM($B120:$B$228))</f>
        <v>169.82690000000002</v>
      </c>
      <c r="O120" s="4">
        <f>Forward!O120*(1+SUM($B120:$B$228))+(-'Swap - Encargos'!F37-'Swap - Encargos'!$L37+'Swap - Encargos'!R37)*(1+SUM($B120:$B$228))</f>
        <v>199.03280000000001</v>
      </c>
      <c r="P120" s="4">
        <f>Forward!P120*(1+SUM($B120:$B$228))+(-'Swap - Encargos'!G37-'Swap - Encargos'!$L37+'Swap - Encargos'!S37)*(1+SUM($B120:$B$228))</f>
        <v>199.03280000000001</v>
      </c>
      <c r="Q120" s="4">
        <f>Forward!Q120*(1+SUM($B120:$B$228))+(-'Swap - Encargos'!H37-'Swap - Encargos'!$L37+'Swap - Encargos'!T37)*(1+SUM($B120:$B$228))</f>
        <v>188.21580000000003</v>
      </c>
      <c r="R120" s="4">
        <f>Forward!R120*(1+SUM($B120:$B$228))+(-'Swap - Encargos'!I37-'Swap - Encargos'!$L37+'Swap - Encargos'!U37)*(1+SUM($B120:$B$228))</f>
        <v>186.05240000000001</v>
      </c>
      <c r="S120" s="4">
        <f>Forward!S120*(1+SUM($B120:$B$228))+(-'Swap - Encargos'!J37-'Swap - Encargos'!$L37+'Swap - Encargos'!V37)*(1+SUM($B120:$B$228))</f>
        <v>182.8073</v>
      </c>
      <c r="T120" s="4">
        <f>Forward!T120*(1+SUM($B120:$B$228))+(-'Swap - Encargos'!K37-'Swap - Encargos'!$L37+'Swap - Encargos'!W37)*(1+SUM($B120:$B$228))</f>
        <v>178.48050000000001</v>
      </c>
      <c r="U120" s="4">
        <f>Forward!U120*(1+SUM($B120:$B$228))</f>
        <v>0</v>
      </c>
      <c r="V120" s="6"/>
      <c r="W120" s="20">
        <f t="shared" si="0"/>
        <v>193.7444888888889</v>
      </c>
      <c r="X120" s="20">
        <f t="shared" si="1"/>
        <v>218.34386874999996</v>
      </c>
      <c r="Y120" s="23">
        <f t="shared" si="2"/>
        <v>191.53301333333334</v>
      </c>
      <c r="Z120" s="23">
        <f t="shared" si="3"/>
        <v>215.18194898809523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194.95921111111107</v>
      </c>
      <c r="AJ120" s="9">
        <f t="shared" si="8"/>
        <v>0.50156252979097216</v>
      </c>
      <c r="AK120" s="9">
        <f t="shared" si="9"/>
        <v>0.50156252979097216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Encargos'!$L38+'Swap - Encargos'!P38)*(1+SUM($B121:$B$228))</f>
        <v>136.88060000000002</v>
      </c>
      <c r="N121" s="4">
        <f>Forward!N121*(1+SUM($B121:$B$228))+(-'Swap - Encargos'!E38-'Swap - Encargos'!$L38+'Swap - Encargos'!Q38)*(1+SUM($B121:$B$228))</f>
        <v>184.30380000000002</v>
      </c>
      <c r="O121" s="4">
        <f>Forward!O121*(1+SUM($B121:$B$228))+(-'Swap - Encargos'!F38-'Swap - Encargos'!$L38+'Swap - Encargos'!R38)*(1+SUM($B121:$B$228))</f>
        <v>200.4708</v>
      </c>
      <c r="P121" s="4">
        <f>Forward!P121*(1+SUM($B121:$B$228))+(-'Swap - Encargos'!G38-'Swap - Encargos'!$L38+'Swap - Encargos'!S38)*(1+SUM($B121:$B$228))</f>
        <v>211.24880000000002</v>
      </c>
      <c r="Q121" s="4">
        <f>Forward!Q121*(1+SUM($B121:$B$228))+(-'Swap - Encargos'!H38-'Swap - Encargos'!$L38+'Swap - Encargos'!T38)*(1+SUM($B121:$B$228))</f>
        <v>202.62640000000002</v>
      </c>
      <c r="R121" s="4">
        <f>Forward!R121*(1+SUM($B121:$B$228))+(-'Swap - Encargos'!I38-'Swap - Encargos'!$L38+'Swap - Encargos'!U38)*(1+SUM($B121:$B$228))</f>
        <v>196.15960000000001</v>
      </c>
      <c r="S121" s="4">
        <f>Forward!S121*(1+SUM($B121:$B$228))+(-'Swap - Encargos'!J38-'Swap - Encargos'!$L38+'Swap - Encargos'!V38)*(1+SUM($B121:$B$228))</f>
        <v>192.92620000000002</v>
      </c>
      <c r="T121" s="4">
        <f>Forward!T121*(1+SUM($B121:$B$228))+(-'Swap - Encargos'!K38-'Swap - Encargos'!$L38+'Swap - Encargos'!W38)*(1+SUM($B121:$B$228))</f>
        <v>188.61500000000001</v>
      </c>
      <c r="U121" s="4">
        <f>Forward!U121*(1+SUM($B121:$B$228))</f>
        <v>0</v>
      </c>
      <c r="V121" s="6"/>
      <c r="W121" s="20">
        <f t="shared" si="0"/>
        <v>196.60868333333332</v>
      </c>
      <c r="X121" s="20">
        <f t="shared" si="1"/>
        <v>218.34386874999996</v>
      </c>
      <c r="Y121" s="23">
        <f t="shared" si="2"/>
        <v>197.97389666666669</v>
      </c>
      <c r="Z121" s="23">
        <f t="shared" si="3"/>
        <v>215.18194898809523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192.09501666666665</v>
      </c>
      <c r="AJ121" s="9">
        <f t="shared" si="8"/>
        <v>0.49419394944443973</v>
      </c>
      <c r="AK121" s="9">
        <f t="shared" si="9"/>
        <v>0.49419394944443973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Encargos'!$L39+'Swap - Encargos'!Q39)*(1+SUM($B122:$B$228))</f>
        <v>183.41460000000001</v>
      </c>
      <c r="O122" s="4">
        <f>Forward!O122*(1+SUM($B122:$B$228))+(-'Swap - Encargos'!F39-'Swap - Encargos'!$L39+'Swap - Encargos'!R39)*(1+SUM($B122:$B$228))</f>
        <v>210.22959999999998</v>
      </c>
      <c r="P122" s="4">
        <f>Forward!P122*(1+SUM($B122:$B$228))+(-'Swap - Encargos'!G39-'Swap - Encargos'!$L39+'Swap - Encargos'!S39)*(1+SUM($B122:$B$228))</f>
        <v>203.79400000000001</v>
      </c>
      <c r="Q122" s="4">
        <f>Forward!Q122*(1+SUM($B122:$B$228))+(-'Swap - Encargos'!H39-'Swap - Encargos'!$L39+'Swap - Encargos'!T39)*(1+SUM($B122:$B$228))</f>
        <v>194.14060000000001</v>
      </c>
      <c r="R122" s="4">
        <f>Forward!R122*(1+SUM($B122:$B$228))+(-'Swap - Encargos'!I39-'Swap - Encargos'!$L39+'Swap - Encargos'!U39)*(1+SUM($B122:$B$228))</f>
        <v>188.77760000000001</v>
      </c>
      <c r="S122" s="4">
        <f>Forward!S122*(1+SUM($B122:$B$228))+(-'Swap - Encargos'!J39-'Swap - Encargos'!$L39+'Swap - Encargos'!V39)*(1+SUM($B122:$B$228))</f>
        <v>185.55980000000002</v>
      </c>
      <c r="T122" s="4">
        <f>Forward!T122*(1+SUM($B122:$B$228))+(-'Swap - Encargos'!K39-'Swap - Encargos'!$L39+'Swap - Encargos'!W39)*(1+SUM($B122:$B$228))</f>
        <v>181.26939999999999</v>
      </c>
      <c r="U122" s="4">
        <f>Forward!U122*(1+SUM($B122:$B$228))</f>
        <v>0</v>
      </c>
      <c r="V122" s="6"/>
      <c r="W122" s="20">
        <f t="shared" si="0"/>
        <v>199.14606666666666</v>
      </c>
      <c r="X122" s="20">
        <f t="shared" si="1"/>
        <v>218.34386874999996</v>
      </c>
      <c r="Y122" s="23">
        <f t="shared" si="2"/>
        <v>196.07128</v>
      </c>
      <c r="Z122" s="23">
        <f t="shared" si="3"/>
        <v>215.18194898809523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206.61851333333337</v>
      </c>
      <c r="AJ122" s="9">
        <f t="shared" si="8"/>
        <v>0.50920785972332372</v>
      </c>
      <c r="AK122" s="9">
        <f t="shared" si="9"/>
        <v>0.50920785972332372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Encargos'!$L40+'Swap - Encargos'!Q40)*(1+SUM($B123:$B$228))</f>
        <v>239.904</v>
      </c>
      <c r="O123" s="4">
        <f>Forward!O123*(1+SUM($B123:$B$228))+(-'Swap - Encargos'!F40-'Swap - Encargos'!$L40+'Swap - Encargos'!R40)*(1+SUM($B123:$B$228))</f>
        <v>223.83899999999997</v>
      </c>
      <c r="P123" s="4">
        <f>Forward!P123*(1+SUM($B123:$B$228))+(-'Swap - Encargos'!G40-'Swap - Encargos'!$L40+'Swap - Encargos'!S40)*(1+SUM($B123:$B$228))</f>
        <v>221.697</v>
      </c>
      <c r="Q123" s="4">
        <f>Forward!Q123*(1+SUM($B123:$B$228))+(-'Swap - Encargos'!H40-'Swap - Encargos'!$L40+'Swap - Encargos'!T40)*(1+SUM($B123:$B$228))</f>
        <v>202.41899999999998</v>
      </c>
      <c r="R123" s="4">
        <f>Forward!R123*(1+SUM($B123:$B$228))+(-'Swap - Encargos'!I40-'Swap - Encargos'!$L40+'Swap - Encargos'!U40)*(1+SUM($B123:$B$228))</f>
        <v>198.13499999999999</v>
      </c>
      <c r="S123" s="4">
        <f>Forward!S123*(1+SUM($B123:$B$228))+(-'Swap - Encargos'!J40-'Swap - Encargos'!$L40+'Swap - Encargos'!V40)*(1+SUM($B123:$B$228))</f>
        <v>194.922</v>
      </c>
      <c r="T123" s="4">
        <f>Forward!T123*(1+SUM($B123:$B$228))+(-'Swap - Encargos'!K40-'Swap - Encargos'!$L40+'Swap - Encargos'!W40)*(1+SUM($B123:$B$228))</f>
        <v>185.28299999999999</v>
      </c>
      <c r="U123" s="4">
        <f>Forward!U123*(1+SUM($B123:$B$228))</f>
        <v>0</v>
      </c>
      <c r="V123" s="6"/>
      <c r="W123" s="20">
        <f t="shared" si="0"/>
        <v>227.43875</v>
      </c>
      <c r="X123" s="20">
        <f t="shared" si="1"/>
        <v>218.34386874999996</v>
      </c>
      <c r="Y123" s="23">
        <f t="shared" si="2"/>
        <v>216.44910000000002</v>
      </c>
      <c r="Z123" s="23">
        <f t="shared" si="3"/>
        <v>215.18194898809523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178.32583000000002</v>
      </c>
      <c r="AJ123" s="9">
        <f t="shared" si="8"/>
        <v>0.43948101630753483</v>
      </c>
      <c r="AK123" s="9">
        <f t="shared" si="9"/>
        <v>0.43948101630753483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Encargos'!$L41+'Swap - Encargos'!Q41)*(1+SUM($B124:$B$228))</f>
        <v>313.13839999999999</v>
      </c>
      <c r="O124" s="4">
        <f>Forward!O124*(1+SUM($B124:$B$228))+(-'Swap - Encargos'!F41-'Swap - Encargos'!$L41+'Swap - Encargos'!R41)*(1+SUM($B124:$B$228))</f>
        <v>251.78019999999998</v>
      </c>
      <c r="P124" s="4">
        <f>Forward!P124*(1+SUM($B124:$B$228))+(-'Swap - Encargos'!G41-'Swap - Encargos'!$L41+'Swap - Encargos'!S41)*(1+SUM($B124:$B$228))</f>
        <v>216.86950000000002</v>
      </c>
      <c r="Q124" s="4">
        <f>Forward!Q124*(1+SUM($B124:$B$228))+(-'Swap - Encargos'!H41-'Swap - Encargos'!$L41+'Swap - Encargos'!T41)*(1+SUM($B124:$B$228))</f>
        <v>208.40630000000002</v>
      </c>
      <c r="R124" s="4">
        <f>Forward!R124*(1+SUM($B124:$B$228))+(-'Swap - Encargos'!I41-'Swap - Encargos'!$L41+'Swap - Encargos'!U41)*(1+SUM($B124:$B$228))</f>
        <v>203.11680000000001</v>
      </c>
      <c r="S124" s="4">
        <f>Forward!S124*(1+SUM($B124:$B$228))+(-'Swap - Encargos'!J41-'Swap - Encargos'!$L41+'Swap - Encargos'!V41)*(1+SUM($B124:$B$228))</f>
        <v>203.11680000000001</v>
      </c>
      <c r="T124" s="4">
        <f>Forward!T124*(1+SUM($B124:$B$228))+(-'Swap - Encargos'!K41-'Swap - Encargos'!$L41+'Swap - Encargos'!W41)*(1+SUM($B124:$B$228))</f>
        <v>192.5378</v>
      </c>
      <c r="U124" s="4">
        <f>Forward!U124*(1+SUM($B124:$B$228))</f>
        <v>0</v>
      </c>
      <c r="V124" s="6"/>
      <c r="W124" s="20">
        <f t="shared" si="0"/>
        <v>254.77758333333335</v>
      </c>
      <c r="X124" s="20">
        <f t="shared" si="1"/>
        <v>218.34386874999996</v>
      </c>
      <c r="Y124" s="23">
        <f t="shared" si="2"/>
        <v>234.99485333333334</v>
      </c>
      <c r="Z124" s="23">
        <f t="shared" si="3"/>
        <v>215.18194898809523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150.98699666666667</v>
      </c>
      <c r="AJ124" s="9">
        <f t="shared" si="8"/>
        <v>0.37210492021424507</v>
      </c>
      <c r="AK124" s="9">
        <f t="shared" si="9"/>
        <v>0.37210492021424507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Encargos'!$L42+'Swap - Encargos'!Q42)*(1+SUM($B125:$B$228))</f>
        <v>316.50149999999996</v>
      </c>
      <c r="O125" s="4">
        <f>Forward!O125*(1+SUM($B125:$B$228))+(-'Swap - Encargos'!F42-'Swap - Encargos'!$L42+'Swap - Encargos'!R42)*(1+SUM($B125:$B$228))</f>
        <v>253.41149999999996</v>
      </c>
      <c r="P125" s="4">
        <f>Forward!P125*(1+SUM($B125:$B$228))+(-'Swap - Encargos'!G42-'Swap - Encargos'!$L42+'Swap - Encargos'!S42)*(1+SUM($B125:$B$228))</f>
        <v>210.29999999999998</v>
      </c>
      <c r="Q125" s="4">
        <f>Forward!Q125*(1+SUM($B125:$B$228))+(-'Swap - Encargos'!H42-'Swap - Encargos'!$L42+'Swap - Encargos'!T42)*(1+SUM($B125:$B$228))</f>
        <v>192.42449999999997</v>
      </c>
      <c r="R125" s="4">
        <f>Forward!R125*(1+SUM($B125:$B$228))+(-'Swap - Encargos'!I42-'Swap - Encargos'!$L42+'Swap - Encargos'!U42)*(1+SUM($B125:$B$228))</f>
        <v>199.785</v>
      </c>
      <c r="S125" s="4">
        <f>Forward!S125*(1+SUM($B125:$B$228))+(-'Swap - Encargos'!J42-'Swap - Encargos'!$L42+'Swap - Encargos'!V42)*(1+SUM($B125:$B$228))</f>
        <v>205.04249999999996</v>
      </c>
      <c r="T125" s="4">
        <f>Forward!T125*(1+SUM($B125:$B$228))+(-'Swap - Encargos'!K42-'Swap - Encargos'!$L42+'Swap - Encargos'!W42)*(1+SUM($B125:$B$228))</f>
        <v>197.68199999999999</v>
      </c>
      <c r="U125" s="4">
        <f>Forward!U125*(1+SUM($B125:$B$228))</f>
        <v>0</v>
      </c>
      <c r="V125" s="6"/>
      <c r="W125" s="20">
        <f t="shared" si="0"/>
        <v>249.73124999999996</v>
      </c>
      <c r="X125" s="20">
        <f t="shared" si="1"/>
        <v>218.34386874999996</v>
      </c>
      <c r="Y125" s="23">
        <f t="shared" si="2"/>
        <v>228.91154999999998</v>
      </c>
      <c r="Z125" s="23">
        <f t="shared" si="3"/>
        <v>215.18194898809523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156.03333000000006</v>
      </c>
      <c r="AJ125" s="9">
        <f t="shared" si="8"/>
        <v>0.38454152405318387</v>
      </c>
      <c r="AK125" s="9">
        <f t="shared" si="9"/>
        <v>0.38454152405318387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Encargos'!$L43+'Swap - Encargos'!Q43)*(1+SUM($B126:$B$228))</f>
        <v>326.72639999999996</v>
      </c>
      <c r="O126" s="4">
        <f>Forward!O126*(1+SUM($B126:$B$228))+(-'Swap - Encargos'!F43-'Swap - Encargos'!$L43+'Swap - Encargos'!R43)*(1+SUM($B126:$B$228))</f>
        <v>255.51680000000002</v>
      </c>
      <c r="P126" s="4">
        <f>Forward!P126*(1+SUM($B126:$B$228))+(-'Swap - Encargos'!G43-'Swap - Encargos'!$L43+'Swap - Encargos'!S43)*(1+SUM($B126:$B$228))</f>
        <v>208.39279999999999</v>
      </c>
      <c r="Q126" s="4">
        <f>Forward!Q126*(1+SUM($B126:$B$228))+(-'Swap - Encargos'!H43-'Swap - Encargos'!$L43+'Swap - Encargos'!T43)*(1+SUM($B126:$B$228))</f>
        <v>192.68479999999997</v>
      </c>
      <c r="R126" s="4">
        <f>Forward!R126*(1+SUM($B126:$B$228))+(-'Swap - Encargos'!I43-'Swap - Encargos'!$L43+'Swap - Encargos'!U43)*(1+SUM($B126:$B$228))</f>
        <v>204.20399999999998</v>
      </c>
      <c r="S126" s="4">
        <f>Forward!S126*(1+SUM($B126:$B$228))+(-'Swap - Encargos'!J43-'Swap - Encargos'!$L43+'Swap - Encargos'!V43)*(1+SUM($B126:$B$228))</f>
        <v>205.25119999999998</v>
      </c>
      <c r="T126" s="4">
        <f>Forward!T126*(1+SUM($B126:$B$228))+(-'Swap - Encargos'!K43-'Swap - Encargos'!$L43+'Swap - Encargos'!W43)*(1+SUM($B126:$B$228))</f>
        <v>195.82639999999998</v>
      </c>
      <c r="U126" s="4">
        <f>Forward!U126*(1+SUM($B126:$B$228))</f>
        <v>0</v>
      </c>
      <c r="V126" s="6"/>
      <c r="W126" s="20">
        <f t="shared" si="0"/>
        <v>248.65182222222222</v>
      </c>
      <c r="X126" s="20">
        <f t="shared" si="1"/>
        <v>218.34386874999996</v>
      </c>
      <c r="Y126" s="23">
        <f t="shared" si="2"/>
        <v>229.40661333333335</v>
      </c>
      <c r="Z126" s="23">
        <f t="shared" si="3"/>
        <v>215.18194898809523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157.1127577777778</v>
      </c>
      <c r="AJ126" s="9">
        <f t="shared" si="8"/>
        <v>0.38720175570222959</v>
      </c>
      <c r="AK126" s="9">
        <f t="shared" si="9"/>
        <v>0.38720175570222959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Encargos'!$L44+'Swap - Encargos'!Q44)*(1+SUM($B127:$B$228))</f>
        <v>342.62880000000001</v>
      </c>
      <c r="O127" s="4">
        <f>Forward!O127*(1+SUM($B127:$B$228))+(-'Swap - Encargos'!F44-'Swap - Encargos'!$L44+'Swap - Encargos'!R44)*(1+SUM($B127:$B$228))</f>
        <v>265.32839999999999</v>
      </c>
      <c r="P127" s="4">
        <f>Forward!P127*(1+SUM($B127:$B$228))+(-'Swap - Encargos'!G44-'Swap - Encargos'!$L44+'Swap - Encargos'!S44)*(1+SUM($B127:$B$228))</f>
        <v>215.18759999999997</v>
      </c>
      <c r="Q127" s="4">
        <f>Forward!Q127*(1+SUM($B127:$B$228))+(-'Swap - Encargos'!H44-'Swap - Encargos'!$L44+'Swap - Encargos'!T44)*(1+SUM($B127:$B$228))</f>
        <v>204.74160000000001</v>
      </c>
      <c r="R127" s="4">
        <f>Forward!R127*(1+SUM($B127:$B$228))+(-'Swap - Encargos'!I44-'Swap - Encargos'!$L44+'Swap - Encargos'!U44)*(1+SUM($B127:$B$228))</f>
        <v>208.92000000000002</v>
      </c>
      <c r="S127" s="4">
        <f>Forward!S127*(1+SUM($B127:$B$228))+(-'Swap - Encargos'!J44-'Swap - Encargos'!$L44+'Swap - Encargos'!V44)*(1+SUM($B127:$B$228))</f>
        <v>205.78620000000001</v>
      </c>
      <c r="T127" s="4">
        <f>Forward!T127*(1+SUM($B127:$B$228))+(-'Swap - Encargos'!K44-'Swap - Encargos'!$L44+'Swap - Encargos'!W44)*(1+SUM($B127:$B$228))</f>
        <v>190.1172</v>
      </c>
      <c r="U127" s="4">
        <f>Forward!U127*(1+SUM($B127:$B$228))</f>
        <v>0</v>
      </c>
      <c r="V127" s="6"/>
      <c r="W127" s="20">
        <f t="shared" si="0"/>
        <v>255.23059999999998</v>
      </c>
      <c r="X127" s="20">
        <f t="shared" si="1"/>
        <v>218.34386874999996</v>
      </c>
      <c r="Y127" s="23">
        <f t="shared" si="2"/>
        <v>235.95773000000003</v>
      </c>
      <c r="Z127" s="23">
        <f t="shared" si="3"/>
        <v>215.18194898809523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150.53398000000004</v>
      </c>
      <c r="AJ127" s="9">
        <f t="shared" si="8"/>
        <v>0.37098846823939152</v>
      </c>
      <c r="AK127" s="9">
        <f t="shared" si="9"/>
        <v>0.37098846823939152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Encargos'!$L45+'Swap - Encargos'!Q45)*(1+SUM($B128:$B$228))</f>
        <v>305.3646</v>
      </c>
      <c r="O128" s="4">
        <f>Forward!O128*(1+SUM($B128:$B$228))+(-'Swap - Encargos'!F45-'Swap - Encargos'!$L45+'Swap - Encargos'!R45)*(1+SUM($B128:$B$228))</f>
        <v>257.42340000000002</v>
      </c>
      <c r="P128" s="4">
        <f>Forward!P128*(1+SUM($B128:$B$228))+(-'Swap - Encargos'!G45-'Swap - Encargos'!$L45+'Swap - Encargos'!S45)*(1+SUM($B128:$B$228))</f>
        <v>227.1996</v>
      </c>
      <c r="Q128" s="4">
        <f>Forward!Q128*(1+SUM($B128:$B$228))+(-'Swap - Encargos'!H45-'Swap - Encargos'!$L45+'Swap - Encargos'!T45)*(1+SUM($B128:$B$228))</f>
        <v>206.35560000000001</v>
      </c>
      <c r="R128" s="4">
        <f>Forward!R128*(1+SUM($B128:$B$228))+(-'Swap - Encargos'!I45-'Swap - Encargos'!$L45+'Swap - Encargos'!U45)*(1+SUM($B128:$B$228))</f>
        <v>210.52439999999999</v>
      </c>
      <c r="S128" s="4">
        <f>Forward!S128*(1+SUM($B128:$B$228))+(-'Swap - Encargos'!J45-'Swap - Encargos'!$L45+'Swap - Encargos'!V45)*(1+SUM($B128:$B$228))</f>
        <v>206.35560000000001</v>
      </c>
      <c r="T128" s="4">
        <f>Forward!T128*(1+SUM($B128:$B$228))+(-'Swap - Encargos'!K45-'Swap - Encargos'!$L45+'Swap - Encargos'!W45)*(1+SUM($B128:$B$228))</f>
        <v>191.76480000000001</v>
      </c>
      <c r="U128" s="4">
        <f>Forward!U128*(1+SUM($B128:$B$228))</f>
        <v>0</v>
      </c>
      <c r="V128" s="6"/>
      <c r="W128" s="20">
        <f t="shared" si="0"/>
        <v>246.82770000000002</v>
      </c>
      <c r="X128" s="20">
        <f t="shared" si="1"/>
        <v>218.34386874999996</v>
      </c>
      <c r="Y128" s="23">
        <f t="shared" si="2"/>
        <v>231.47261999999998</v>
      </c>
      <c r="Z128" s="23">
        <f t="shared" si="3"/>
        <v>215.18194898809523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158.93688</v>
      </c>
      <c r="AJ128" s="9">
        <f t="shared" si="8"/>
        <v>0.39169727431605783</v>
      </c>
      <c r="AK128" s="9">
        <f t="shared" si="9"/>
        <v>0.39169727431605783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Encargos'!$L46+'Swap - Encargos'!Q46)*(1+SUM($B129:$B$228))</f>
        <v>282.77120000000002</v>
      </c>
      <c r="O129" s="4">
        <f>Forward!O129*(1+SUM($B129:$B$228))+(-'Swap - Encargos'!F46-'Swap - Encargos'!$L46+'Swap - Encargos'!R46)*(1+SUM($B129:$B$228))</f>
        <v>243.26639999999998</v>
      </c>
      <c r="P129" s="4">
        <f>Forward!P129*(1+SUM($B129:$B$228))+(-'Swap - Encargos'!G46-'Swap - Encargos'!$L46+'Swap - Encargos'!S46)*(1+SUM($B129:$B$228))</f>
        <v>218.31600000000003</v>
      </c>
      <c r="Q129" s="4">
        <f>Forward!Q129*(1+SUM($B129:$B$228))+(-'Swap - Encargos'!H46-'Swap - Encargos'!$L46+'Swap - Encargos'!T46)*(1+SUM($B129:$B$228))</f>
        <v>201.68240000000003</v>
      </c>
      <c r="R129" s="4">
        <f>Forward!R129*(1+SUM($B129:$B$228))+(-'Swap - Encargos'!I46-'Swap - Encargos'!$L46+'Swap - Encargos'!U46)*(1+SUM($B129:$B$228))</f>
        <v>215.19720000000001</v>
      </c>
      <c r="S129" s="4">
        <f>Forward!S129*(1+SUM($B129:$B$228))+(-'Swap - Encargos'!J46-'Swap - Encargos'!$L46+'Swap - Encargos'!V46)*(1+SUM($B129:$B$228))</f>
        <v>200.64280000000002</v>
      </c>
      <c r="T129" s="4">
        <f>Forward!T129*(1+SUM($B129:$B$228))+(-'Swap - Encargos'!K46-'Swap - Encargos'!$L46+'Swap - Encargos'!W46)*(1+SUM($B129:$B$228))</f>
        <v>211.03880000000004</v>
      </c>
      <c r="U129" s="4">
        <f>Forward!U129*(1+SUM($B129:$B$228))</f>
        <v>0</v>
      </c>
      <c r="V129" s="6"/>
      <c r="W129" s="20">
        <f t="shared" si="0"/>
        <v>232.35060000000001</v>
      </c>
      <c r="X129" s="20">
        <f t="shared" si="1"/>
        <v>218.34386874999996</v>
      </c>
      <c r="Y129" s="23">
        <f t="shared" si="2"/>
        <v>222.66499333333334</v>
      </c>
      <c r="Z129" s="23">
        <f t="shared" si="3"/>
        <v>215.18194898809523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173.41398000000001</v>
      </c>
      <c r="AJ129" s="9">
        <f t="shared" si="8"/>
        <v>0.42737584438740317</v>
      </c>
      <c r="AK129" s="9">
        <f t="shared" si="9"/>
        <v>0.42737584438740317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Encargos'!$L47+'Swap - Encargos'!Q47)*(1+SUM($B130:$B$228))</f>
        <v>336.14609999999999</v>
      </c>
      <c r="O130" s="4">
        <f>Forward!O130*(1+SUM($B130:$B$228))+(-'Swap - Encargos'!F47-'Swap - Encargos'!$L47+'Swap - Encargos'!R47)*(1+SUM($B130:$B$228))</f>
        <v>261.21569999999997</v>
      </c>
      <c r="P130" s="4">
        <f>Forward!P130*(1+SUM($B130:$B$228))+(-'Swap - Encargos'!G47-'Swap - Encargos'!$L47+'Swap - Encargos'!S47)*(1+SUM($B130:$B$228))</f>
        <v>220.6284</v>
      </c>
      <c r="Q130" s="4">
        <f>Forward!Q130*(1+SUM($B130:$B$228))+(-'Swap - Encargos'!H47-'Swap - Encargos'!$L47+'Swap - Encargos'!T47)*(1+SUM($B130:$B$228))</f>
        <v>212.30279999999999</v>
      </c>
      <c r="R130" s="4">
        <f>Forward!R130*(1+SUM($B130:$B$228))+(-'Swap - Encargos'!I47-'Swap - Encargos'!$L47+'Swap - Encargos'!U47)*(1+SUM($B130:$B$228))</f>
        <v>220.6284</v>
      </c>
      <c r="S130" s="4">
        <f>Forward!S130*(1+SUM($B130:$B$228))+(-'Swap - Encargos'!J47-'Swap - Encargos'!$L47+'Swap - Encargos'!V47)*(1+SUM($B130:$B$228))</f>
        <v>220.6284</v>
      </c>
      <c r="T130" s="4">
        <f>Forward!T130*(1+SUM($B130:$B$228))+(-'Swap - Encargos'!K47-'Swap - Encargos'!$L47+'Swap - Encargos'!W47)*(1+SUM($B130:$B$228))</f>
        <v>220.6284</v>
      </c>
      <c r="U130" s="4">
        <f>Forward!U130*(1+SUM($B130:$B$228))</f>
        <v>0</v>
      </c>
      <c r="V130" s="6"/>
      <c r="W130" s="20">
        <f t="shared" si="0"/>
        <v>245.14266666666663</v>
      </c>
      <c r="X130" s="20">
        <f t="shared" si="1"/>
        <v>218.34386874999996</v>
      </c>
      <c r="Y130" s="23">
        <f t="shared" si="2"/>
        <v>234.78191999999999</v>
      </c>
      <c r="Z130" s="23">
        <f t="shared" si="3"/>
        <v>215.18194898809523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160.6219133333334</v>
      </c>
      <c r="AJ130" s="9">
        <f t="shared" si="8"/>
        <v>0.3958500106966788</v>
      </c>
      <c r="AK130" s="9">
        <f t="shared" si="9"/>
        <v>0.3958500106966788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Encargos'!$L48+'Swap - Encargos'!Q48)*(1+SUM($B131:$B$228))</f>
        <v>329.4162</v>
      </c>
      <c r="O131" s="4">
        <f>Forward!O131*(1+SUM($B131:$B$228))+(-'Swap - Encargos'!F48-'Swap - Encargos'!$L48+'Swap - Encargos'!R48)*(1+SUM($B131:$B$228))</f>
        <v>235.14929999999998</v>
      </c>
      <c r="P131" s="4">
        <f>Forward!P131*(1+SUM($B131:$B$228))+(-'Swap - Encargos'!G48-'Swap - Encargos'!$L48+'Swap - Encargos'!S48)*(1+SUM($B131:$B$228))</f>
        <v>222.71850000000001</v>
      </c>
      <c r="Q131" s="4">
        <f>Forward!Q131*(1+SUM($B131:$B$228))+(-'Swap - Encargos'!H48-'Swap - Encargos'!$L48+'Swap - Encargos'!T48)*(1+SUM($B131:$B$228))</f>
        <v>226.8621</v>
      </c>
      <c r="R131" s="4">
        <f>Forward!R131*(1+SUM($B131:$B$228))+(-'Swap - Encargos'!I48-'Swap - Encargos'!$L48+'Swap - Encargos'!U48)*(1+SUM($B131:$B$228))</f>
        <v>229.96980000000002</v>
      </c>
      <c r="S131" s="4">
        <f>Forward!S131*(1+SUM($B131:$B$228))+(-'Swap - Encargos'!J48-'Swap - Encargos'!$L48+'Swap - Encargos'!V48)*(1+SUM($B131:$B$228))</f>
        <v>231.00569999999999</v>
      </c>
      <c r="T131" s="4">
        <f>Forward!T131*(1+SUM($B131:$B$228))+(-'Swap - Encargos'!K48-'Swap - Encargos'!$L48+'Swap - Encargos'!W48)*(1+SUM($B131:$B$228))</f>
        <v>229.96980000000002</v>
      </c>
      <c r="U131" s="4">
        <f>Forward!U131*(1+SUM($B131:$B$228))</f>
        <v>0</v>
      </c>
      <c r="V131" s="6"/>
      <c r="W131" s="20">
        <f t="shared" si="0"/>
        <v>236.78947499999998</v>
      </c>
      <c r="X131" s="20">
        <f t="shared" si="1"/>
        <v>218.34386874999996</v>
      </c>
      <c r="Y131" s="23">
        <f t="shared" si="2"/>
        <v>234.06160499999999</v>
      </c>
      <c r="Z131" s="23">
        <f t="shared" si="3"/>
        <v>215.18194898809523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168.97510500000004</v>
      </c>
      <c r="AJ131" s="9">
        <f t="shared" si="8"/>
        <v>0.41643631141978937</v>
      </c>
      <c r="AK131" s="9">
        <f>IF(AJ131&gt;0,AJ131,0)</f>
        <v>0.41643631141978937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Encargos'!$L49+'Swap - Encargos'!Q49)*(1+SUM($B132:$B$228))</f>
        <v>301.185</v>
      </c>
      <c r="O132" s="4">
        <f>Forward!O132*(1+SUM($B132:$B$228))+(-'Swap - Encargos'!F49-'Swap - Encargos'!$L49+'Swap - Encargos'!R49)*(1+SUM($B132:$B$228))</f>
        <v>232.875</v>
      </c>
      <c r="P132" s="4">
        <f>Forward!P132*(1+SUM($B132:$B$228))+(-'Swap - Encargos'!G49-'Swap - Encargos'!$L49+'Swap - Encargos'!S49)*(1+SUM($B132:$B$228))</f>
        <v>214.24499999999998</v>
      </c>
      <c r="Q132" s="4">
        <f>Forward!Q132*(1+SUM($B132:$B$228))+(-'Swap - Encargos'!H49-'Swap - Encargos'!$L49+'Swap - Encargos'!T49)*(1+SUM($B132:$B$228))</f>
        <v>221.48999999999998</v>
      </c>
      <c r="R132" s="4">
        <f>Forward!R132*(1+SUM($B132:$B$228))+(-'Swap - Encargos'!I49-'Swap - Encargos'!$L49+'Swap - Encargos'!U49)*(1+SUM($B132:$B$228))</f>
        <v>220.45499999999998</v>
      </c>
      <c r="S132" s="4">
        <f>Forward!S132*(1+SUM($B132:$B$228))+(-'Swap - Encargos'!J49-'Swap - Encargos'!$L49+'Swap - Encargos'!V49)*(1+SUM($B132:$B$228))</f>
        <v>224.59499999999997</v>
      </c>
      <c r="T132" s="4">
        <f>Forward!T132*(1+SUM($B132:$B$228))+(-'Swap - Encargos'!K49-'Swap - Encargos'!$L49+'Swap - Encargos'!W49)*(1+SUM($B132:$B$228))</f>
        <v>226.66499999999999</v>
      </c>
      <c r="U132" s="4">
        <f>Forward!U132*(1+SUM($B132:$B$228))</f>
        <v>0</v>
      </c>
      <c r="V132" s="6"/>
      <c r="W132" s="20">
        <f t="shared" si="0"/>
        <v>227.29749999999999</v>
      </c>
      <c r="X132" s="20">
        <f t="shared" si="1"/>
        <v>218.34386874999996</v>
      </c>
      <c r="Y132" s="23">
        <f t="shared" si="2"/>
        <v>225.28499999999997</v>
      </c>
      <c r="Z132" s="23">
        <f t="shared" si="3"/>
        <v>215.18194898809523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178.46708000000004</v>
      </c>
      <c r="AJ132" s="9">
        <f t="shared" si="8"/>
        <v>0.43982912456281925</v>
      </c>
      <c r="AK132" s="9">
        <f>IF(AJ132&gt;0,AJ132,0)</f>
        <v>0.43982912456281925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Encargos'!$L50+'Swap - Encargos'!Q50)*(1+SUM($B133:$B$228))</f>
        <v>333.72359999999998</v>
      </c>
      <c r="O133" s="4">
        <f>Forward!O133*(1+SUM($B133:$B$228))+(-'Swap - Encargos'!F50-'Swap - Encargos'!$L50+'Swap - Encargos'!R50)*(1+SUM($B133:$B$228))</f>
        <v>283.09679999999997</v>
      </c>
      <c r="P133" s="4">
        <f>Forward!P133*(1+SUM($B133:$B$228))+(-'Swap - Encargos'!G50-'Swap - Encargos'!$L50+'Swap - Encargos'!S50)*(1+SUM($B133:$B$228))</f>
        <v>263.46599999999995</v>
      </c>
      <c r="Q133" s="4">
        <f>Forward!Q133*(1+SUM($B133:$B$228))+(-'Swap - Encargos'!H50-'Swap - Encargos'!$L50+'Swap - Encargos'!T50)*(1+SUM($B133:$B$228))</f>
        <v>264.49919999999997</v>
      </c>
      <c r="R133" s="4">
        <f>Forward!R133*(1+SUM($B133:$B$228))+(-'Swap - Encargos'!I50-'Swap - Encargos'!$L50+'Swap - Encargos'!U50)*(1+SUM($B133:$B$228))</f>
        <v>240.73559999999998</v>
      </c>
      <c r="S133" s="4">
        <f>Forward!S133*(1+SUM($B133:$B$228))+(-'Swap - Encargos'!J50-'Swap - Encargos'!$L50+'Swap - Encargos'!V50)*(1+SUM($B133:$B$228))</f>
        <v>227.30399999999997</v>
      </c>
      <c r="T133" s="4">
        <f>Forward!T133*(1+SUM($B133:$B$228))+(-'Swap - Encargos'!K50-'Swap - Encargos'!$L50+'Swap - Encargos'!W50)*(1+SUM($B133:$B$228))</f>
        <v>218.0052</v>
      </c>
      <c r="U133" s="4">
        <f>Forward!U133*(1+SUM($B133:$B$228))</f>
        <v>0</v>
      </c>
      <c r="V133" s="6"/>
      <c r="W133" s="20">
        <f t="shared" si="0"/>
        <v>272.27689999999996</v>
      </c>
      <c r="X133" s="20">
        <f t="shared" si="1"/>
        <v>218.34386874999996</v>
      </c>
      <c r="Y133" s="23">
        <f t="shared" si="2"/>
        <v>257.59397999999999</v>
      </c>
      <c r="Z133" s="23">
        <f t="shared" si="3"/>
        <v>215.18194898809523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133.48768000000007</v>
      </c>
      <c r="AJ133" s="9">
        <f t="shared" si="8"/>
        <v>0.32897814787086654</v>
      </c>
      <c r="AK133" s="9">
        <f>IF(AJ133&gt;0,AJ133,0)</f>
        <v>0.32897814787086654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Encargos'!$L51+'Swap - Encargos'!R51)*(1+SUM($B134:$B$228))</f>
        <v>349.1361</v>
      </c>
      <c r="P134" s="4">
        <f>Forward!P134*(1+SUM($B134:$B$228))+(-'Swap - Encargos'!G51-'Swap - Encargos'!$L51+'Swap - Encargos'!S51)*(1+SUM($B134:$B$228))</f>
        <v>287.34209999999996</v>
      </c>
      <c r="Q134" s="4">
        <f>Forward!Q134*(1+SUM($B134:$B$228))+(-'Swap - Encargos'!H51-'Swap - Encargos'!$L51+'Swap - Encargos'!T51)*(1+SUM($B134:$B$228))</f>
        <v>286.31220000000002</v>
      </c>
      <c r="R134" s="4">
        <f>Forward!R134*(1+SUM($B134:$B$228))+(-'Swap - Encargos'!I51-'Swap - Encargos'!$L51+'Swap - Encargos'!U51)*(1+SUM($B134:$B$228))</f>
        <v>266.7441</v>
      </c>
      <c r="S134" s="4">
        <f>Forward!S134*(1+SUM($B134:$B$228))+(-'Swap - Encargos'!J51-'Swap - Encargos'!$L51+'Swap - Encargos'!V51)*(1+SUM($B134:$B$228))</f>
        <v>238.93680000000001</v>
      </c>
      <c r="T134" s="4">
        <f>Forward!T134*(1+SUM($B134:$B$228))+(-'Swap - Encargos'!K51-'Swap - Encargos'!$L51+'Swap - Encargos'!W51)*(1+SUM($B134:$B$228))</f>
        <v>226.578</v>
      </c>
      <c r="U134" s="4">
        <f>Forward!U134*(1+SUM($B134:$B$228))</f>
        <v>0</v>
      </c>
      <c r="V134" s="6"/>
      <c r="W134" s="20">
        <f t="shared" si="0"/>
        <v>307.59680000000003</v>
      </c>
      <c r="X134" s="20">
        <f t="shared" si="1"/>
        <v>218.34386874999996</v>
      </c>
      <c r="Y134" s="23">
        <f t="shared" si="2"/>
        <v>285.69426000000004</v>
      </c>
      <c r="Z134" s="23">
        <f t="shared" si="3"/>
        <v>215.18194898809523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94.064199999999971</v>
      </c>
      <c r="AJ134" s="9">
        <f t="shared" si="8"/>
        <v>0.23418803418803411</v>
      </c>
      <c r="AK134" s="9">
        <f>IF(AJ134&gt;0,AJ134,0)</f>
        <v>0.23418803418803411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Encargos'!$L52+'Swap - Encargos'!R52)*(1+SUM($B135:$B$228))</f>
        <v>395.14820000000003</v>
      </c>
      <c r="P135" s="4">
        <f>Forward!P135*(1+SUM($B135:$B$228))+(-'Swap - Encargos'!G52-'Swap - Encargos'!$L52+'Swap - Encargos'!S52)*(1+SUM($B135:$B$228))</f>
        <v>289.70710000000003</v>
      </c>
      <c r="Q135" s="4">
        <f>Forward!Q135*(1+SUM($B135:$B$228))+(-'Swap - Encargos'!H52-'Swap - Encargos'!$L52+'Swap - Encargos'!T52)*(1+SUM($B135:$B$228))</f>
        <v>298.92040000000003</v>
      </c>
      <c r="R135" s="4">
        <f>Forward!R135*(1+SUM($B135:$B$228))+(-'Swap - Encargos'!I52-'Swap - Encargos'!$L52+'Swap - Encargos'!U52)*(1+SUM($B135:$B$228))</f>
        <v>271.28050000000002</v>
      </c>
      <c r="S135" s="4">
        <f>Forward!S135*(1+SUM($B135:$B$228))+(-'Swap - Encargos'!J52-'Swap - Encargos'!$L52+'Swap - Encargos'!V52)*(1+SUM($B135:$B$228))</f>
        <v>254.90130000000002</v>
      </c>
      <c r="T135" s="4">
        <f>Forward!T135*(1+SUM($B135:$B$228))+(-'Swap - Encargos'!K52-'Swap - Encargos'!$L52+'Swap - Encargos'!W52)*(1+SUM($B135:$B$228))</f>
        <v>228.2851</v>
      </c>
      <c r="U135" s="4">
        <f>Forward!U135*(1+SUM($B135:$B$228))</f>
        <v>0</v>
      </c>
      <c r="V135" s="6"/>
      <c r="W135" s="20">
        <f t="shared" si="0"/>
        <v>324.48446388888897</v>
      </c>
      <c r="X135" s="20">
        <f t="shared" si="1"/>
        <v>218.34386874999996</v>
      </c>
      <c r="Y135" s="23">
        <f t="shared" si="2"/>
        <v>299.21044833333337</v>
      </c>
      <c r="Z135" s="23">
        <f t="shared" si="3"/>
        <v>215.18194898809523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77.176536111111034</v>
      </c>
      <c r="AJ135" s="9">
        <f>(AE135-W135)/AE135</f>
        <v>0.19214346454126996</v>
      </c>
      <c r="AK135" s="9">
        <f>IF(AJ135&gt;0,AJ135,0)</f>
        <v>0.19214346454126996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Encargos'!$L53+'Swap - Encargos'!R53)*(1+SUM($B136:$B$228))</f>
        <v>354.36840000000001</v>
      </c>
      <c r="P136" s="4">
        <f>Forward!P136*(1+SUM($B136:$B$228))+(-'Swap - Encargos'!G53-'Swap - Encargos'!$L53+'Swap - Encargos'!S53)*(1+SUM($B136:$B$228))</f>
        <v>276.9776</v>
      </c>
      <c r="Q136" s="4">
        <f>Forward!Q136*(1+SUM($B136:$B$228))+(-'Swap - Encargos'!H53-'Swap - Encargos'!$L53+'Swap - Encargos'!T53)*(1+SUM($B136:$B$228))</f>
        <v>273.92269999999996</v>
      </c>
      <c r="R136" s="4">
        <f>Forward!R136*(1+SUM($B136:$B$228))+(-'Swap - Encargos'!I53-'Swap - Encargos'!$L53+'Swap - Encargos'!U53)*(1+SUM($B136:$B$228))</f>
        <v>259.66649999999998</v>
      </c>
      <c r="S136" s="4">
        <f>Forward!S136*(1+SUM($B136:$B$228))+(-'Swap - Encargos'!J53-'Swap - Encargos'!$L53+'Swap - Encargos'!V53)*(1+SUM($B136:$B$228))</f>
        <v>248.46519999999998</v>
      </c>
      <c r="T136" s="4">
        <f>Forward!T136*(1+SUM($B136:$B$228))+(-'Swap - Encargos'!K53-'Swap - Encargos'!$L53+'Swap - Encargos'!W53)*(1+SUM($B136:$B$228))</f>
        <v>233.19069999999999</v>
      </c>
      <c r="U136" s="4">
        <f>Forward!U136*(1+SUM($B136:$B$228))</f>
        <v>0</v>
      </c>
      <c r="V136" s="6"/>
      <c r="W136" s="20">
        <f t="shared" si="0"/>
        <v>296.49501666666669</v>
      </c>
      <c r="X136" s="20">
        <f t="shared" si="1"/>
        <v>218.34386874999996</v>
      </c>
      <c r="Y136" s="23">
        <f t="shared" si="2"/>
        <v>278.64082333333329</v>
      </c>
      <c r="Z136" s="23">
        <f t="shared" si="3"/>
        <v>215.18194898809523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105.16598333333332</v>
      </c>
      <c r="AJ136" s="9">
        <f t="shared" ref="AJ136:AJ139" si="18">(AE136-W136)/AE136</f>
        <v>0.26182771873130156</v>
      </c>
      <c r="AK136" s="9">
        <f t="shared" ref="AK136:AK139" si="19">IF(AJ136&gt;0,AJ136,0)</f>
        <v>0.26182771873130156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Encargos'!$L54+'Swap - Encargos'!R54)*(1+SUM($B137:$B$228))</f>
        <v>285.27120000000002</v>
      </c>
      <c r="P137" s="4">
        <f>Forward!P137*(1+SUM($B137:$B$228))+(-'Swap - Encargos'!G54-'Swap - Encargos'!$L54+'Swap - Encargos'!S54)*(1+SUM($B137:$B$228))</f>
        <v>272.12040000000002</v>
      </c>
      <c r="Q137" s="4">
        <f>Forward!Q137*(1+SUM($B137:$B$228))+(-'Swap - Encargos'!H54-'Swap - Encargos'!$L54+'Swap - Encargos'!T54)*(1+SUM($B137:$B$228))</f>
        <v>277.17840000000001</v>
      </c>
      <c r="R137" s="4">
        <f>Forward!R137*(1+SUM($B137:$B$228))+(-'Swap - Encargos'!I54-'Swap - Encargos'!$L54+'Swap - Encargos'!U54)*(1+SUM($B137:$B$228))</f>
        <v>256.94640000000004</v>
      </c>
      <c r="S137" s="4">
        <f>Forward!S137*(1+SUM($B137:$B$228))+(-'Swap - Encargos'!J54-'Swap - Encargos'!$L54+'Swap - Encargos'!V54)*(1+SUM($B137:$B$228))</f>
        <v>234.69120000000001</v>
      </c>
      <c r="T137" s="4">
        <f>Forward!T137*(1+SUM($B137:$B$228))+(-'Swap - Encargos'!K54-'Swap - Encargos'!$L54+'Swap - Encargos'!W54)*(1+SUM($B137:$B$228))</f>
        <v>231.65640000000002</v>
      </c>
      <c r="U137" s="4">
        <f>Forward!U137*(1+SUM($B137:$B$228))</f>
        <v>0</v>
      </c>
      <c r="V137" s="4"/>
      <c r="W137" s="20">
        <f t="shared" si="0"/>
        <v>275.82960000000003</v>
      </c>
      <c r="X137" s="20">
        <f t="shared" si="1"/>
        <v>218.34386874999996</v>
      </c>
      <c r="Y137" s="23">
        <f t="shared" si="2"/>
        <v>262.56078000000002</v>
      </c>
      <c r="Z137" s="23">
        <f t="shared" si="3"/>
        <v>215.18194898809523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125.83139999999997</v>
      </c>
      <c r="AJ137" s="9">
        <f t="shared" si="18"/>
        <v>0.3132776147049377</v>
      </c>
      <c r="AK137" s="9">
        <f t="shared" si="19"/>
        <v>0.3132776147049377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Encargos'!$L55+'Swap - Encargos'!R55)*(1+SUM($B138:$B$228))</f>
        <v>321.56799999999998</v>
      </c>
      <c r="P138" s="4">
        <f>Forward!P138*(1+SUM($B138:$B$228))+(-'Swap - Encargos'!G55-'Swap - Encargos'!$L55+'Swap - Encargos'!S55)*(1+SUM($B138:$B$228))</f>
        <v>282.37689999999998</v>
      </c>
      <c r="Q138" s="4">
        <f>Forward!Q138*(1+SUM($B138:$B$228))+(-'Swap - Encargos'!H55-'Swap - Encargos'!$L55+'Swap - Encargos'!T55)*(1+SUM($B138:$B$228))</f>
        <v>276.34750000000003</v>
      </c>
      <c r="R138" s="4">
        <f>Forward!R138*(1+SUM($B138:$B$228))+(-'Swap - Encargos'!I55-'Swap - Encargos'!$L55+'Swap - Encargos'!U55)*(1+SUM($B138:$B$228))</f>
        <v>257.25439999999998</v>
      </c>
      <c r="S138" s="4">
        <f>Forward!S138*(1+SUM($B138:$B$228))+(-'Swap - Encargos'!J55-'Swap - Encargos'!$L55+'Swap - Encargos'!V55)*(1+SUM($B138:$B$228))</f>
        <v>253.23479999999998</v>
      </c>
      <c r="T138" s="4">
        <f>Forward!T138*(1+SUM($B138:$B$228))+(-'Swap - Encargos'!K55-'Swap - Encargos'!$L55+'Swap - Encargos'!W55)*(1+SUM($B138:$B$228))</f>
        <v>229.11719999999997</v>
      </c>
      <c r="U138" s="4">
        <f>Forward!U138*(1+SUM($B138:$B$228))</f>
        <v>0</v>
      </c>
      <c r="V138" s="4"/>
      <c r="W138" s="20">
        <f t="shared" si="0"/>
        <v>286.28484444444439</v>
      </c>
      <c r="X138" s="20">
        <f t="shared" si="1"/>
        <v>218.34386874999996</v>
      </c>
      <c r="Y138" s="23">
        <f t="shared" si="2"/>
        <v>271.99293333333333</v>
      </c>
      <c r="Z138" s="23">
        <f t="shared" si="3"/>
        <v>215.18194898809523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115.37615555555561</v>
      </c>
      <c r="AJ138" s="9">
        <f t="shared" si="18"/>
        <v>0.28724759325788568</v>
      </c>
      <c r="AK138" s="9">
        <f t="shared" si="19"/>
        <v>0.28724759325788568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Encargos'!$L56+'Swap - Encargos'!R56)*(1+SUM($B139:$B$228))</f>
        <v>316.71469999999999</v>
      </c>
      <c r="P139" s="4">
        <f>Forward!P139*(1+SUM($B139:$B$228))+(-'Swap - Encargos'!G56-'Swap - Encargos'!$L56+'Swap - Encargos'!S56)*(1+SUM($B139:$B$228))</f>
        <v>291.73719999999997</v>
      </c>
      <c r="Q139" s="4">
        <f>Forward!Q139*(1+SUM($B139:$B$228))+(-'Swap - Encargos'!H56-'Swap - Encargos'!$L56+'Swap - Encargos'!T56)*(1+SUM($B139:$B$228))</f>
        <v>276.75069999999999</v>
      </c>
      <c r="R139" s="4">
        <f>Forward!R139*(1+SUM($B139:$B$228))+(-'Swap - Encargos'!I56-'Swap - Encargos'!$L56+'Swap - Encargos'!U56)*(1+SUM($B139:$B$228))</f>
        <v>259.76600000000002</v>
      </c>
      <c r="S139" s="4">
        <f>Forward!S139*(1+SUM($B139:$B$228))+(-'Swap - Encargos'!J56-'Swap - Encargos'!$L56+'Swap - Encargos'!V56)*(1+SUM($B139:$B$228))</f>
        <v>243.78040000000001</v>
      </c>
      <c r="T139" s="4">
        <f>Forward!T139*(1+SUM($B139:$B$228))+(-'Swap - Encargos'!K56-'Swap - Encargos'!$L56+'Swap - Encargos'!W56)*(1+SUM($B139:$B$228))</f>
        <v>230.79209999999998</v>
      </c>
      <c r="U139" s="4">
        <f>Forward!U139*(1+SUM($B139:$B$228))</f>
        <v>0</v>
      </c>
      <c r="V139" s="4"/>
      <c r="W139" s="20">
        <f t="shared" si="0"/>
        <v>287.1579916666667</v>
      </c>
      <c r="X139" s="20">
        <f t="shared" si="1"/>
        <v>218.34386874999996</v>
      </c>
      <c r="Y139" s="23">
        <f t="shared" si="2"/>
        <v>270.58958333333328</v>
      </c>
      <c r="Z139" s="23">
        <f t="shared" si="3"/>
        <v>215.18194898809523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114.5030083333333</v>
      </c>
      <c r="AJ139" s="9">
        <f t="shared" si="18"/>
        <v>0.28507375207783003</v>
      </c>
      <c r="AK139" s="9">
        <f t="shared" si="19"/>
        <v>0.28507375207783003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Encargos'!$L57+'Swap - Encargos'!R57)*(1+SUM($B140:$B$228))</f>
        <v>273.315</v>
      </c>
      <c r="P140" s="4">
        <f>Forward!P140*(1+SUM($B140:$B$228))+(-'Swap - Encargos'!G57-'Swap - Encargos'!$L57+'Swap - Encargos'!S57)*(1+SUM($B140:$B$228))</f>
        <v>295.26000000000005</v>
      </c>
      <c r="Q140" s="4">
        <f>Forward!Q140*(1+SUM($B140:$B$228))+(-'Swap - Encargos'!H57-'Swap - Encargos'!$L57+'Swap - Encargos'!T57)*(1+SUM($B140:$B$228))</f>
        <v>278.30250000000001</v>
      </c>
      <c r="R140" s="4">
        <f>Forward!R140*(1+SUM($B140:$B$228))+(-'Swap - Encargos'!I57-'Swap - Encargos'!$L57+'Swap - Encargos'!U57)*(1+SUM($B140:$B$228))</f>
        <v>259.35000000000002</v>
      </c>
      <c r="S140" s="4">
        <f>Forward!S140*(1+SUM($B140:$B$228))+(-'Swap - Encargos'!J57-'Swap - Encargos'!$L57+'Swap - Encargos'!V57)*(1+SUM($B140:$B$228))</f>
        <v>239.4</v>
      </c>
      <c r="T140" s="4">
        <f>Forward!T140*(1+SUM($B140:$B$228))+(-'Swap - Encargos'!K57-'Swap - Encargos'!$L57+'Swap - Encargos'!W57)*(1+SUM($B140:$B$228))</f>
        <v>231.42000000000002</v>
      </c>
      <c r="U140" s="4">
        <f>Forward!U140*(1+SUM($B140:$B$228))</f>
        <v>0</v>
      </c>
      <c r="V140" s="4"/>
      <c r="W140" s="20">
        <f t="shared" si="0"/>
        <v>279.96499999999997</v>
      </c>
      <c r="X140" s="20">
        <f t="shared" si="1"/>
        <v>218.34386874999996</v>
      </c>
      <c r="Y140" s="23">
        <f t="shared" si="2"/>
        <v>264.93599999999998</v>
      </c>
      <c r="Z140" s="23">
        <f t="shared" si="3"/>
        <v>215.18194898809523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121.69600000000003</v>
      </c>
      <c r="AJ140" s="9">
        <f t="shared" ref="AJ140" si="23">(AE140-W140)/AE140</f>
        <v>0.30298186779398556</v>
      </c>
      <c r="AK140" s="9">
        <f t="shared" ref="AK140" si="24">IF(AJ140&gt;0,AJ140,0)</f>
        <v>0.30298186779398556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Encargos'!$L58+'Swap - Encargos'!R58)*(1+SUM($B141:$B$228))</f>
        <v>275.11680000000001</v>
      </c>
      <c r="P141" s="4">
        <f>Forward!P141*(1+SUM($B141:$B$228))+(-'Swap - Encargos'!G58-'Swap - Encargos'!$L58+'Swap - Encargos'!S58)*(1+SUM($B141:$B$228))</f>
        <v>310.00479999999999</v>
      </c>
      <c r="Q141" s="4">
        <f>Forward!Q141*(1+SUM($B141:$B$228))+(-'Swap - Encargos'!H58-'Swap - Encargos'!$L58+'Swap - Encargos'!T58)*(1+SUM($B141:$B$228))</f>
        <v>290.06879999999995</v>
      </c>
      <c r="R141" s="4">
        <f>Forward!R141*(1+SUM($B141:$B$228))+(-'Swap - Encargos'!I58-'Swap - Encargos'!$L58+'Swap - Encargos'!U58)*(1+SUM($B141:$B$228))</f>
        <v>268.13920000000002</v>
      </c>
      <c r="S141" s="4">
        <f>Forward!S141*(1+SUM($B141:$B$228))+(-'Swap - Encargos'!J58-'Swap - Encargos'!$L58+'Swap - Encargos'!V58)*(1+SUM($B141:$B$228))</f>
        <v>252.19040000000001</v>
      </c>
      <c r="T141" s="4">
        <f>Forward!T141*(1+SUM($B141:$B$228))+(-'Swap - Encargos'!K58-'Swap - Encargos'!$L58+'Swap - Encargos'!W58)*(1+SUM($B141:$B$228))</f>
        <v>225.27680000000001</v>
      </c>
      <c r="U141" s="4">
        <f>Forward!U141*(1+SUM($B141:$B$228))</f>
        <v>0</v>
      </c>
      <c r="V141" s="4"/>
      <c r="W141" s="20">
        <f t="shared" si="0"/>
        <v>290.3733777777777</v>
      </c>
      <c r="X141" s="20">
        <f t="shared" si="1"/>
        <v>218.34386874999996</v>
      </c>
      <c r="Y141" s="23">
        <f t="shared" si="2"/>
        <v>273.28933333333333</v>
      </c>
      <c r="Z141" s="23">
        <f t="shared" si="3"/>
        <v>215.18194898809523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111.2876222222223</v>
      </c>
      <c r="AJ141" s="9">
        <f t="shared" ref="AJ141" si="28">(AE141-W141)/AE141</f>
        <v>0.27706852849099689</v>
      </c>
      <c r="AK141" s="9">
        <f t="shared" ref="AK141" si="29">IF(AJ141&gt;0,AJ141,0)</f>
        <v>0.27706852849099689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B182-860C-4D1F-9700-5E3394A248BB}">
  <dimension ref="A1:AR145"/>
  <sheetViews>
    <sheetView topLeftCell="A75" workbookViewId="0">
      <selection activeCell="K86" sqref="K8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Encargos'!$L3+'Swap - Encargos'!N3)</f>
        <v>223</v>
      </c>
      <c r="L86" s="4">
        <f>Forward!L86+(-'Swap - Encargos'!C3-'Swap - Encargos'!$L3+'Swap - Encargos'!O3)</f>
        <v>233</v>
      </c>
      <c r="M86" s="4">
        <f>Forward!M86+(-'Swap - Encargos'!D3-'Swap - Encargos'!$L3+'Swap - Encargos'!P3)</f>
        <v>215</v>
      </c>
      <c r="N86" s="4">
        <f>Forward!N86+(-'Swap - Encargos'!E3-'Swap - Encargos'!$L3+'Swap - Encargos'!Q3)</f>
        <v>200</v>
      </c>
      <c r="O86" s="4">
        <f>Forward!O86+(-'Swap - Encargos'!F3-'Swap - Encargos'!$L3+'Swap - Encargos'!R3)</f>
        <v>192</v>
      </c>
      <c r="P86" s="4">
        <f>Forward!P86+(-'Swap - Encargos'!G3-'Swap - Encargos'!$L3+'Swap - Encargos'!S3)</f>
        <v>190</v>
      </c>
      <c r="Q86" s="4">
        <f>Forward!Q86+(-'Swap - Encargos'!H3-'Swap - Encargos'!$L3+'Swap - Encargos'!T3)</f>
        <v>187</v>
      </c>
      <c r="R86" s="4">
        <f>Forward!R86+(-'Swap - Encargos'!I3-'Swap - Encargos'!$L3+'Swap - Encargos'!U3)</f>
        <v>183</v>
      </c>
      <c r="S86" s="4">
        <f>Forward!S86+(-'Swap - Encargos'!J3-'Swap - Encargos'!$L3+'Swap - Encargos'!V3)</f>
        <v>178</v>
      </c>
      <c r="T86" s="4">
        <f>Forward!T86+(-'Swap - Encargos'!K3-'Swap - Encargos'!$L3+'Swap - Encargos'!W3)</f>
        <v>173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223.66666666666666</v>
      </c>
      <c r="X86" s="20">
        <f t="shared" ref="X86:X141" si="1">AVERAGE($W$2:$W$198)</f>
        <v>200.02331349206338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212.6</v>
      </c>
      <c r="Z86" s="23">
        <f t="shared" ref="Z86:Z141" si="3">AVERAGE($Y$2:$Y$198)</f>
        <v>196.7592261904762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82.333333333333343</v>
      </c>
      <c r="AJ86" s="9">
        <f t="shared" ref="AJ86:AJ134" si="8">(AE86-W86)/AE86</f>
        <v>0.26906318082788672</v>
      </c>
      <c r="AK86" s="9">
        <f t="shared" ref="AK86:AK130" si="9">IF(AJ86&gt;0,AJ86,0)</f>
        <v>0.26906318082788672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Encargos'!$L4+'Swap - Encargos'!N4)</f>
        <v>155</v>
      </c>
      <c r="L87" s="4">
        <f>Forward!L87+(-'Swap - Encargos'!C4-'Swap - Encargos'!$L4+'Swap - Encargos'!O4)</f>
        <v>222</v>
      </c>
      <c r="M87" s="4">
        <f>Forward!M87+(-'Swap - Encargos'!D4-'Swap - Encargos'!$L4+'Swap - Encargos'!P4)</f>
        <v>218</v>
      </c>
      <c r="N87" s="4">
        <f>Forward!N87+(-'Swap - Encargos'!E4-'Swap - Encargos'!$L4+'Swap - Encargos'!Q4)</f>
        <v>200</v>
      </c>
      <c r="O87" s="4">
        <f>Forward!O87+(-'Swap - Encargos'!F4-'Swap - Encargos'!$L4+'Swap - Encargos'!R4)</f>
        <v>198</v>
      </c>
      <c r="P87" s="4">
        <f>Forward!P87+(-'Swap - Encargos'!G4-'Swap - Encargos'!$L4+'Swap - Encargos'!S4)</f>
        <v>190</v>
      </c>
      <c r="Q87" s="4">
        <f>Forward!Q87+(-'Swap - Encargos'!H4-'Swap - Encargos'!$L4+'Swap - Encargos'!T4)</f>
        <v>187</v>
      </c>
      <c r="R87" s="4">
        <f>Forward!R87+(-'Swap - Encargos'!I4-'Swap - Encargos'!$L4+'Swap - Encargos'!U4)</f>
        <v>183</v>
      </c>
      <c r="S87" s="4">
        <f>Forward!S87+(-'Swap - Encargos'!J4-'Swap - Encargos'!$L4+'Swap - Encargos'!V4)</f>
        <v>178</v>
      </c>
      <c r="T87" s="4">
        <f>Forward!T87+(-'Swap - Encargos'!K4-'Swap - Encargos'!$L4+'Swap - Encargos'!W4)</f>
        <v>173</v>
      </c>
      <c r="U87" s="4">
        <f>Forward!U87</f>
        <v>0</v>
      </c>
      <c r="V87" s="6"/>
      <c r="W87" s="20">
        <f t="shared" si="0"/>
        <v>199.58333333333334</v>
      </c>
      <c r="X87" s="20">
        <f t="shared" si="1"/>
        <v>200.02331349206338</v>
      </c>
      <c r="Y87" s="23">
        <f t="shared" si="2"/>
        <v>199.18333333333334</v>
      </c>
      <c r="Z87" s="23">
        <f t="shared" si="3"/>
        <v>196.7592261904762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106.41666666666666</v>
      </c>
      <c r="AJ87" s="9">
        <f t="shared" si="8"/>
        <v>0.34776688453159038</v>
      </c>
      <c r="AK87" s="9">
        <f t="shared" si="9"/>
        <v>0.34776688453159038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Encargos'!$L5+'Swap - Encargos'!N5)</f>
        <v>197</v>
      </c>
      <c r="L88" s="4">
        <f>Forward!L88+(-'Swap - Encargos'!C5-'Swap - Encargos'!$L5+'Swap - Encargos'!O5)</f>
        <v>253</v>
      </c>
      <c r="M88" s="4">
        <f>Forward!M88+(-'Swap - Encargos'!D5-'Swap - Encargos'!$L5+'Swap - Encargos'!P5)</f>
        <v>224</v>
      </c>
      <c r="N88" s="4">
        <f>Forward!N88+(-'Swap - Encargos'!E5-'Swap - Encargos'!$L5+'Swap - Encargos'!Q5)</f>
        <v>195</v>
      </c>
      <c r="O88" s="4">
        <f>Forward!O88+(-'Swap - Encargos'!F5-'Swap - Encargos'!$L5+'Swap - Encargos'!R5)</f>
        <v>193</v>
      </c>
      <c r="P88" s="4">
        <f>Forward!P88+(-'Swap - Encargos'!G5-'Swap - Encargos'!$L5+'Swap - Encargos'!S5)</f>
        <v>189</v>
      </c>
      <c r="Q88" s="4">
        <f>Forward!Q88+(-'Swap - Encargos'!H5-'Swap - Encargos'!$L5+'Swap - Encargos'!T5)</f>
        <v>186</v>
      </c>
      <c r="R88" s="4">
        <f>Forward!R88+(-'Swap - Encargos'!I5-'Swap - Encargos'!$L5+'Swap - Encargos'!U5)</f>
        <v>182</v>
      </c>
      <c r="S88" s="4">
        <f>Forward!S88+(-'Swap - Encargos'!J5-'Swap - Encargos'!$L5+'Swap - Encargos'!V5)</f>
        <v>177</v>
      </c>
      <c r="T88" s="4">
        <f>Forward!T88+(-'Swap - Encargos'!K5-'Swap - Encargos'!$L5+'Swap - Encargos'!W5)</f>
        <v>172</v>
      </c>
      <c r="U88" s="4">
        <f>Forward!U88</f>
        <v>0</v>
      </c>
      <c r="V88" s="6"/>
      <c r="W88" s="20">
        <f t="shared" si="0"/>
        <v>224.55555555555554</v>
      </c>
      <c r="X88" s="20">
        <f t="shared" si="1"/>
        <v>200.02331349206338</v>
      </c>
      <c r="Y88" s="23">
        <f t="shared" si="2"/>
        <v>212.13333333333333</v>
      </c>
      <c r="Z88" s="23">
        <f t="shared" si="3"/>
        <v>196.7592261904762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81.444444444444457</v>
      </c>
      <c r="AJ88" s="9">
        <f t="shared" si="8"/>
        <v>0.26615831517792304</v>
      </c>
      <c r="AK88" s="9">
        <f t="shared" si="9"/>
        <v>0.26615831517792304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Encargos'!$L6+'Swap - Encargos'!N6)</f>
        <v>178</v>
      </c>
      <c r="L89" s="4">
        <f>Forward!L89+(-'Swap - Encargos'!C6-'Swap - Encargos'!$L6+'Swap - Encargos'!O6)</f>
        <v>248</v>
      </c>
      <c r="M89" s="4">
        <f>Forward!M89+(-'Swap - Encargos'!D6-'Swap - Encargos'!$L6+'Swap - Encargos'!P6)</f>
        <v>228</v>
      </c>
      <c r="N89" s="4">
        <f>Forward!N89+(-'Swap - Encargos'!E6-'Swap - Encargos'!$L6+'Swap - Encargos'!Q6)</f>
        <v>206</v>
      </c>
      <c r="O89" s="4">
        <f>Forward!O89+(-'Swap - Encargos'!F6-'Swap - Encargos'!$L6+'Swap - Encargos'!R6)</f>
        <v>196</v>
      </c>
      <c r="P89" s="4">
        <f>Forward!P89+(-'Swap - Encargos'!G6-'Swap - Encargos'!$L6+'Swap - Encargos'!S6)</f>
        <v>191</v>
      </c>
      <c r="Q89" s="4">
        <f>Forward!Q89+(-'Swap - Encargos'!H6-'Swap - Encargos'!$L6+'Swap - Encargos'!T6)</f>
        <v>188</v>
      </c>
      <c r="R89" s="4">
        <f>Forward!R89+(-'Swap - Encargos'!I6-'Swap - Encargos'!$L6+'Swap - Encargos'!U6)</f>
        <v>186</v>
      </c>
      <c r="S89" s="4">
        <f>Forward!S89+(-'Swap - Encargos'!J6-'Swap - Encargos'!$L6+'Swap - Encargos'!V6)</f>
        <v>181</v>
      </c>
      <c r="T89" s="4">
        <f>Forward!T89+(-'Swap - Encargos'!K6-'Swap - Encargos'!$L6+'Swap - Encargos'!W6)</f>
        <v>176</v>
      </c>
      <c r="U89" s="4">
        <f>Forward!U89</f>
        <v>0</v>
      </c>
      <c r="V89" s="6"/>
      <c r="W89" s="20">
        <f t="shared" si="0"/>
        <v>220.33333333333334</v>
      </c>
      <c r="X89" s="20">
        <f t="shared" si="1"/>
        <v>200.02331349206338</v>
      </c>
      <c r="Y89" s="23">
        <f t="shared" si="2"/>
        <v>211.85</v>
      </c>
      <c r="Z89" s="23">
        <f t="shared" si="3"/>
        <v>196.7592261904762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85.666666666666657</v>
      </c>
      <c r="AJ89" s="9">
        <f t="shared" si="8"/>
        <v>0.27995642701525053</v>
      </c>
      <c r="AK89" s="9">
        <f t="shared" si="9"/>
        <v>0.27995642701525053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Encargos'!$L7+'Swap - Encargos'!N7)</f>
        <v>174</v>
      </c>
      <c r="L90" s="4">
        <f>Forward!L90+(-'Swap - Encargos'!C7-'Swap - Encargos'!$L7+'Swap - Encargos'!O7)</f>
        <v>224</v>
      </c>
      <c r="M90" s="4">
        <f>Forward!M90+(-'Swap - Encargos'!D7-'Swap - Encargos'!$L7+'Swap - Encargos'!P7)</f>
        <v>231</v>
      </c>
      <c r="N90" s="4">
        <f>Forward!N90+(-'Swap - Encargos'!E7-'Swap - Encargos'!$L7+'Swap - Encargos'!Q7)</f>
        <v>216</v>
      </c>
      <c r="O90" s="4">
        <f>Forward!O90+(-'Swap - Encargos'!F7-'Swap - Encargos'!$L7+'Swap - Encargos'!R7)</f>
        <v>200</v>
      </c>
      <c r="P90" s="4">
        <f>Forward!P90+(-'Swap - Encargos'!G7-'Swap - Encargos'!$L7+'Swap - Encargos'!S7)</f>
        <v>197</v>
      </c>
      <c r="Q90" s="4">
        <f>Forward!Q90+(-'Swap - Encargos'!H7-'Swap - Encargos'!$L7+'Swap - Encargos'!T7)</f>
        <v>194</v>
      </c>
      <c r="R90" s="4">
        <f>Forward!R90+(-'Swap - Encargos'!I7-'Swap - Encargos'!$L7+'Swap - Encargos'!U7)</f>
        <v>192</v>
      </c>
      <c r="S90" s="4">
        <f>Forward!S90+(-'Swap - Encargos'!J7-'Swap - Encargos'!$L7+'Swap - Encargos'!V7)</f>
        <v>187</v>
      </c>
      <c r="T90" s="4">
        <f>Forward!T90+(-'Swap - Encargos'!K7-'Swap - Encargos'!$L7+'Swap - Encargos'!W7)</f>
        <v>182</v>
      </c>
      <c r="U90" s="4">
        <f>Forward!U90</f>
        <v>0</v>
      </c>
      <c r="V90" s="6"/>
      <c r="W90" s="20">
        <f t="shared" si="0"/>
        <v>214.33333333333334</v>
      </c>
      <c r="X90" s="20">
        <f t="shared" si="1"/>
        <v>200.02331349206338</v>
      </c>
      <c r="Y90" s="23">
        <f t="shared" si="2"/>
        <v>210.53333333333333</v>
      </c>
      <c r="Z90" s="23">
        <f t="shared" si="3"/>
        <v>196.7592261904762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91.666666666666657</v>
      </c>
      <c r="AJ90" s="9">
        <f t="shared" si="8"/>
        <v>0.29956427015250542</v>
      </c>
      <c r="AK90" s="9">
        <f t="shared" si="9"/>
        <v>0.29956427015250542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Encargos'!$L8+'Swap - Encargos'!N8)</f>
        <v>172</v>
      </c>
      <c r="L91" s="4">
        <f>Forward!L91+(-'Swap - Encargos'!C8-'Swap - Encargos'!$L8+'Swap - Encargos'!O8)</f>
        <v>230</v>
      </c>
      <c r="M91" s="4">
        <f>Forward!M91+(-'Swap - Encargos'!D8-'Swap - Encargos'!$L8+'Swap - Encargos'!P8)</f>
        <v>226</v>
      </c>
      <c r="N91" s="4">
        <f>Forward!N91+(-'Swap - Encargos'!E8-'Swap - Encargos'!$L8+'Swap - Encargos'!Q8)</f>
        <v>199</v>
      </c>
      <c r="O91" s="4">
        <f>Forward!O91+(-'Swap - Encargos'!F8-'Swap - Encargos'!$L8+'Swap - Encargos'!R8)</f>
        <v>194</v>
      </c>
      <c r="P91" s="4">
        <f>Forward!P91+(-'Swap - Encargos'!G8-'Swap - Encargos'!$L8+'Swap - Encargos'!S8)</f>
        <v>190</v>
      </c>
      <c r="Q91" s="4">
        <f>Forward!Q91+(-'Swap - Encargos'!H8-'Swap - Encargos'!$L8+'Swap - Encargos'!T8)</f>
        <v>187</v>
      </c>
      <c r="R91" s="4">
        <f>Forward!R91+(-'Swap - Encargos'!I8-'Swap - Encargos'!$L8+'Swap - Encargos'!U8)</f>
        <v>185</v>
      </c>
      <c r="S91" s="4">
        <f>Forward!S91+(-'Swap - Encargos'!J8-'Swap - Encargos'!$L8+'Swap - Encargos'!V8)</f>
        <v>180</v>
      </c>
      <c r="T91" s="4">
        <f>Forward!T91+(-'Swap - Encargos'!K8-'Swap - Encargos'!$L8+'Swap - Encargos'!W8)</f>
        <v>175</v>
      </c>
      <c r="U91" s="4">
        <f>Forward!U91</f>
        <v>0</v>
      </c>
      <c r="V91" s="6"/>
      <c r="W91" s="20">
        <f t="shared" si="0"/>
        <v>213.08333333333334</v>
      </c>
      <c r="X91" s="20">
        <f t="shared" si="1"/>
        <v>200.02331349206338</v>
      </c>
      <c r="Y91" s="23">
        <f t="shared" si="2"/>
        <v>205.7</v>
      </c>
      <c r="Z91" s="23">
        <f t="shared" si="3"/>
        <v>196.7592261904762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92.916666666666657</v>
      </c>
      <c r="AJ91" s="9">
        <f t="shared" si="8"/>
        <v>0.30364923747276684</v>
      </c>
      <c r="AK91" s="9">
        <f t="shared" si="9"/>
        <v>0.30364923747276684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Encargos'!$L9+'Swap - Encargos'!N9)</f>
        <v>98</v>
      </c>
      <c r="L92" s="4">
        <f>Forward!L92+(-'Swap - Encargos'!C9-'Swap - Encargos'!$L9+'Swap - Encargos'!O9)</f>
        <v>209</v>
      </c>
      <c r="M92" s="4">
        <f>Forward!M92+(-'Swap - Encargos'!D9-'Swap - Encargos'!$L9+'Swap - Encargos'!P9)</f>
        <v>213</v>
      </c>
      <c r="N92" s="4">
        <f>Forward!N92+(-'Swap - Encargos'!E9-'Swap - Encargos'!$L9+'Swap - Encargos'!Q9)</f>
        <v>204</v>
      </c>
      <c r="O92" s="4">
        <f>Forward!O92+(-'Swap - Encargos'!F9-'Swap - Encargos'!$L9+'Swap - Encargos'!R9)</f>
        <v>196</v>
      </c>
      <c r="P92" s="4">
        <f>Forward!P92+(-'Swap - Encargos'!G9-'Swap - Encargos'!$L9+'Swap - Encargos'!S9)</f>
        <v>190</v>
      </c>
      <c r="Q92" s="4">
        <f>Forward!Q92+(-'Swap - Encargos'!H9-'Swap - Encargos'!$L9+'Swap - Encargos'!T9)</f>
        <v>187</v>
      </c>
      <c r="R92" s="4">
        <f>Forward!R92+(-'Swap - Encargos'!I9-'Swap - Encargos'!$L9+'Swap - Encargos'!U9)</f>
        <v>185</v>
      </c>
      <c r="S92" s="4">
        <f>Forward!S92+(-'Swap - Encargos'!J9-'Swap - Encargos'!$L9+'Swap - Encargos'!V9)</f>
        <v>180</v>
      </c>
      <c r="T92" s="4">
        <f>Forward!T92+(-'Swap - Encargos'!K9-'Swap - Encargos'!$L9+'Swap - Encargos'!W9)</f>
        <v>175</v>
      </c>
      <c r="U92" s="4">
        <f>Forward!U92</f>
        <v>0</v>
      </c>
      <c r="V92" s="6"/>
      <c r="W92" s="20">
        <f t="shared" si="0"/>
        <v>191</v>
      </c>
      <c r="X92" s="20">
        <f t="shared" si="1"/>
        <v>200.02331349206338</v>
      </c>
      <c r="Y92" s="23">
        <f t="shared" si="2"/>
        <v>193.2</v>
      </c>
      <c r="Z92" s="23">
        <f t="shared" si="3"/>
        <v>196.7592261904762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115</v>
      </c>
      <c r="AJ92" s="9">
        <f t="shared" si="8"/>
        <v>0.37581699346405228</v>
      </c>
      <c r="AK92" s="9">
        <f t="shared" si="9"/>
        <v>0.37581699346405228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Encargos'!$L10+'Swap - Encargos'!N10)</f>
        <v>114</v>
      </c>
      <c r="L93" s="4">
        <f>Forward!L93+(-'Swap - Encargos'!C10-'Swap - Encargos'!$L10+'Swap - Encargos'!O10)</f>
        <v>205</v>
      </c>
      <c r="M93" s="4">
        <f>Forward!M93+(-'Swap - Encargos'!D10-'Swap - Encargos'!$L10+'Swap - Encargos'!P10)</f>
        <v>208</v>
      </c>
      <c r="N93" s="4">
        <f>Forward!N93+(-'Swap - Encargos'!E10-'Swap - Encargos'!$L10+'Swap - Encargos'!Q10)</f>
        <v>199</v>
      </c>
      <c r="O93" s="4">
        <f>Forward!O93+(-'Swap - Encargos'!F10-'Swap - Encargos'!$L10+'Swap - Encargos'!R10)</f>
        <v>192</v>
      </c>
      <c r="P93" s="4">
        <f>Forward!P93+(-'Swap - Encargos'!G10-'Swap - Encargos'!$L10+'Swap - Encargos'!S10)</f>
        <v>191</v>
      </c>
      <c r="Q93" s="4">
        <f>Forward!Q93+(-'Swap - Encargos'!H10-'Swap - Encargos'!$L10+'Swap - Encargos'!T10)</f>
        <v>191</v>
      </c>
      <c r="R93" s="4">
        <f>Forward!R93+(-'Swap - Encargos'!I10-'Swap - Encargos'!$L10+'Swap - Encargos'!U10)</f>
        <v>184</v>
      </c>
      <c r="S93" s="4">
        <f>Forward!S93+(-'Swap - Encargos'!J10-'Swap - Encargos'!$L10+'Swap - Encargos'!V10)</f>
        <v>179</v>
      </c>
      <c r="T93" s="4">
        <f>Forward!T93+(-'Swap - Encargos'!K10-'Swap - Encargos'!$L10+'Swap - Encargos'!W10)</f>
        <v>174</v>
      </c>
      <c r="U93" s="4">
        <f>Forward!U93</f>
        <v>0</v>
      </c>
      <c r="V93" s="6"/>
      <c r="W93" s="20">
        <f t="shared" si="0"/>
        <v>192.19444444444446</v>
      </c>
      <c r="X93" s="20">
        <f t="shared" si="1"/>
        <v>200.02331349206338</v>
      </c>
      <c r="Y93" s="23">
        <f t="shared" si="2"/>
        <v>192.58333333333334</v>
      </c>
      <c r="Z93" s="23">
        <f t="shared" si="3"/>
        <v>196.7592261904762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113.80555555555554</v>
      </c>
      <c r="AJ93" s="9">
        <f t="shared" si="8"/>
        <v>0.37191358024691357</v>
      </c>
      <c r="AK93" s="9">
        <f t="shared" si="9"/>
        <v>0.37191358024691357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Encargos'!$L11+'Swap - Encargos'!N11)</f>
        <v>128</v>
      </c>
      <c r="L94" s="4">
        <f>Forward!L94+(-'Swap - Encargos'!C11-'Swap - Encargos'!$L11+'Swap - Encargos'!O11)</f>
        <v>186</v>
      </c>
      <c r="M94" s="4">
        <f>Forward!M94+(-'Swap - Encargos'!D11-'Swap - Encargos'!$L11+'Swap - Encargos'!P11)</f>
        <v>207</v>
      </c>
      <c r="N94" s="4">
        <f>Forward!N94+(-'Swap - Encargos'!E11-'Swap - Encargos'!$L11+'Swap - Encargos'!Q11)</f>
        <v>203</v>
      </c>
      <c r="O94" s="4">
        <f>Forward!O94+(-'Swap - Encargos'!F11-'Swap - Encargos'!$L11+'Swap - Encargos'!R11)</f>
        <v>196</v>
      </c>
      <c r="P94" s="4">
        <f>Forward!P94+(-'Swap - Encargos'!G11-'Swap - Encargos'!$L11+'Swap - Encargos'!S11)</f>
        <v>194</v>
      </c>
      <c r="Q94" s="4">
        <f>Forward!Q94+(-'Swap - Encargos'!H11-'Swap - Encargos'!$L11+'Swap - Encargos'!T11)</f>
        <v>188</v>
      </c>
      <c r="R94" s="4">
        <f>Forward!R94+(-'Swap - Encargos'!I11-'Swap - Encargos'!$L11+'Swap - Encargos'!U11)</f>
        <v>182</v>
      </c>
      <c r="S94" s="4">
        <f>Forward!S94+(-'Swap - Encargos'!J11-'Swap - Encargos'!$L11+'Swap - Encargos'!V11)</f>
        <v>179</v>
      </c>
      <c r="T94" s="4">
        <f>Forward!T94+(-'Swap - Encargos'!K11-'Swap - Encargos'!$L11+'Swap - Encargos'!W11)</f>
        <v>176</v>
      </c>
      <c r="U94" s="4">
        <f>Forward!U94</f>
        <v>0</v>
      </c>
      <c r="V94" s="6"/>
      <c r="W94" s="20">
        <f t="shared" si="0"/>
        <v>190.33333333333334</v>
      </c>
      <c r="X94" s="20">
        <f t="shared" si="1"/>
        <v>200.02331349206338</v>
      </c>
      <c r="Y94" s="23">
        <f t="shared" si="2"/>
        <v>192.8</v>
      </c>
      <c r="Z94" s="23">
        <f t="shared" si="3"/>
        <v>196.7592261904762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115.66666666666666</v>
      </c>
      <c r="AJ94" s="9">
        <f t="shared" si="8"/>
        <v>0.37799564270152503</v>
      </c>
      <c r="AK94" s="9">
        <f t="shared" si="9"/>
        <v>0.37799564270152503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Encargos'!$L12+'Swap - Encargos'!N12)</f>
        <v>109</v>
      </c>
      <c r="L95" s="4">
        <f>Forward!L95+(-'Swap - Encargos'!C12-'Swap - Encargos'!$L12+'Swap - Encargos'!O12)</f>
        <v>162</v>
      </c>
      <c r="M95" s="4">
        <f>Forward!M95+(-'Swap - Encargos'!D12-'Swap - Encargos'!$L12+'Swap - Encargos'!P12)</f>
        <v>184</v>
      </c>
      <c r="N95" s="4">
        <f>Forward!N95+(-'Swap - Encargos'!E12-'Swap - Encargos'!$L12+'Swap - Encargos'!Q12)</f>
        <v>191</v>
      </c>
      <c r="O95" s="4">
        <f>Forward!O95+(-'Swap - Encargos'!F12-'Swap - Encargos'!$L12+'Swap - Encargos'!R12)</f>
        <v>179</v>
      </c>
      <c r="P95" s="4">
        <f>Forward!P95+(-'Swap - Encargos'!G12-'Swap - Encargos'!$L12+'Swap - Encargos'!S12)</f>
        <v>181</v>
      </c>
      <c r="Q95" s="4">
        <f>Forward!Q95+(-'Swap - Encargos'!H12-'Swap - Encargos'!$L12+'Swap - Encargos'!T12)</f>
        <v>175</v>
      </c>
      <c r="R95" s="4">
        <f>Forward!R95+(-'Swap - Encargos'!I12-'Swap - Encargos'!$L12+'Swap - Encargos'!U12)</f>
        <v>172</v>
      </c>
      <c r="S95" s="4">
        <f>Forward!S95+(-'Swap - Encargos'!J12-'Swap - Encargos'!$L12+'Swap - Encargos'!V12)</f>
        <v>169</v>
      </c>
      <c r="T95" s="4">
        <f>Forward!T95+(-'Swap - Encargos'!K12-'Swap - Encargos'!$L12+'Swap - Encargos'!W12)</f>
        <v>166</v>
      </c>
      <c r="U95" s="4">
        <f>Forward!U95</f>
        <v>0</v>
      </c>
      <c r="V95" s="6"/>
      <c r="W95" s="20">
        <f t="shared" si="0"/>
        <v>172.16666666666666</v>
      </c>
      <c r="X95" s="20">
        <f t="shared" si="1"/>
        <v>200.02331349206338</v>
      </c>
      <c r="Y95" s="23">
        <f t="shared" si="2"/>
        <v>175.8</v>
      </c>
      <c r="Z95" s="23">
        <f t="shared" si="3"/>
        <v>196.7592261904762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133.83333333333334</v>
      </c>
      <c r="AJ95" s="9">
        <f t="shared" si="8"/>
        <v>0.43736383442265797</v>
      </c>
      <c r="AK95" s="9">
        <f t="shared" si="9"/>
        <v>0.43736383442265797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Encargos'!$L13+'Swap - Encargos'!N13)</f>
        <v>108</v>
      </c>
      <c r="L96" s="4">
        <f>Forward!L96+(-'Swap - Encargos'!C13-'Swap - Encargos'!$L13+'Swap - Encargos'!O13)</f>
        <v>124</v>
      </c>
      <c r="M96" s="4">
        <f>Forward!M96+(-'Swap - Encargos'!D13-'Swap - Encargos'!$L13+'Swap - Encargos'!P13)</f>
        <v>158</v>
      </c>
      <c r="N96" s="4">
        <f>Forward!N96+(-'Swap - Encargos'!E13-'Swap - Encargos'!$L13+'Swap - Encargos'!Q13)</f>
        <v>173</v>
      </c>
      <c r="O96" s="4">
        <f>Forward!O96+(-'Swap - Encargos'!F13-'Swap - Encargos'!$L13+'Swap - Encargos'!R13)</f>
        <v>166</v>
      </c>
      <c r="P96" s="4">
        <f>Forward!P96+(-'Swap - Encargos'!G13-'Swap - Encargos'!$L13+'Swap - Encargos'!S13)</f>
        <v>176</v>
      </c>
      <c r="Q96" s="4">
        <f>Forward!Q96+(-'Swap - Encargos'!H13-'Swap - Encargos'!$L13+'Swap - Encargos'!T13)</f>
        <v>170</v>
      </c>
      <c r="R96" s="4">
        <f>Forward!R96+(-'Swap - Encargos'!I13-'Swap - Encargos'!$L13+'Swap - Encargos'!U13)</f>
        <v>170</v>
      </c>
      <c r="S96" s="4">
        <f>Forward!S96+(-'Swap - Encargos'!J13-'Swap - Encargos'!$L13+'Swap - Encargos'!V13)</f>
        <v>168</v>
      </c>
      <c r="T96" s="4">
        <f>Forward!T96+(-'Swap - Encargos'!K13-'Swap - Encargos'!$L13+'Swap - Encargos'!W13)</f>
        <v>161</v>
      </c>
      <c r="U96" s="4">
        <f>Forward!U96</f>
        <v>0</v>
      </c>
      <c r="V96" s="6"/>
      <c r="W96" s="20">
        <f t="shared" si="0"/>
        <v>148.05555555555554</v>
      </c>
      <c r="X96" s="20">
        <f t="shared" si="1"/>
        <v>200.02331349206338</v>
      </c>
      <c r="Y96" s="23">
        <f t="shared" si="2"/>
        <v>157.13333333333333</v>
      </c>
      <c r="Z96" s="23">
        <f t="shared" si="3"/>
        <v>196.7592261904762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157.94444444444446</v>
      </c>
      <c r="AJ96" s="9">
        <f t="shared" si="8"/>
        <v>0.5161583151779231</v>
      </c>
      <c r="AK96" s="9">
        <f t="shared" si="9"/>
        <v>0.5161583151779231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Encargos'!$L14+'Swap - Encargos'!N14)</f>
        <v>106</v>
      </c>
      <c r="L97" s="4">
        <f>Forward!L97+(-'Swap - Encargos'!C14-'Swap - Encargos'!$L14+'Swap - Encargos'!O14)</f>
        <v>119</v>
      </c>
      <c r="M97" s="4">
        <f>Forward!M97+(-'Swap - Encargos'!D14-'Swap - Encargos'!$L14+'Swap - Encargos'!P14)</f>
        <v>161</v>
      </c>
      <c r="N97" s="4">
        <f>Forward!N97+(-'Swap - Encargos'!E14-'Swap - Encargos'!$L14+'Swap - Encargos'!Q14)</f>
        <v>169</v>
      </c>
      <c r="O97" s="4">
        <f>Forward!O97+(-'Swap - Encargos'!F14-'Swap - Encargos'!$L14+'Swap - Encargos'!R14)</f>
        <v>166</v>
      </c>
      <c r="P97" s="4">
        <f>Forward!P97+(-'Swap - Encargos'!G14-'Swap - Encargos'!$L14+'Swap - Encargos'!S14)</f>
        <v>182</v>
      </c>
      <c r="Q97" s="4">
        <f>Forward!Q97+(-'Swap - Encargos'!H14-'Swap - Encargos'!$L14+'Swap - Encargos'!T14)</f>
        <v>181</v>
      </c>
      <c r="R97" s="4">
        <f>Forward!R97+(-'Swap - Encargos'!I14-'Swap - Encargos'!$L14+'Swap - Encargos'!U14)</f>
        <v>172</v>
      </c>
      <c r="S97" s="4">
        <f>Forward!S97+(-'Swap - Encargos'!J14-'Swap - Encargos'!$L14+'Swap - Encargos'!V14)</f>
        <v>168</v>
      </c>
      <c r="T97" s="4">
        <f>Forward!T97+(-'Swap - Encargos'!K14-'Swap - Encargos'!$L14+'Swap - Encargos'!W14)</f>
        <v>162</v>
      </c>
      <c r="U97" s="4">
        <f>Forward!U97</f>
        <v>0</v>
      </c>
      <c r="V97" s="6"/>
      <c r="W97" s="20">
        <f t="shared" si="0"/>
        <v>147.91666666666666</v>
      </c>
      <c r="X97" s="20">
        <f t="shared" si="1"/>
        <v>200.02331349206338</v>
      </c>
      <c r="Y97" s="23">
        <f t="shared" si="2"/>
        <v>158.13333333333333</v>
      </c>
      <c r="Z97" s="23">
        <f t="shared" si="3"/>
        <v>196.7592261904762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158.08333333333334</v>
      </c>
      <c r="AJ97" s="9">
        <f t="shared" si="8"/>
        <v>0.51661220043572986</v>
      </c>
      <c r="AK97" s="9">
        <f t="shared" si="9"/>
        <v>0.51661220043572986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Encargos'!$L15+'Swap - Encargos'!O15)</f>
        <v>113</v>
      </c>
      <c r="M98" s="4">
        <f>Forward!M98+(-'Swap - Encargos'!D15-'Swap - Encargos'!$L15+'Swap - Encargos'!P15)</f>
        <v>132</v>
      </c>
      <c r="N98" s="4">
        <f>Forward!N98+(-'Swap - Encargos'!E15-'Swap - Encargos'!$L15+'Swap - Encargos'!Q15)</f>
        <v>147</v>
      </c>
      <c r="O98" s="4">
        <f>Forward!O98+(-'Swap - Encargos'!F15-'Swap - Encargos'!$L15+'Swap - Encargos'!R15)</f>
        <v>160</v>
      </c>
      <c r="P98" s="4">
        <f>Forward!P98+(-'Swap - Encargos'!G15-'Swap - Encargos'!$L15+'Swap - Encargos'!S15)</f>
        <v>185</v>
      </c>
      <c r="Q98" s="4">
        <f>Forward!Q98+(-'Swap - Encargos'!H15-'Swap - Encargos'!$L15+'Swap - Encargos'!T15)</f>
        <v>181</v>
      </c>
      <c r="R98" s="4">
        <f>Forward!R98+(-'Swap - Encargos'!I15-'Swap - Encargos'!$L15+'Swap - Encargos'!U15)</f>
        <v>175</v>
      </c>
      <c r="S98" s="4">
        <f>Forward!S98+(-'Swap - Encargos'!J15-'Swap - Encargos'!$L15+'Swap - Encargos'!V15)</f>
        <v>171</v>
      </c>
      <c r="T98" s="4">
        <f>Forward!T98+(-'Swap - Encargos'!K15-'Swap - Encargos'!$L15+'Swap - Encargos'!W15)</f>
        <v>165</v>
      </c>
      <c r="U98" s="4">
        <f>Forward!U98</f>
        <v>0</v>
      </c>
      <c r="V98" s="6"/>
      <c r="W98" s="20">
        <f t="shared" si="0"/>
        <v>130.66666666666666</v>
      </c>
      <c r="X98" s="20">
        <f t="shared" si="1"/>
        <v>200.02331349206338</v>
      </c>
      <c r="Y98" s="23">
        <f t="shared" si="2"/>
        <v>147.4</v>
      </c>
      <c r="Z98" s="23">
        <f t="shared" si="3"/>
        <v>196.7592261904762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186.13333333333335</v>
      </c>
      <c r="AJ98" s="9">
        <f t="shared" si="8"/>
        <v>0.58754208754208759</v>
      </c>
      <c r="AK98" s="9">
        <f t="shared" si="9"/>
        <v>0.58754208754208759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Encargos'!$L16+'Swap - Encargos'!O16)</f>
        <v>117</v>
      </c>
      <c r="M99" s="4">
        <f>Forward!M99+(-'Swap - Encargos'!D16-'Swap - Encargos'!$L16+'Swap - Encargos'!P16)</f>
        <v>121</v>
      </c>
      <c r="N99" s="4">
        <f>Forward!N99+(-'Swap - Encargos'!E16-'Swap - Encargos'!$L16+'Swap - Encargos'!Q16)</f>
        <v>132</v>
      </c>
      <c r="O99" s="4">
        <f>Forward!O99+(-'Swap - Encargos'!F16-'Swap - Encargos'!$L16+'Swap - Encargos'!R16)</f>
        <v>149</v>
      </c>
      <c r="P99" s="4">
        <f>Forward!P99+(-'Swap - Encargos'!G16-'Swap - Encargos'!$L16+'Swap - Encargos'!S16)</f>
        <v>188</v>
      </c>
      <c r="Q99" s="4">
        <f>Forward!Q99+(-'Swap - Encargos'!H16-'Swap - Encargos'!$L16+'Swap - Encargos'!T16)</f>
        <v>184</v>
      </c>
      <c r="R99" s="4">
        <f>Forward!R99+(-'Swap - Encargos'!I16-'Swap - Encargos'!$L16+'Swap - Encargos'!U16)</f>
        <v>179</v>
      </c>
      <c r="S99" s="4">
        <f>Forward!S99+(-'Swap - Encargos'!J16-'Swap - Encargos'!$L16+'Swap - Encargos'!V16)</f>
        <v>175</v>
      </c>
      <c r="T99" s="4">
        <f>Forward!T99+(-'Swap - Encargos'!K16-'Swap - Encargos'!$L16+'Swap - Encargos'!W16)</f>
        <v>169</v>
      </c>
      <c r="U99" s="4">
        <f>Forward!U99</f>
        <v>0</v>
      </c>
      <c r="V99" s="6"/>
      <c r="W99" s="20">
        <f t="shared" si="0"/>
        <v>124.22222222222223</v>
      </c>
      <c r="X99" s="20">
        <f t="shared" si="1"/>
        <v>200.02331349206338</v>
      </c>
      <c r="Y99" s="23">
        <f t="shared" si="2"/>
        <v>142.51666666666668</v>
      </c>
      <c r="Z99" s="23">
        <f t="shared" si="3"/>
        <v>196.7592261904762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192.57777777777778</v>
      </c>
      <c r="AJ99" s="9">
        <f t="shared" si="8"/>
        <v>0.60788439955106621</v>
      </c>
      <c r="AK99" s="9">
        <f t="shared" si="9"/>
        <v>0.60788439955106621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Encargos'!$L17+'Swap - Encargos'!O17)</f>
        <v>113</v>
      </c>
      <c r="M100" s="4">
        <f>Forward!M100+(-'Swap - Encargos'!D17-'Swap - Encargos'!$L17+'Swap - Encargos'!P17)</f>
        <v>128</v>
      </c>
      <c r="N100" s="4">
        <f>Forward!N100+(-'Swap - Encargos'!E17-'Swap - Encargos'!$L17+'Swap - Encargos'!Q17)</f>
        <v>132</v>
      </c>
      <c r="O100" s="4">
        <f>Forward!O100+(-'Swap - Encargos'!F17-'Swap - Encargos'!$L17+'Swap - Encargos'!R17)</f>
        <v>143</v>
      </c>
      <c r="P100" s="4">
        <f>Forward!P100+(-'Swap - Encargos'!G17-'Swap - Encargos'!$L17+'Swap - Encargos'!S17)</f>
        <v>165</v>
      </c>
      <c r="Q100" s="4">
        <f>Forward!Q100+(-'Swap - Encargos'!H17-'Swap - Encargos'!$L17+'Swap - Encargos'!T17)</f>
        <v>179</v>
      </c>
      <c r="R100" s="4">
        <f>Forward!R100+(-'Swap - Encargos'!I17-'Swap - Encargos'!$L17+'Swap - Encargos'!U17)</f>
        <v>173</v>
      </c>
      <c r="S100" s="4">
        <f>Forward!S100+(-'Swap - Encargos'!J17-'Swap - Encargos'!$L17+'Swap - Encargos'!V17)</f>
        <v>169</v>
      </c>
      <c r="T100" s="4">
        <f>Forward!T100+(-'Swap - Encargos'!K17-'Swap - Encargos'!$L17+'Swap - Encargos'!W17)</f>
        <v>163</v>
      </c>
      <c r="U100" s="4">
        <f>Forward!U100</f>
        <v>0</v>
      </c>
      <c r="V100" s="6"/>
      <c r="W100" s="20">
        <f t="shared" si="0"/>
        <v>126</v>
      </c>
      <c r="X100" s="20">
        <f t="shared" si="1"/>
        <v>200.02331349206338</v>
      </c>
      <c r="Y100" s="23">
        <f t="shared" si="2"/>
        <v>138.4</v>
      </c>
      <c r="Z100" s="23">
        <f t="shared" si="3"/>
        <v>196.7592261904762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190.8</v>
      </c>
      <c r="AJ100" s="9">
        <f t="shared" si="8"/>
        <v>0.60227272727272729</v>
      </c>
      <c r="AK100" s="9">
        <f t="shared" si="9"/>
        <v>0.60227272727272729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Encargos'!$L18+'Swap - Encargos'!O18)</f>
        <v>110</v>
      </c>
      <c r="M101" s="4">
        <f>Forward!M101+(-'Swap - Encargos'!D18-'Swap - Encargos'!$L18+'Swap - Encargos'!P18)</f>
        <v>114</v>
      </c>
      <c r="N101" s="4">
        <f>Forward!N101+(-'Swap - Encargos'!E18-'Swap - Encargos'!$L18+'Swap - Encargos'!Q18)</f>
        <v>119</v>
      </c>
      <c r="O101" s="4">
        <f>Forward!O101+(-'Swap - Encargos'!F18-'Swap - Encargos'!$L18+'Swap - Encargos'!R18)</f>
        <v>131</v>
      </c>
      <c r="P101" s="4">
        <f>Forward!P101+(-'Swap - Encargos'!G18-'Swap - Encargos'!$L18+'Swap - Encargos'!S18)</f>
        <v>160</v>
      </c>
      <c r="Q101" s="4">
        <f>Forward!Q101+(-'Swap - Encargos'!H18-'Swap - Encargos'!$L18+'Swap - Encargos'!T18)</f>
        <v>174</v>
      </c>
      <c r="R101" s="4">
        <f>Forward!R101+(-'Swap - Encargos'!I18-'Swap - Encargos'!$L18+'Swap - Encargos'!U18)</f>
        <v>172</v>
      </c>
      <c r="S101" s="4">
        <f>Forward!S101+(-'Swap - Encargos'!J18-'Swap - Encargos'!$L18+'Swap - Encargos'!V18)</f>
        <v>171</v>
      </c>
      <c r="T101" s="4">
        <f>Forward!T101+(-'Swap - Encargos'!K18-'Swap - Encargos'!$L18+'Swap - Encargos'!W18)</f>
        <v>168</v>
      </c>
      <c r="U101" s="4">
        <f>Forward!U101</f>
        <v>0</v>
      </c>
      <c r="V101" s="6"/>
      <c r="W101" s="20">
        <f t="shared" si="0"/>
        <v>116.08333333333333</v>
      </c>
      <c r="X101" s="20">
        <f t="shared" si="1"/>
        <v>200.02331349206338</v>
      </c>
      <c r="Y101" s="23">
        <f t="shared" si="2"/>
        <v>130</v>
      </c>
      <c r="Z101" s="23">
        <f t="shared" si="3"/>
        <v>196.7592261904762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200.7166666666667</v>
      </c>
      <c r="AJ101" s="9">
        <f t="shared" si="8"/>
        <v>0.63357533670033672</v>
      </c>
      <c r="AK101" s="9">
        <f t="shared" si="9"/>
        <v>0.63357533670033672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Encargos'!$L19+'Swap - Encargos'!O19)</f>
        <v>117</v>
      </c>
      <c r="M102" s="4">
        <f>Forward!M102+(-'Swap - Encargos'!D19-'Swap - Encargos'!$L19+'Swap - Encargos'!P19)</f>
        <v>115</v>
      </c>
      <c r="N102" s="4">
        <f>Forward!N102+(-'Swap - Encargos'!E19-'Swap - Encargos'!$L19+'Swap - Encargos'!Q19)</f>
        <v>131</v>
      </c>
      <c r="O102" s="4">
        <f>Forward!O102+(-'Swap - Encargos'!F19-'Swap - Encargos'!$L19+'Swap - Encargos'!R19)</f>
        <v>141</v>
      </c>
      <c r="P102" s="4">
        <f>Forward!P102+(-'Swap - Encargos'!G19-'Swap - Encargos'!$L19+'Swap - Encargos'!S19)</f>
        <v>155</v>
      </c>
      <c r="Q102" s="4">
        <f>Forward!Q102+(-'Swap - Encargos'!H19-'Swap - Encargos'!$L19+'Swap - Encargos'!T19)</f>
        <v>171</v>
      </c>
      <c r="R102" s="4">
        <f>Forward!R102+(-'Swap - Encargos'!I19-'Swap - Encargos'!$L19+'Swap - Encargos'!U19)</f>
        <v>168</v>
      </c>
      <c r="S102" s="4">
        <f>Forward!S102+(-'Swap - Encargos'!J19-'Swap - Encargos'!$L19+'Swap - Encargos'!V19)</f>
        <v>166</v>
      </c>
      <c r="T102" s="4">
        <f>Forward!T102+(-'Swap - Encargos'!K19-'Swap - Encargos'!$L19+'Swap - Encargos'!W19)</f>
        <v>164</v>
      </c>
      <c r="U102" s="4">
        <f>Forward!U102</f>
        <v>0</v>
      </c>
      <c r="V102" s="6"/>
      <c r="W102" s="20">
        <f t="shared" si="0"/>
        <v>123.66666666666667</v>
      </c>
      <c r="X102" s="20">
        <f t="shared" si="1"/>
        <v>200.02331349206338</v>
      </c>
      <c r="Y102" s="23">
        <f t="shared" si="2"/>
        <v>135.4</v>
      </c>
      <c r="Z102" s="23">
        <f t="shared" si="3"/>
        <v>196.7592261904762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193.13333333333333</v>
      </c>
      <c r="AJ102" s="9">
        <f t="shared" si="8"/>
        <v>0.60963804713804715</v>
      </c>
      <c r="AK102" s="9">
        <f t="shared" si="9"/>
        <v>0.60963804713804715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Encargos'!$L20+'Swap - Encargos'!O20)</f>
        <v>112</v>
      </c>
      <c r="M103" s="4">
        <f>Forward!M103+(-'Swap - Encargos'!D20-'Swap - Encargos'!$L20+'Swap - Encargos'!P20)</f>
        <v>116</v>
      </c>
      <c r="N103" s="4">
        <f>Forward!N103+(-'Swap - Encargos'!E20-'Swap - Encargos'!$L20+'Swap - Encargos'!Q20)</f>
        <v>130</v>
      </c>
      <c r="O103" s="4">
        <f>Forward!O103+(-'Swap - Encargos'!F20-'Swap - Encargos'!$L20+'Swap - Encargos'!R20)</f>
        <v>137</v>
      </c>
      <c r="P103" s="4">
        <f>Forward!P103+(-'Swap - Encargos'!G20-'Swap - Encargos'!$L20+'Swap - Encargos'!S20)</f>
        <v>148</v>
      </c>
      <c r="Q103" s="4">
        <f>Forward!Q103+(-'Swap - Encargos'!H20-'Swap - Encargos'!$L20+'Swap - Encargos'!T20)</f>
        <v>165</v>
      </c>
      <c r="R103" s="4">
        <f>Forward!R103+(-'Swap - Encargos'!I20-'Swap - Encargos'!$L20+'Swap - Encargos'!U20)</f>
        <v>163</v>
      </c>
      <c r="S103" s="4">
        <f>Forward!S103+(-'Swap - Encargos'!J20-'Swap - Encargos'!$L20+'Swap - Encargos'!V20)</f>
        <v>161</v>
      </c>
      <c r="T103" s="4">
        <f>Forward!T103+(-'Swap - Encargos'!K20-'Swap - Encargos'!$L20+'Swap - Encargos'!W20)</f>
        <v>159</v>
      </c>
      <c r="U103" s="4">
        <f>Forward!U103</f>
        <v>0</v>
      </c>
      <c r="V103" s="6"/>
      <c r="W103" s="20">
        <f t="shared" si="0"/>
        <v>122.80555555555556</v>
      </c>
      <c r="X103" s="20">
        <f t="shared" si="1"/>
        <v>200.02331349206338</v>
      </c>
      <c r="Y103" s="23">
        <f t="shared" si="2"/>
        <v>133.01666666666668</v>
      </c>
      <c r="Z103" s="23">
        <f t="shared" si="3"/>
        <v>196.7592261904762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193.99444444444447</v>
      </c>
      <c r="AJ103" s="9">
        <f t="shared" si="8"/>
        <v>0.61235620089786758</v>
      </c>
      <c r="AK103" s="9">
        <f t="shared" si="9"/>
        <v>0.61235620089786758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Encargos'!$L21+'Swap - Encargos'!O21)</f>
        <v>117</v>
      </c>
      <c r="M104" s="4">
        <f>Forward!M104+(-'Swap - Encargos'!D21-'Swap - Encargos'!$L21+'Swap - Encargos'!P21)</f>
        <v>119</v>
      </c>
      <c r="N104" s="4">
        <f>Forward!N104+(-'Swap - Encargos'!E21-'Swap - Encargos'!$L21+'Swap - Encargos'!Q21)</f>
        <v>129</v>
      </c>
      <c r="O104" s="4">
        <f>Forward!O104+(-'Swap - Encargos'!F21-'Swap - Encargos'!$L21+'Swap - Encargos'!R21)</f>
        <v>135</v>
      </c>
      <c r="P104" s="4">
        <f>Forward!P104+(-'Swap - Encargos'!G21-'Swap - Encargos'!$L21+'Swap - Encargos'!S21)</f>
        <v>143</v>
      </c>
      <c r="Q104" s="4">
        <f>Forward!Q104+(-'Swap - Encargos'!H21-'Swap - Encargos'!$L21+'Swap - Encargos'!T21)</f>
        <v>161</v>
      </c>
      <c r="R104" s="4">
        <f>Forward!R104+(-'Swap - Encargos'!I21-'Swap - Encargos'!$L21+'Swap - Encargos'!U21)</f>
        <v>158</v>
      </c>
      <c r="S104" s="4">
        <f>Forward!S104+(-'Swap - Encargos'!J21-'Swap - Encargos'!$L21+'Swap - Encargos'!V21)</f>
        <v>156</v>
      </c>
      <c r="T104" s="4">
        <f>Forward!T104+(-'Swap - Encargos'!K21-'Swap - Encargos'!$L21+'Swap - Encargos'!W21)</f>
        <v>154</v>
      </c>
      <c r="U104" s="4">
        <f>Forward!U104</f>
        <v>0</v>
      </c>
      <c r="V104" s="6"/>
      <c r="W104" s="20">
        <f t="shared" si="0"/>
        <v>124.66666666666667</v>
      </c>
      <c r="X104" s="20">
        <f t="shared" si="1"/>
        <v>200.02331349206338</v>
      </c>
      <c r="Y104" s="23">
        <f t="shared" si="2"/>
        <v>133</v>
      </c>
      <c r="Z104" s="23">
        <f t="shared" si="3"/>
        <v>196.7592261904762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192.13333333333333</v>
      </c>
      <c r="AJ104" s="9">
        <f t="shared" si="8"/>
        <v>0.6064814814814814</v>
      </c>
      <c r="AK104" s="9">
        <f t="shared" si="9"/>
        <v>0.6064814814814814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Encargos'!$L22+'Swap - Encargos'!O22)</f>
        <v>123</v>
      </c>
      <c r="M105" s="4">
        <f>Forward!M105+(-'Swap - Encargos'!D22-'Swap - Encargos'!$L22+'Swap - Encargos'!P22)</f>
        <v>113</v>
      </c>
      <c r="N105" s="4">
        <f>Forward!N105+(-'Swap - Encargos'!E22-'Swap - Encargos'!$L22+'Swap - Encargos'!Q22)</f>
        <v>129</v>
      </c>
      <c r="O105" s="4">
        <f>Forward!O105+(-'Swap - Encargos'!F22-'Swap - Encargos'!$L22+'Swap - Encargos'!R22)</f>
        <v>140</v>
      </c>
      <c r="P105" s="4">
        <f>Forward!P105+(-'Swap - Encargos'!G22-'Swap - Encargos'!$L22+'Swap - Encargos'!S22)</f>
        <v>148</v>
      </c>
      <c r="Q105" s="4">
        <f>Forward!Q105+(-'Swap - Encargos'!H22-'Swap - Encargos'!$L22+'Swap - Encargos'!T22)</f>
        <v>155</v>
      </c>
      <c r="R105" s="4">
        <f>Forward!R105+(-'Swap - Encargos'!I22-'Swap - Encargos'!$L22+'Swap - Encargos'!U22)</f>
        <v>156</v>
      </c>
      <c r="S105" s="4">
        <f>Forward!S105+(-'Swap - Encargos'!J22-'Swap - Encargos'!$L22+'Swap - Encargos'!V22)</f>
        <v>154</v>
      </c>
      <c r="T105" s="4">
        <f>Forward!T105+(-'Swap - Encargos'!K22-'Swap - Encargos'!$L22+'Swap - Encargos'!W22)</f>
        <v>152</v>
      </c>
      <c r="U105" s="4">
        <f>Forward!U105</f>
        <v>0</v>
      </c>
      <c r="V105" s="6"/>
      <c r="W105" s="20">
        <f t="shared" si="0"/>
        <v>124.97222222222223</v>
      </c>
      <c r="X105" s="20">
        <f t="shared" si="1"/>
        <v>200.02331349206338</v>
      </c>
      <c r="Y105" s="23">
        <f t="shared" si="2"/>
        <v>134.33333333333334</v>
      </c>
      <c r="Z105" s="23">
        <f t="shared" si="3"/>
        <v>196.7592261904762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191.82777777777778</v>
      </c>
      <c r="AJ105" s="9">
        <f t="shared" si="8"/>
        <v>0.60551697530864201</v>
      </c>
      <c r="AK105" s="9">
        <f t="shared" si="9"/>
        <v>0.60551697530864201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Encargos'!$L23+'Swap - Encargos'!O23)</f>
        <v>115</v>
      </c>
      <c r="M106" s="4">
        <f>Forward!M106+(-'Swap - Encargos'!D23-'Swap - Encargos'!$L23+'Swap - Encargos'!P23)</f>
        <v>114</v>
      </c>
      <c r="N106" s="4">
        <f>Forward!N106+(-'Swap - Encargos'!E23-'Swap - Encargos'!$L23+'Swap - Encargos'!Q23)</f>
        <v>125</v>
      </c>
      <c r="O106" s="4">
        <f>Forward!O106+(-'Swap - Encargos'!F23-'Swap - Encargos'!$L23+'Swap - Encargos'!R23)</f>
        <v>135</v>
      </c>
      <c r="P106" s="4">
        <f>Forward!P106+(-'Swap - Encargos'!G23-'Swap - Encargos'!$L23+'Swap - Encargos'!S23)</f>
        <v>150</v>
      </c>
      <c r="Q106" s="4">
        <f>Forward!Q106+(-'Swap - Encargos'!H23-'Swap - Encargos'!$L23+'Swap - Encargos'!T23)</f>
        <v>158</v>
      </c>
      <c r="R106" s="4">
        <f>Forward!R106+(-'Swap - Encargos'!I23-'Swap - Encargos'!$L23+'Swap - Encargos'!U23)</f>
        <v>158</v>
      </c>
      <c r="S106" s="4">
        <f>Forward!S106+(-'Swap - Encargos'!J23-'Swap - Encargos'!$L23+'Swap - Encargos'!V23)</f>
        <v>156</v>
      </c>
      <c r="T106" s="4">
        <f>Forward!T106+(-'Swap - Encargos'!K23-'Swap - Encargos'!$L23+'Swap - Encargos'!W23)</f>
        <v>154</v>
      </c>
      <c r="U106" s="4">
        <f>Forward!U106</f>
        <v>0</v>
      </c>
      <c r="V106" s="6"/>
      <c r="W106" s="20">
        <f t="shared" si="0"/>
        <v>122.44444444444444</v>
      </c>
      <c r="X106" s="20">
        <f t="shared" si="1"/>
        <v>200.02331349206338</v>
      </c>
      <c r="Y106" s="23">
        <f t="shared" si="2"/>
        <v>133.53333333333333</v>
      </c>
      <c r="Z106" s="23">
        <f t="shared" si="3"/>
        <v>196.7592261904762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194.35555555555555</v>
      </c>
      <c r="AJ106" s="9">
        <f t="shared" si="8"/>
        <v>0.61349607182940513</v>
      </c>
      <c r="AK106" s="9">
        <f t="shared" si="9"/>
        <v>0.61349607182940513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Encargos'!$L24+'Swap - Encargos'!O24)</f>
        <v>119</v>
      </c>
      <c r="M107" s="4">
        <f>Forward!M107+(-'Swap - Encargos'!D24-'Swap - Encargos'!$L24+'Swap - Encargos'!P24)</f>
        <v>114</v>
      </c>
      <c r="N107" s="4">
        <f>Forward!N107+(-'Swap - Encargos'!E24-'Swap - Encargos'!$L24+'Swap - Encargos'!Q24)</f>
        <v>133</v>
      </c>
      <c r="O107" s="4">
        <f>Forward!O107+(-'Swap - Encargos'!F24-'Swap - Encargos'!$L24+'Swap - Encargos'!R24)</f>
        <v>136</v>
      </c>
      <c r="P107" s="4">
        <f>Forward!P107+(-'Swap - Encargos'!G24-'Swap - Encargos'!$L24+'Swap - Encargos'!S24)</f>
        <v>145</v>
      </c>
      <c r="Q107" s="4">
        <f>Forward!Q107+(-'Swap - Encargos'!H24-'Swap - Encargos'!$L24+'Swap - Encargos'!T24)</f>
        <v>155</v>
      </c>
      <c r="R107" s="4">
        <f>Forward!R107+(-'Swap - Encargos'!I24-'Swap - Encargos'!$L24+'Swap - Encargos'!U24)</f>
        <v>154</v>
      </c>
      <c r="S107" s="4">
        <f>Forward!S107+(-'Swap - Encargos'!J24-'Swap - Encargos'!$L24+'Swap - Encargos'!V24)</f>
        <v>152</v>
      </c>
      <c r="T107" s="4">
        <f>Forward!T107+(-'Swap - Encargos'!K24-'Swap - Encargos'!$L24+'Swap - Encargos'!W24)</f>
        <v>150</v>
      </c>
      <c r="U107" s="4">
        <f>Forward!U107</f>
        <v>0</v>
      </c>
      <c r="V107" s="6"/>
      <c r="W107" s="20">
        <f t="shared" si="0"/>
        <v>126.25</v>
      </c>
      <c r="X107" s="20">
        <f t="shared" si="1"/>
        <v>200.02331349206338</v>
      </c>
      <c r="Y107" s="23">
        <f t="shared" si="2"/>
        <v>134.80000000000001</v>
      </c>
      <c r="Z107" s="23">
        <f t="shared" si="3"/>
        <v>196.7592261904762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190.55</v>
      </c>
      <c r="AJ107" s="9">
        <f t="shared" si="8"/>
        <v>0.60148358585858586</v>
      </c>
      <c r="AK107" s="9">
        <f t="shared" si="9"/>
        <v>0.60148358585858586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Encargos'!$L25+'Swap - Encargos'!O25)</f>
        <v>120</v>
      </c>
      <c r="M108" s="4">
        <f>Forward!M108+(-'Swap - Encargos'!D25-'Swap - Encargos'!$L25+'Swap - Encargos'!P25)</f>
        <v>126</v>
      </c>
      <c r="N108" s="4">
        <f>Forward!N108+(-'Swap - Encargos'!E25-'Swap - Encargos'!$L25+'Swap - Encargos'!Q25)</f>
        <v>141</v>
      </c>
      <c r="O108" s="4">
        <f>Forward!O108+(-'Swap - Encargos'!F25-'Swap - Encargos'!$L25+'Swap - Encargos'!R25)</f>
        <v>143</v>
      </c>
      <c r="P108" s="4">
        <f>Forward!P108+(-'Swap - Encargos'!G25-'Swap - Encargos'!$L25+'Swap - Encargos'!S25)</f>
        <v>145</v>
      </c>
      <c r="Q108" s="4">
        <f>Forward!Q108+(-'Swap - Encargos'!H25-'Swap - Encargos'!$L25+'Swap - Encargos'!T25)</f>
        <v>163</v>
      </c>
      <c r="R108" s="4">
        <f>Forward!R108+(-'Swap - Encargos'!I25-'Swap - Encargos'!$L25+'Swap - Encargos'!U25)</f>
        <v>161</v>
      </c>
      <c r="S108" s="4">
        <f>Forward!S108+(-'Swap - Encargos'!J25-'Swap - Encargos'!$L25+'Swap - Encargos'!V25)</f>
        <v>159</v>
      </c>
      <c r="T108" s="4">
        <f>Forward!T108+(-'Swap - Encargos'!K25-'Swap - Encargos'!$L25+'Swap - Encargos'!W25)</f>
        <v>157</v>
      </c>
      <c r="U108" s="4">
        <f>Forward!U108</f>
        <v>0</v>
      </c>
      <c r="V108" s="6"/>
      <c r="W108" s="20">
        <f t="shared" si="0"/>
        <v>135.38888888888889</v>
      </c>
      <c r="X108" s="20">
        <f t="shared" si="1"/>
        <v>200.02331349206338</v>
      </c>
      <c r="Y108" s="23">
        <f t="shared" si="2"/>
        <v>142.16666666666666</v>
      </c>
      <c r="Z108" s="23">
        <f t="shared" si="3"/>
        <v>196.7592261904762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181.41111111111113</v>
      </c>
      <c r="AJ108" s="9">
        <f t="shared" si="8"/>
        <v>0.57263608305274971</v>
      </c>
      <c r="AK108" s="9">
        <f t="shared" si="9"/>
        <v>0.57263608305274971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Encargos'!$L26+'Swap - Encargos'!O26)</f>
        <v>122</v>
      </c>
      <c r="M109" s="4">
        <f>Forward!M109+(-'Swap - Encargos'!D26-'Swap - Encargos'!$L26+'Swap - Encargos'!P26)</f>
        <v>128</v>
      </c>
      <c r="N109" s="4">
        <f>Forward!N109+(-'Swap - Encargos'!E26-'Swap - Encargos'!$L26+'Swap - Encargos'!Q26)</f>
        <v>150</v>
      </c>
      <c r="O109" s="4">
        <f>Forward!O109+(-'Swap - Encargos'!F26-'Swap - Encargos'!$L26+'Swap - Encargos'!R26)</f>
        <v>157</v>
      </c>
      <c r="P109" s="4">
        <f>Forward!P109+(-'Swap - Encargos'!G26-'Swap - Encargos'!$L26+'Swap - Encargos'!S26)</f>
        <v>162</v>
      </c>
      <c r="Q109" s="4">
        <f>Forward!Q109+(-'Swap - Encargos'!H26-'Swap - Encargos'!$L26+'Swap - Encargos'!T26)</f>
        <v>167</v>
      </c>
      <c r="R109" s="4">
        <f>Forward!R109+(-'Swap - Encargos'!I26-'Swap - Encargos'!$L26+'Swap - Encargos'!U26)</f>
        <v>169</v>
      </c>
      <c r="S109" s="4">
        <f>Forward!S109+(-'Swap - Encargos'!J26-'Swap - Encargos'!$L26+'Swap - Encargos'!V26)</f>
        <v>167</v>
      </c>
      <c r="T109" s="4">
        <f>Forward!T109+(-'Swap - Encargos'!K26-'Swap - Encargos'!$L26+'Swap - Encargos'!W26)</f>
        <v>165</v>
      </c>
      <c r="U109" s="4">
        <f>Forward!U109</f>
        <v>0</v>
      </c>
      <c r="V109" s="6"/>
      <c r="W109" s="20">
        <f t="shared" si="0"/>
        <v>144.02777777777777</v>
      </c>
      <c r="X109" s="20">
        <f t="shared" si="1"/>
        <v>200.02331349206338</v>
      </c>
      <c r="Y109" s="23">
        <f t="shared" si="2"/>
        <v>152.05000000000001</v>
      </c>
      <c r="Z109" s="23">
        <f t="shared" si="3"/>
        <v>196.7592261904762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172.77222222222224</v>
      </c>
      <c r="AJ109" s="9">
        <f t="shared" si="8"/>
        <v>0.54536686307519644</v>
      </c>
      <c r="AK109" s="9">
        <f t="shared" si="9"/>
        <v>0.54536686307519644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Encargos'!$L27+'Swap - Encargos'!P27)</f>
        <v>126</v>
      </c>
      <c r="N110" s="4">
        <f>Forward!N110+(-'Swap - Encargos'!E27-'Swap - Encargos'!$L27+'Swap - Encargos'!Q27)</f>
        <v>142</v>
      </c>
      <c r="O110" s="4">
        <f>Forward!O110+(-'Swap - Encargos'!F27-'Swap - Encargos'!$L27+'Swap - Encargos'!R27)</f>
        <v>148</v>
      </c>
      <c r="P110" s="4">
        <f>Forward!P110+(-'Swap - Encargos'!G27-'Swap - Encargos'!$L27+'Swap - Encargos'!S27)</f>
        <v>176</v>
      </c>
      <c r="Q110" s="4">
        <f>Forward!Q110+(-'Swap - Encargos'!H27-'Swap - Encargos'!$L27+'Swap - Encargos'!T27)</f>
        <v>172</v>
      </c>
      <c r="R110" s="4">
        <f>Forward!R110+(-'Swap - Encargos'!I27-'Swap - Encargos'!$L27+'Swap - Encargos'!U27)</f>
        <v>175</v>
      </c>
      <c r="S110" s="4">
        <f>Forward!S110+(-'Swap - Encargos'!J27-'Swap - Encargos'!$L27+'Swap - Encargos'!V27)</f>
        <v>173</v>
      </c>
      <c r="T110" s="4">
        <f>Forward!T110+(-'Swap - Encargos'!K27-'Swap - Encargos'!$L27+'Swap - Encargos'!W27)</f>
        <v>171</v>
      </c>
      <c r="U110" s="4">
        <f>Forward!U110</f>
        <v>0</v>
      </c>
      <c r="V110" s="6"/>
      <c r="W110" s="20">
        <f t="shared" si="0"/>
        <v>138.66666666666666</v>
      </c>
      <c r="X110" s="20">
        <f t="shared" si="1"/>
        <v>200.02331349206338</v>
      </c>
      <c r="Y110" s="23">
        <f t="shared" si="2"/>
        <v>152.80000000000001</v>
      </c>
      <c r="Z110" s="23">
        <f t="shared" si="3"/>
        <v>196.7592261904762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207.83333333333334</v>
      </c>
      <c r="AJ110" s="9">
        <f t="shared" si="8"/>
        <v>0.59980759980759979</v>
      </c>
      <c r="AK110" s="9">
        <f t="shared" si="9"/>
        <v>0.59980759980759979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Encargos'!$L28+'Swap - Encargos'!P28)</f>
        <v>165</v>
      </c>
      <c r="N111" s="4">
        <f>Forward!N111+(-'Swap - Encargos'!E28-'Swap - Encargos'!$L28+'Swap - Encargos'!Q28)</f>
        <v>222</v>
      </c>
      <c r="O111" s="4">
        <f>Forward!O111+(-'Swap - Encargos'!F28-'Swap - Encargos'!$L28+'Swap - Encargos'!R28)</f>
        <v>211</v>
      </c>
      <c r="P111" s="4">
        <f>Forward!P111+(-'Swap - Encargos'!G28-'Swap - Encargos'!$L28+'Swap - Encargos'!S28)</f>
        <v>209</v>
      </c>
      <c r="Q111" s="4">
        <f>Forward!Q111+(-'Swap - Encargos'!H28-'Swap - Encargos'!$L28+'Swap - Encargos'!T28)</f>
        <v>202</v>
      </c>
      <c r="R111" s="4">
        <f>Forward!R111+(-'Swap - Encargos'!I28-'Swap - Encargos'!$L28+'Swap - Encargos'!U28)</f>
        <v>197</v>
      </c>
      <c r="S111" s="4">
        <f>Forward!S111+(-'Swap - Encargos'!J28-'Swap - Encargos'!$L28+'Swap - Encargos'!V28)</f>
        <v>192</v>
      </c>
      <c r="T111" s="4">
        <f>Forward!T111+(-'Swap - Encargos'!K28-'Swap - Encargos'!$L28+'Swap - Encargos'!W28)</f>
        <v>187</v>
      </c>
      <c r="U111" s="4">
        <f>Forward!U111</f>
        <v>0</v>
      </c>
      <c r="V111" s="6"/>
      <c r="W111" s="20">
        <f t="shared" si="0"/>
        <v>200.55555555555554</v>
      </c>
      <c r="X111" s="20">
        <f t="shared" si="1"/>
        <v>200.02331349206338</v>
      </c>
      <c r="Y111" s="23">
        <f t="shared" si="2"/>
        <v>202.33333333333334</v>
      </c>
      <c r="Z111" s="23">
        <f t="shared" si="3"/>
        <v>196.7592261904762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145.94444444444446</v>
      </c>
      <c r="AJ111" s="9">
        <f t="shared" si="8"/>
        <v>0.42119608786275459</v>
      </c>
      <c r="AK111" s="9">
        <f t="shared" si="9"/>
        <v>0.42119608786275459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Encargos'!$L29+'Swap - Encargos'!P29)</f>
        <v>168</v>
      </c>
      <c r="N112" s="4">
        <f>Forward!N112+(-'Swap - Encargos'!E29-'Swap - Encargos'!$L29+'Swap - Encargos'!Q29)</f>
        <v>205</v>
      </c>
      <c r="O112" s="4">
        <f>Forward!O112+(-'Swap - Encargos'!F29-'Swap - Encargos'!$L29+'Swap - Encargos'!R29)</f>
        <v>198</v>
      </c>
      <c r="P112" s="4">
        <f>Forward!P112+(-'Swap - Encargos'!G29-'Swap - Encargos'!$L29+'Swap - Encargos'!S29)</f>
        <v>195</v>
      </c>
      <c r="Q112" s="4">
        <f>Forward!Q112+(-'Swap - Encargos'!H29-'Swap - Encargos'!$L29+'Swap - Encargos'!T29)</f>
        <v>197</v>
      </c>
      <c r="R112" s="4">
        <f>Forward!R112+(-'Swap - Encargos'!I29-'Swap - Encargos'!$L29+'Swap - Encargos'!U29)</f>
        <v>196</v>
      </c>
      <c r="S112" s="4">
        <f>Forward!S112+(-'Swap - Encargos'!J29-'Swap - Encargos'!$L29+'Swap - Encargos'!V29)</f>
        <v>191</v>
      </c>
      <c r="T112" s="4">
        <f>Forward!T112+(-'Swap - Encargos'!K29-'Swap - Encargos'!$L29+'Swap - Encargos'!W29)</f>
        <v>186</v>
      </c>
      <c r="U112" s="4">
        <f>Forward!U112</f>
        <v>0</v>
      </c>
      <c r="V112" s="6"/>
      <c r="W112" s="20">
        <f t="shared" si="0"/>
        <v>191.83333333333334</v>
      </c>
      <c r="X112" s="20">
        <f t="shared" si="1"/>
        <v>200.02331349206338</v>
      </c>
      <c r="Y112" s="23">
        <f t="shared" si="2"/>
        <v>193.53333333333333</v>
      </c>
      <c r="Z112" s="23">
        <f t="shared" si="3"/>
        <v>196.7592261904762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154.66666666666666</v>
      </c>
      <c r="AJ112" s="9">
        <f t="shared" si="8"/>
        <v>0.44636844636844636</v>
      </c>
      <c r="AK112" s="9">
        <f t="shared" si="9"/>
        <v>0.44636844636844636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Encargos'!$L30+'Swap - Encargos'!P30)</f>
        <v>150</v>
      </c>
      <c r="N113" s="4">
        <f>Forward!N113+(-'Swap - Encargos'!E30-'Swap - Encargos'!$L30+'Swap - Encargos'!Q30)</f>
        <v>179</v>
      </c>
      <c r="O113" s="4">
        <f>Forward!O113+(-'Swap - Encargos'!F30-'Swap - Encargos'!$L30+'Swap - Encargos'!R30)</f>
        <v>184</v>
      </c>
      <c r="P113" s="4">
        <f>Forward!P113+(-'Swap - Encargos'!G30-'Swap - Encargos'!$L30+'Swap - Encargos'!S30)</f>
        <v>186</v>
      </c>
      <c r="Q113" s="4">
        <f>Forward!Q113+(-'Swap - Encargos'!H30-'Swap - Encargos'!$L30+'Swap - Encargos'!T30)</f>
        <v>183</v>
      </c>
      <c r="R113" s="4">
        <f>Forward!R113+(-'Swap - Encargos'!I30-'Swap - Encargos'!$L30+'Swap - Encargos'!U30)</f>
        <v>176</v>
      </c>
      <c r="S113" s="4">
        <f>Forward!S113+(-'Swap - Encargos'!J30-'Swap - Encargos'!$L30+'Swap - Encargos'!V30)</f>
        <v>171</v>
      </c>
      <c r="T113" s="4">
        <f>Forward!T113+(-'Swap - Encargos'!K30-'Swap - Encargos'!$L30+'Swap - Encargos'!W30)</f>
        <v>166</v>
      </c>
      <c r="U113" s="4">
        <f>Forward!U113</f>
        <v>0</v>
      </c>
      <c r="V113" s="6"/>
      <c r="W113" s="20">
        <f t="shared" si="0"/>
        <v>174</v>
      </c>
      <c r="X113" s="20">
        <f t="shared" si="1"/>
        <v>200.02331349206338</v>
      </c>
      <c r="Y113" s="23">
        <f t="shared" si="2"/>
        <v>177.7</v>
      </c>
      <c r="Z113" s="23">
        <f t="shared" si="3"/>
        <v>196.7592261904762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172.5</v>
      </c>
      <c r="AJ113" s="9">
        <f t="shared" si="8"/>
        <v>0.49783549783549785</v>
      </c>
      <c r="AK113" s="9">
        <f t="shared" si="9"/>
        <v>0.49783549783549785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Encargos'!$L31+'Swap - Encargos'!P31)</f>
        <v>132</v>
      </c>
      <c r="N114" s="4">
        <f>Forward!N114+(-'Swap - Encargos'!E31-'Swap - Encargos'!$L31+'Swap - Encargos'!Q31)</f>
        <v>169</v>
      </c>
      <c r="O114" s="4">
        <f>Forward!O114+(-'Swap - Encargos'!F31-'Swap - Encargos'!$L31+'Swap - Encargos'!R31)</f>
        <v>179</v>
      </c>
      <c r="P114" s="4">
        <f>Forward!P114+(-'Swap - Encargos'!G31-'Swap - Encargos'!$L31+'Swap - Encargos'!S31)</f>
        <v>176</v>
      </c>
      <c r="Q114" s="4">
        <f>Forward!Q114+(-'Swap - Encargos'!H31-'Swap - Encargos'!$L31+'Swap - Encargos'!T31)</f>
        <v>175</v>
      </c>
      <c r="R114" s="4">
        <f>Forward!R114+(-'Swap - Encargos'!I31-'Swap - Encargos'!$L31+'Swap - Encargos'!U31)</f>
        <v>171</v>
      </c>
      <c r="S114" s="4">
        <f>Forward!S114+(-'Swap - Encargos'!J31-'Swap - Encargos'!$L31+'Swap - Encargos'!V31)</f>
        <v>166</v>
      </c>
      <c r="T114" s="4">
        <f>Forward!T114+(-'Swap - Encargos'!K31-'Swap - Encargos'!$L31+'Swap - Encargos'!W31)</f>
        <v>161</v>
      </c>
      <c r="U114" s="4">
        <f>Forward!U114</f>
        <v>0</v>
      </c>
      <c r="V114" s="6"/>
      <c r="W114" s="20">
        <f t="shared" si="0"/>
        <v>164.88888888888889</v>
      </c>
      <c r="X114" s="20">
        <f t="shared" si="1"/>
        <v>200.02331349206338</v>
      </c>
      <c r="Y114" s="23">
        <f t="shared" si="2"/>
        <v>168.8</v>
      </c>
      <c r="Z114" s="23">
        <f t="shared" si="3"/>
        <v>196.7592261904762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181.61111111111111</v>
      </c>
      <c r="AJ114" s="9">
        <f t="shared" si="8"/>
        <v>0.52413019079685752</v>
      </c>
      <c r="AK114" s="9">
        <f t="shared" si="9"/>
        <v>0.52413019079685752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Encargos'!$L32+'Swap - Encargos'!P32)</f>
        <v>191</v>
      </c>
      <c r="N115" s="4">
        <f>Forward!N115+(-'Swap - Encargos'!E32-'Swap - Encargos'!$L32+'Swap - Encargos'!Q32)</f>
        <v>202</v>
      </c>
      <c r="O115" s="4">
        <f>Forward!O115+(-'Swap - Encargos'!F32-'Swap - Encargos'!$L32+'Swap - Encargos'!R32)</f>
        <v>196</v>
      </c>
      <c r="P115" s="4">
        <f>Forward!P115+(-'Swap - Encargos'!G32-'Swap - Encargos'!$L32+'Swap - Encargos'!S32)</f>
        <v>185</v>
      </c>
      <c r="Q115" s="4">
        <f>Forward!Q115+(-'Swap - Encargos'!H32-'Swap - Encargos'!$L32+'Swap - Encargos'!T32)</f>
        <v>183</v>
      </c>
      <c r="R115" s="4">
        <f>Forward!R115+(-'Swap - Encargos'!I32-'Swap - Encargos'!$L32+'Swap - Encargos'!U32)</f>
        <v>176</v>
      </c>
      <c r="S115" s="4">
        <f>Forward!S115+(-'Swap - Encargos'!J32-'Swap - Encargos'!$L32+'Swap - Encargos'!V32)</f>
        <v>171</v>
      </c>
      <c r="T115" s="4">
        <f>Forward!T115+(-'Swap - Encargos'!K32-'Swap - Encargos'!$L32+'Swap - Encargos'!W32)</f>
        <v>166</v>
      </c>
      <c r="U115" s="4">
        <f>Forward!U115</f>
        <v>0</v>
      </c>
      <c r="V115" s="6"/>
      <c r="W115" s="20">
        <f t="shared" si="0"/>
        <v>195.5</v>
      </c>
      <c r="X115" s="20">
        <f t="shared" si="1"/>
        <v>200.02331349206338</v>
      </c>
      <c r="Y115" s="23">
        <f t="shared" si="2"/>
        <v>190.15</v>
      </c>
      <c r="Z115" s="23">
        <f t="shared" si="3"/>
        <v>196.7592261904762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151</v>
      </c>
      <c r="AJ115" s="9">
        <f t="shared" si="8"/>
        <v>0.43578643578643578</v>
      </c>
      <c r="AK115" s="9">
        <f t="shared" si="9"/>
        <v>0.43578643578643578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Encargos'!$L33+'Swap - Encargos'!P33)</f>
        <v>246</v>
      </c>
      <c r="N116" s="4">
        <f>Forward!N116+(-'Swap - Encargos'!E33-'Swap - Encargos'!$L33+'Swap - Encargos'!Q33)</f>
        <v>222</v>
      </c>
      <c r="O116" s="4">
        <f>Forward!O116+(-'Swap - Encargos'!F33-'Swap - Encargos'!$L33+'Swap - Encargos'!R33)</f>
        <v>202</v>
      </c>
      <c r="P116" s="4">
        <f>Forward!P116+(-'Swap - Encargos'!G33-'Swap - Encargos'!$L33+'Swap - Encargos'!S33)</f>
        <v>189</v>
      </c>
      <c r="Q116" s="4">
        <f>Forward!Q116+(-'Swap - Encargos'!H33-'Swap - Encargos'!$L33+'Swap - Encargos'!T33)</f>
        <v>184</v>
      </c>
      <c r="R116" s="4">
        <f>Forward!R116+(-'Swap - Encargos'!I33-'Swap - Encargos'!$L33+'Swap - Encargos'!U33)</f>
        <v>177</v>
      </c>
      <c r="S116" s="4">
        <f>Forward!S116+(-'Swap - Encargos'!J33-'Swap - Encargos'!$L33+'Swap - Encargos'!V33)</f>
        <v>172</v>
      </c>
      <c r="T116" s="4">
        <f>Forward!T116+(-'Swap - Encargos'!K33-'Swap - Encargos'!$L33+'Swap - Encargos'!W33)</f>
        <v>167</v>
      </c>
      <c r="U116" s="4">
        <f>Forward!U116</f>
        <v>0</v>
      </c>
      <c r="V116" s="6"/>
      <c r="W116" s="20">
        <f t="shared" si="0"/>
        <v>213.83333333333334</v>
      </c>
      <c r="X116" s="20">
        <f t="shared" si="1"/>
        <v>200.02331349206338</v>
      </c>
      <c r="Y116" s="23">
        <f t="shared" si="2"/>
        <v>201.7</v>
      </c>
      <c r="Z116" s="23">
        <f t="shared" si="3"/>
        <v>196.7592261904762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132.66666666666666</v>
      </c>
      <c r="AJ116" s="9">
        <f t="shared" si="8"/>
        <v>0.38287638287638287</v>
      </c>
      <c r="AK116" s="9">
        <f t="shared" si="9"/>
        <v>0.38287638287638287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Encargos'!$L34+'Swap - Encargos'!P34)</f>
        <v>191</v>
      </c>
      <c r="N117" s="4">
        <f>Forward!N117+(-'Swap - Encargos'!E34-'Swap - Encargos'!$L34+'Swap - Encargos'!Q34)</f>
        <v>207</v>
      </c>
      <c r="O117" s="4">
        <f>Forward!O117+(-'Swap - Encargos'!F34-'Swap - Encargos'!$L34+'Swap - Encargos'!R34)</f>
        <v>191</v>
      </c>
      <c r="P117" s="4">
        <f>Forward!P117+(-'Swap - Encargos'!G34-'Swap - Encargos'!$L34+'Swap - Encargos'!S34)</f>
        <v>187</v>
      </c>
      <c r="Q117" s="4">
        <f>Forward!Q117+(-'Swap - Encargos'!H34-'Swap - Encargos'!$L34+'Swap - Encargos'!T34)</f>
        <v>178</v>
      </c>
      <c r="R117" s="4">
        <f>Forward!R117+(-'Swap - Encargos'!I34-'Swap - Encargos'!$L34+'Swap - Encargos'!U34)</f>
        <v>171</v>
      </c>
      <c r="S117" s="4">
        <f>Forward!S117+(-'Swap - Encargos'!J34-'Swap - Encargos'!$L34+'Swap - Encargos'!V34)</f>
        <v>168</v>
      </c>
      <c r="T117" s="4">
        <f>Forward!T117+(-'Swap - Encargos'!K34-'Swap - Encargos'!$L34+'Swap - Encargos'!W34)</f>
        <v>164</v>
      </c>
      <c r="U117" s="4">
        <f>Forward!U117</f>
        <v>0</v>
      </c>
      <c r="V117" s="6"/>
      <c r="W117" s="20">
        <f t="shared" si="0"/>
        <v>195.55555555555554</v>
      </c>
      <c r="X117" s="20">
        <f t="shared" si="1"/>
        <v>200.02331349206338</v>
      </c>
      <c r="Y117" s="23">
        <f t="shared" si="2"/>
        <v>188.46666666666667</v>
      </c>
      <c r="Z117" s="23">
        <f t="shared" si="3"/>
        <v>196.7592261904762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150.94444444444446</v>
      </c>
      <c r="AJ117" s="9">
        <f t="shared" si="8"/>
        <v>0.43562610229276899</v>
      </c>
      <c r="AK117" s="9">
        <f t="shared" si="9"/>
        <v>0.43562610229276899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Encargos'!$L35+'Swap - Encargos'!P35)</f>
        <v>238</v>
      </c>
      <c r="N118" s="4">
        <f>Forward!N118+(-'Swap - Encargos'!E35-'Swap - Encargos'!$L35+'Swap - Encargos'!Q35)</f>
        <v>216</v>
      </c>
      <c r="O118" s="4">
        <f>Forward!O118+(-'Swap - Encargos'!F35-'Swap - Encargos'!$L35+'Swap - Encargos'!R35)</f>
        <v>202</v>
      </c>
      <c r="P118" s="4">
        <f>Forward!P118+(-'Swap - Encargos'!G35-'Swap - Encargos'!$L35+'Swap - Encargos'!S35)</f>
        <v>192</v>
      </c>
      <c r="Q118" s="4">
        <f>Forward!Q118+(-'Swap - Encargos'!H35-'Swap - Encargos'!$L35+'Swap - Encargos'!T35)</f>
        <v>182</v>
      </c>
      <c r="R118" s="4">
        <f>Forward!R118+(-'Swap - Encargos'!I35-'Swap - Encargos'!$L35+'Swap - Encargos'!U35)</f>
        <v>179</v>
      </c>
      <c r="S118" s="4">
        <f>Forward!S118+(-'Swap - Encargos'!J35-'Swap - Encargos'!$L35+'Swap - Encargos'!V35)</f>
        <v>176</v>
      </c>
      <c r="T118" s="4">
        <f>Forward!T118+(-'Swap - Encargos'!K35-'Swap - Encargos'!$L35+'Swap - Encargos'!W35)</f>
        <v>172</v>
      </c>
      <c r="U118" s="4">
        <f>Forward!U118</f>
        <v>0</v>
      </c>
      <c r="V118" s="6"/>
      <c r="W118" s="20">
        <f t="shared" si="0"/>
        <v>208.44444444444446</v>
      </c>
      <c r="X118" s="20">
        <f t="shared" si="1"/>
        <v>200.02331349206338</v>
      </c>
      <c r="Y118" s="23">
        <f t="shared" si="2"/>
        <v>198.13333333333333</v>
      </c>
      <c r="Z118" s="23">
        <f t="shared" si="3"/>
        <v>196.7592261904762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138.05555555555554</v>
      </c>
      <c r="AJ118" s="9">
        <f t="shared" si="8"/>
        <v>0.39842873176206506</v>
      </c>
      <c r="AK118" s="9">
        <f t="shared" si="9"/>
        <v>0.39842873176206506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Encargos'!$L36+'Swap - Encargos'!P36)</f>
        <v>293</v>
      </c>
      <c r="N119" s="4">
        <f>Forward!N119+(-'Swap - Encargos'!E36-'Swap - Encargos'!$L36+'Swap - Encargos'!Q36)</f>
        <v>221</v>
      </c>
      <c r="O119" s="4">
        <f>Forward!O119+(-'Swap - Encargos'!F36-'Swap - Encargos'!$L36+'Swap - Encargos'!R36)</f>
        <v>195</v>
      </c>
      <c r="P119" s="4">
        <f>Forward!P119+(-'Swap - Encargos'!G36-'Swap - Encargos'!$L36+'Swap - Encargos'!S36)</f>
        <v>182</v>
      </c>
      <c r="Q119" s="4">
        <f>Forward!Q119+(-'Swap - Encargos'!H36-'Swap - Encargos'!$L36+'Swap - Encargos'!T36)</f>
        <v>183</v>
      </c>
      <c r="R119" s="4">
        <f>Forward!R119+(-'Swap - Encargos'!I36-'Swap - Encargos'!$L36+'Swap - Encargos'!U36)</f>
        <v>176</v>
      </c>
      <c r="S119" s="4">
        <f>Forward!S119+(-'Swap - Encargos'!J36-'Swap - Encargos'!$L36+'Swap - Encargos'!V36)</f>
        <v>173</v>
      </c>
      <c r="T119" s="4">
        <f>Forward!T119+(-'Swap - Encargos'!K36-'Swap - Encargos'!$L36+'Swap - Encargos'!W36)</f>
        <v>169</v>
      </c>
      <c r="U119" s="4">
        <f>Forward!U119</f>
        <v>0</v>
      </c>
      <c r="V119" s="6"/>
      <c r="W119" s="20">
        <f t="shared" si="0"/>
        <v>208.58333333333334</v>
      </c>
      <c r="X119" s="20">
        <f t="shared" si="1"/>
        <v>200.02331349206338</v>
      </c>
      <c r="Y119" s="23">
        <f t="shared" si="2"/>
        <v>197.25</v>
      </c>
      <c r="Z119" s="23">
        <f t="shared" si="3"/>
        <v>196.7592261904762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137.91666666666666</v>
      </c>
      <c r="AJ119" s="9">
        <f t="shared" si="8"/>
        <v>0.39802789802789801</v>
      </c>
      <c r="AK119" s="9">
        <f t="shared" si="9"/>
        <v>0.39802789802789801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Encargos'!$L37+'Swap - Encargos'!P37)</f>
        <v>258</v>
      </c>
      <c r="N120" s="4">
        <f>Forward!N120+(-'Swap - Encargos'!E37-'Swap - Encargos'!$L37+'Swap - Encargos'!Q37)</f>
        <v>157</v>
      </c>
      <c r="O120" s="4">
        <f>Forward!O120+(-'Swap - Encargos'!F37-'Swap - Encargos'!$L37+'Swap - Encargos'!R37)</f>
        <v>184</v>
      </c>
      <c r="P120" s="4">
        <f>Forward!P120+(-'Swap - Encargos'!G37-'Swap - Encargos'!$L37+'Swap - Encargos'!S37)</f>
        <v>184</v>
      </c>
      <c r="Q120" s="4">
        <f>Forward!Q120+(-'Swap - Encargos'!H37-'Swap - Encargos'!$L37+'Swap - Encargos'!T37)</f>
        <v>174</v>
      </c>
      <c r="R120" s="4">
        <f>Forward!R120+(-'Swap - Encargos'!I37-'Swap - Encargos'!$L37+'Swap - Encargos'!U37)</f>
        <v>172</v>
      </c>
      <c r="S120" s="4">
        <f>Forward!S120+(-'Swap - Encargos'!J37-'Swap - Encargos'!$L37+'Swap - Encargos'!V37)</f>
        <v>169</v>
      </c>
      <c r="T120" s="4">
        <f>Forward!T120+(-'Swap - Encargos'!K37-'Swap - Encargos'!$L37+'Swap - Encargos'!W37)</f>
        <v>165</v>
      </c>
      <c r="U120" s="4">
        <f>Forward!U120</f>
        <v>0</v>
      </c>
      <c r="V120" s="6"/>
      <c r="W120" s="20">
        <f t="shared" si="0"/>
        <v>179.11111111111111</v>
      </c>
      <c r="X120" s="20">
        <f t="shared" si="1"/>
        <v>200.02331349206338</v>
      </c>
      <c r="Y120" s="23">
        <f t="shared" si="2"/>
        <v>177.06666666666666</v>
      </c>
      <c r="Z120" s="23">
        <f t="shared" si="3"/>
        <v>196.7592261904762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167.38888888888889</v>
      </c>
      <c r="AJ120" s="9">
        <f t="shared" si="8"/>
        <v>0.48308481641814977</v>
      </c>
      <c r="AK120" s="9">
        <f t="shared" si="9"/>
        <v>0.48308481641814977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Encargos'!$L38+'Swap - Encargos'!P38)</f>
        <v>127</v>
      </c>
      <c r="N121" s="4">
        <f>Forward!N121+(-'Swap - Encargos'!E38-'Swap - Encargos'!$L38+'Swap - Encargos'!Q38)</f>
        <v>171</v>
      </c>
      <c r="O121" s="4">
        <f>Forward!O121+(-'Swap - Encargos'!F38-'Swap - Encargos'!$L38+'Swap - Encargos'!R38)</f>
        <v>186</v>
      </c>
      <c r="P121" s="4">
        <f>Forward!P121+(-'Swap - Encargos'!G38-'Swap - Encargos'!$L38+'Swap - Encargos'!S38)</f>
        <v>196</v>
      </c>
      <c r="Q121" s="4">
        <f>Forward!Q121+(-'Swap - Encargos'!H38-'Swap - Encargos'!$L38+'Swap - Encargos'!T38)</f>
        <v>188</v>
      </c>
      <c r="R121" s="4">
        <f>Forward!R121+(-'Swap - Encargos'!I38-'Swap - Encargos'!$L38+'Swap - Encargos'!U38)</f>
        <v>182</v>
      </c>
      <c r="S121" s="4">
        <f>Forward!S121+(-'Swap - Encargos'!J38-'Swap - Encargos'!$L38+'Swap - Encargos'!V38)</f>
        <v>179</v>
      </c>
      <c r="T121" s="4">
        <f>Forward!T121+(-'Swap - Encargos'!K38-'Swap - Encargos'!$L38+'Swap - Encargos'!W38)</f>
        <v>175</v>
      </c>
      <c r="U121" s="4">
        <f>Forward!U121</f>
        <v>0</v>
      </c>
      <c r="V121" s="6"/>
      <c r="W121" s="20">
        <f t="shared" si="0"/>
        <v>182.41666666666666</v>
      </c>
      <c r="X121" s="20">
        <f t="shared" si="1"/>
        <v>200.02331349206338</v>
      </c>
      <c r="Y121" s="23">
        <f t="shared" si="2"/>
        <v>183.68333333333334</v>
      </c>
      <c r="Z121" s="23">
        <f t="shared" si="3"/>
        <v>196.7592261904762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164.08333333333334</v>
      </c>
      <c r="AJ121" s="9">
        <f t="shared" si="8"/>
        <v>0.47354497354497355</v>
      </c>
      <c r="AK121" s="9">
        <f t="shared" si="9"/>
        <v>0.47354497354497355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Encargos'!$L39+'Swap - Encargos'!Q39)</f>
        <v>171</v>
      </c>
      <c r="O122" s="4">
        <f>Forward!O122+(-'Swap - Encargos'!F39-'Swap - Encargos'!$L39+'Swap - Encargos'!R39)</f>
        <v>196</v>
      </c>
      <c r="P122" s="4">
        <f>Forward!P122+(-'Swap - Encargos'!G39-'Swap - Encargos'!$L39+'Swap - Encargos'!S39)</f>
        <v>190</v>
      </c>
      <c r="Q122" s="4">
        <f>Forward!Q122+(-'Swap - Encargos'!H39-'Swap - Encargos'!$L39+'Swap - Encargos'!T39)</f>
        <v>181</v>
      </c>
      <c r="R122" s="4">
        <f>Forward!R122+(-'Swap - Encargos'!I39-'Swap - Encargos'!$L39+'Swap - Encargos'!U39)</f>
        <v>176</v>
      </c>
      <c r="S122" s="4">
        <f>Forward!S122+(-'Swap - Encargos'!J39-'Swap - Encargos'!$L39+'Swap - Encargos'!V39)</f>
        <v>173</v>
      </c>
      <c r="T122" s="4">
        <f>Forward!T122+(-'Swap - Encargos'!K39-'Swap - Encargos'!$L39+'Swap - Encargos'!W39)</f>
        <v>169</v>
      </c>
      <c r="U122" s="4">
        <f>Forward!U122</f>
        <v>0</v>
      </c>
      <c r="V122" s="6"/>
      <c r="W122" s="20">
        <f t="shared" si="0"/>
        <v>185.66666666666666</v>
      </c>
      <c r="X122" s="20">
        <f t="shared" si="1"/>
        <v>200.02331349206338</v>
      </c>
      <c r="Y122" s="23">
        <f t="shared" si="2"/>
        <v>182.8</v>
      </c>
      <c r="Z122" s="23">
        <f t="shared" si="3"/>
        <v>196.7592261904762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192.63333333333335</v>
      </c>
      <c r="AJ122" s="9">
        <f t="shared" si="8"/>
        <v>0.50920785972332372</v>
      </c>
      <c r="AK122" s="9">
        <f t="shared" si="9"/>
        <v>0.50920785972332372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Encargos'!$L40+'Swap - Encargos'!Q40)</f>
        <v>224</v>
      </c>
      <c r="O123" s="4">
        <f>Forward!O123+(-'Swap - Encargos'!F40-'Swap - Encargos'!$L40+'Swap - Encargos'!R40)</f>
        <v>209</v>
      </c>
      <c r="P123" s="4">
        <f>Forward!P123+(-'Swap - Encargos'!G40-'Swap - Encargos'!$L40+'Swap - Encargos'!S40)</f>
        <v>207</v>
      </c>
      <c r="Q123" s="4">
        <f>Forward!Q123+(-'Swap - Encargos'!H40-'Swap - Encargos'!$L40+'Swap - Encargos'!T40)</f>
        <v>189</v>
      </c>
      <c r="R123" s="4">
        <f>Forward!R123+(-'Swap - Encargos'!I40-'Swap - Encargos'!$L40+'Swap - Encargos'!U40)</f>
        <v>185</v>
      </c>
      <c r="S123" s="4">
        <f>Forward!S123+(-'Swap - Encargos'!J40-'Swap - Encargos'!$L40+'Swap - Encargos'!V40)</f>
        <v>182</v>
      </c>
      <c r="T123" s="4">
        <f>Forward!T123+(-'Swap - Encargos'!K40-'Swap - Encargos'!$L40+'Swap - Encargos'!W40)</f>
        <v>173</v>
      </c>
      <c r="U123" s="4">
        <f>Forward!U123</f>
        <v>0</v>
      </c>
      <c r="V123" s="6"/>
      <c r="W123" s="20">
        <f t="shared" si="0"/>
        <v>212.36111111111111</v>
      </c>
      <c r="X123" s="20">
        <f t="shared" si="1"/>
        <v>200.02331349206338</v>
      </c>
      <c r="Y123" s="23">
        <f t="shared" si="2"/>
        <v>202.1</v>
      </c>
      <c r="Z123" s="23">
        <f t="shared" si="3"/>
        <v>196.7592261904762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165.9388888888889</v>
      </c>
      <c r="AJ123" s="9">
        <f t="shared" si="8"/>
        <v>0.43864363967456754</v>
      </c>
      <c r="AK123" s="9">
        <f t="shared" si="9"/>
        <v>0.43864363967456754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Encargos'!$L41+'Swap - Encargos'!Q41)</f>
        <v>296</v>
      </c>
      <c r="O124" s="4">
        <f>Forward!O124+(-'Swap - Encargos'!F41-'Swap - Encargos'!$L41+'Swap - Encargos'!R41)</f>
        <v>238</v>
      </c>
      <c r="P124" s="4">
        <f>Forward!P124+(-'Swap - Encargos'!G41-'Swap - Encargos'!$L41+'Swap - Encargos'!S41)</f>
        <v>205</v>
      </c>
      <c r="Q124" s="4">
        <f>Forward!Q124+(-'Swap - Encargos'!H41-'Swap - Encargos'!$L41+'Swap - Encargos'!T41)</f>
        <v>197</v>
      </c>
      <c r="R124" s="4">
        <f>Forward!R124+(-'Swap - Encargos'!I41-'Swap - Encargos'!$L41+'Swap - Encargos'!U41)</f>
        <v>192</v>
      </c>
      <c r="S124" s="4">
        <f>Forward!S124+(-'Swap - Encargos'!J41-'Swap - Encargos'!$L41+'Swap - Encargos'!V41)</f>
        <v>192</v>
      </c>
      <c r="T124" s="4">
        <f>Forward!T124+(-'Swap - Encargos'!K41-'Swap - Encargos'!$L41+'Swap - Encargos'!W41)</f>
        <v>182</v>
      </c>
      <c r="U124" s="4">
        <f>Forward!U124</f>
        <v>0</v>
      </c>
      <c r="V124" s="6"/>
      <c r="W124" s="20">
        <f t="shared" si="0"/>
        <v>240.83333333333334</v>
      </c>
      <c r="X124" s="20">
        <f t="shared" si="1"/>
        <v>200.02331349206338</v>
      </c>
      <c r="Y124" s="23">
        <f t="shared" si="2"/>
        <v>222.13333333333333</v>
      </c>
      <c r="Z124" s="23">
        <f t="shared" si="3"/>
        <v>196.7592261904762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137.46666666666667</v>
      </c>
      <c r="AJ124" s="9">
        <f t="shared" si="8"/>
        <v>0.36338003348312625</v>
      </c>
      <c r="AK124" s="9">
        <f t="shared" si="9"/>
        <v>0.36338003348312625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Encargos'!$L42+'Swap - Encargos'!Q42)</f>
        <v>301</v>
      </c>
      <c r="O125" s="4">
        <f>Forward!O125+(-'Swap - Encargos'!F42-'Swap - Encargos'!$L42+'Swap - Encargos'!R42)</f>
        <v>241</v>
      </c>
      <c r="P125" s="4">
        <f>Forward!P125+(-'Swap - Encargos'!G42-'Swap - Encargos'!$L42+'Swap - Encargos'!S42)</f>
        <v>200</v>
      </c>
      <c r="Q125" s="4">
        <f>Forward!Q125+(-'Swap - Encargos'!H42-'Swap - Encargos'!$L42+'Swap - Encargos'!T42)</f>
        <v>183</v>
      </c>
      <c r="R125" s="4">
        <f>Forward!R125+(-'Swap - Encargos'!I42-'Swap - Encargos'!$L42+'Swap - Encargos'!U42)</f>
        <v>190</v>
      </c>
      <c r="S125" s="4">
        <f>Forward!S125+(-'Swap - Encargos'!J42-'Swap - Encargos'!$L42+'Swap - Encargos'!V42)</f>
        <v>195</v>
      </c>
      <c r="T125" s="4">
        <f>Forward!T125+(-'Swap - Encargos'!K42-'Swap - Encargos'!$L42+'Swap - Encargos'!W42)</f>
        <v>188</v>
      </c>
      <c r="U125" s="4">
        <f>Forward!U125</f>
        <v>0</v>
      </c>
      <c r="V125" s="6"/>
      <c r="W125" s="20">
        <f t="shared" si="0"/>
        <v>237.5</v>
      </c>
      <c r="X125" s="20">
        <f t="shared" si="1"/>
        <v>200.02331349206338</v>
      </c>
      <c r="Y125" s="23">
        <f t="shared" si="2"/>
        <v>217.7</v>
      </c>
      <c r="Z125" s="23">
        <f t="shared" si="3"/>
        <v>196.7592261904762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140.80000000000001</v>
      </c>
      <c r="AJ125" s="9">
        <f t="shared" si="8"/>
        <v>0.37219138250066086</v>
      </c>
      <c r="AK125" s="9">
        <f t="shared" si="9"/>
        <v>0.37219138250066086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Encargos'!$L43+'Swap - Encargos'!Q43)</f>
        <v>312</v>
      </c>
      <c r="O126" s="4">
        <f>Forward!O126+(-'Swap - Encargos'!F43-'Swap - Encargos'!$L43+'Swap - Encargos'!R43)</f>
        <v>244</v>
      </c>
      <c r="P126" s="4">
        <f>Forward!P126+(-'Swap - Encargos'!G43-'Swap - Encargos'!$L43+'Swap - Encargos'!S43)</f>
        <v>199</v>
      </c>
      <c r="Q126" s="4">
        <f>Forward!Q126+(-'Swap - Encargos'!H43-'Swap - Encargos'!$L43+'Swap - Encargos'!T43)</f>
        <v>184</v>
      </c>
      <c r="R126" s="4">
        <f>Forward!R126+(-'Swap - Encargos'!I43-'Swap - Encargos'!$L43+'Swap - Encargos'!U43)</f>
        <v>195</v>
      </c>
      <c r="S126" s="4">
        <f>Forward!S126+(-'Swap - Encargos'!J43-'Swap - Encargos'!$L43+'Swap - Encargos'!V43)</f>
        <v>196</v>
      </c>
      <c r="T126" s="4">
        <f>Forward!T126+(-'Swap - Encargos'!K43-'Swap - Encargos'!$L43+'Swap - Encargos'!W43)</f>
        <v>187</v>
      </c>
      <c r="U126" s="4">
        <f>Forward!U126</f>
        <v>0</v>
      </c>
      <c r="V126" s="6"/>
      <c r="W126" s="20">
        <f t="shared" si="0"/>
        <v>237.44444444444446</v>
      </c>
      <c r="X126" s="20">
        <f t="shared" si="1"/>
        <v>200.02331349206338</v>
      </c>
      <c r="Y126" s="23">
        <f t="shared" si="2"/>
        <v>219.06666666666666</v>
      </c>
      <c r="Z126" s="23">
        <f t="shared" si="3"/>
        <v>196.7592261904762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140.85555555555555</v>
      </c>
      <c r="AJ126" s="9">
        <f t="shared" si="8"/>
        <v>0.37233823831761975</v>
      </c>
      <c r="AK126" s="9">
        <f t="shared" si="9"/>
        <v>0.37233823831761975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Encargos'!$L44+'Swap - Encargos'!Q44)</f>
        <v>328</v>
      </c>
      <c r="O127" s="4">
        <f>Forward!O127+(-'Swap - Encargos'!F44-'Swap - Encargos'!$L44+'Swap - Encargos'!R44)</f>
        <v>254</v>
      </c>
      <c r="P127" s="4">
        <f>Forward!P127+(-'Swap - Encargos'!G44-'Swap - Encargos'!$L44+'Swap - Encargos'!S44)</f>
        <v>206</v>
      </c>
      <c r="Q127" s="4">
        <f>Forward!Q127+(-'Swap - Encargos'!H44-'Swap - Encargos'!$L44+'Swap - Encargos'!T44)</f>
        <v>196</v>
      </c>
      <c r="R127" s="4">
        <f>Forward!R127+(-'Swap - Encargos'!I44-'Swap - Encargos'!$L44+'Swap - Encargos'!U44)</f>
        <v>200</v>
      </c>
      <c r="S127" s="4">
        <f>Forward!S127+(-'Swap - Encargos'!J44-'Swap - Encargos'!$L44+'Swap - Encargos'!V44)</f>
        <v>197</v>
      </c>
      <c r="T127" s="4">
        <f>Forward!T127+(-'Swap - Encargos'!K44-'Swap - Encargos'!$L44+'Swap - Encargos'!W44)</f>
        <v>182</v>
      </c>
      <c r="U127" s="4">
        <f>Forward!U127</f>
        <v>0</v>
      </c>
      <c r="V127" s="6"/>
      <c r="W127" s="20">
        <f t="shared" si="0"/>
        <v>244.33333333333334</v>
      </c>
      <c r="X127" s="20">
        <f t="shared" si="1"/>
        <v>200.02331349206338</v>
      </c>
      <c r="Y127" s="23">
        <f t="shared" si="2"/>
        <v>225.88333333333333</v>
      </c>
      <c r="Z127" s="23">
        <f t="shared" si="3"/>
        <v>196.7592261904762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133.96666666666667</v>
      </c>
      <c r="AJ127" s="9">
        <f t="shared" si="8"/>
        <v>0.35412811701471497</v>
      </c>
      <c r="AK127" s="9">
        <f t="shared" si="9"/>
        <v>0.35412811701471497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Encargos'!$L45+'Swap - Encargos'!Q45)</f>
        <v>293</v>
      </c>
      <c r="O128" s="4">
        <f>Forward!O128+(-'Swap - Encargos'!F45-'Swap - Encargos'!$L45+'Swap - Encargos'!R45)</f>
        <v>247</v>
      </c>
      <c r="P128" s="4">
        <f>Forward!P128+(-'Swap - Encargos'!G45-'Swap - Encargos'!$L45+'Swap - Encargos'!S45)</f>
        <v>218</v>
      </c>
      <c r="Q128" s="4">
        <f>Forward!Q128+(-'Swap - Encargos'!H45-'Swap - Encargos'!$L45+'Swap - Encargos'!T45)</f>
        <v>198</v>
      </c>
      <c r="R128" s="4">
        <f>Forward!R128+(-'Swap - Encargos'!I45-'Swap - Encargos'!$L45+'Swap - Encargos'!U45)</f>
        <v>202</v>
      </c>
      <c r="S128" s="4">
        <f>Forward!S128+(-'Swap - Encargos'!J45-'Swap - Encargos'!$L45+'Swap - Encargos'!V45)</f>
        <v>198</v>
      </c>
      <c r="T128" s="4">
        <f>Forward!T128+(-'Swap - Encargos'!K45-'Swap - Encargos'!$L45+'Swap - Encargos'!W45)</f>
        <v>184</v>
      </c>
      <c r="U128" s="4">
        <f>Forward!U128</f>
        <v>0</v>
      </c>
      <c r="V128" s="6"/>
      <c r="W128" s="20">
        <f t="shared" si="0"/>
        <v>236.83333333333334</v>
      </c>
      <c r="X128" s="20">
        <f t="shared" si="1"/>
        <v>200.02331349206338</v>
      </c>
      <c r="Y128" s="23">
        <f t="shared" si="2"/>
        <v>222.1</v>
      </c>
      <c r="Z128" s="23">
        <f t="shared" si="3"/>
        <v>196.7592261904762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141.46666666666667</v>
      </c>
      <c r="AJ128" s="9">
        <f t="shared" si="8"/>
        <v>0.37395365230416777</v>
      </c>
      <c r="AK128" s="9">
        <f t="shared" si="9"/>
        <v>0.37395365230416777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Encargos'!$L46+'Swap - Encargos'!Q46)</f>
        <v>272</v>
      </c>
      <c r="O129" s="4">
        <f>Forward!O129+(-'Swap - Encargos'!F46-'Swap - Encargos'!$L46+'Swap - Encargos'!R46)</f>
        <v>234</v>
      </c>
      <c r="P129" s="4">
        <f>Forward!P129+(-'Swap - Encargos'!G46-'Swap - Encargos'!$L46+'Swap - Encargos'!S46)</f>
        <v>210</v>
      </c>
      <c r="Q129" s="4">
        <f>Forward!Q129+(-'Swap - Encargos'!H46-'Swap - Encargos'!$L46+'Swap - Encargos'!T46)</f>
        <v>194</v>
      </c>
      <c r="R129" s="4">
        <f>Forward!R129+(-'Swap - Encargos'!I46-'Swap - Encargos'!$L46+'Swap - Encargos'!U46)</f>
        <v>207</v>
      </c>
      <c r="S129" s="4">
        <f>Forward!S129+(-'Swap - Encargos'!J46-'Swap - Encargos'!$L46+'Swap - Encargos'!V46)</f>
        <v>193</v>
      </c>
      <c r="T129" s="4">
        <f>Forward!T129+(-'Swap - Encargos'!K46-'Swap - Encargos'!$L46+'Swap - Encargos'!W46)</f>
        <v>203</v>
      </c>
      <c r="U129" s="4">
        <f>Forward!U129</f>
        <v>0</v>
      </c>
      <c r="V129" s="6"/>
      <c r="W129" s="20">
        <f t="shared" si="0"/>
        <v>223.5</v>
      </c>
      <c r="X129" s="20">
        <f t="shared" si="1"/>
        <v>200.02331349206338</v>
      </c>
      <c r="Y129" s="23">
        <f t="shared" si="2"/>
        <v>214.18333333333334</v>
      </c>
      <c r="Z129" s="23">
        <f t="shared" si="3"/>
        <v>196.7592261904762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154.80000000000001</v>
      </c>
      <c r="AJ129" s="9">
        <f t="shared" si="8"/>
        <v>0.40919904837430615</v>
      </c>
      <c r="AK129" s="9">
        <f t="shared" si="9"/>
        <v>0.40919904837430615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Encargos'!$L47+'Swap - Encargos'!Q47)</f>
        <v>323</v>
      </c>
      <c r="O130" s="4">
        <f>Forward!O130+(-'Swap - Encargos'!F47-'Swap - Encargos'!$L47+'Swap - Encargos'!R47)</f>
        <v>251</v>
      </c>
      <c r="P130" s="4">
        <f>Forward!P130+(-'Swap - Encargos'!G47-'Swap - Encargos'!$L47+'Swap - Encargos'!S47)</f>
        <v>212</v>
      </c>
      <c r="Q130" s="4">
        <f>Forward!Q130+(-'Swap - Encargos'!H47-'Swap - Encargos'!$L47+'Swap - Encargos'!T47)</f>
        <v>204</v>
      </c>
      <c r="R130" s="4">
        <f>Forward!R130+(-'Swap - Encargos'!I47-'Swap - Encargos'!$L47+'Swap - Encargos'!U47)</f>
        <v>212</v>
      </c>
      <c r="S130" s="4">
        <f>Forward!S130+(-'Swap - Encargos'!J47-'Swap - Encargos'!$L47+'Swap - Encargos'!V47)</f>
        <v>212</v>
      </c>
      <c r="T130" s="4">
        <f>Forward!T130+(-'Swap - Encargos'!K47-'Swap - Encargos'!$L47+'Swap - Encargos'!W47)</f>
        <v>212</v>
      </c>
      <c r="U130" s="4">
        <f>Forward!U130</f>
        <v>0</v>
      </c>
      <c r="V130" s="6"/>
      <c r="W130" s="20">
        <f t="shared" si="0"/>
        <v>235.55555555555554</v>
      </c>
      <c r="X130" s="20">
        <f t="shared" si="1"/>
        <v>200.02331349206338</v>
      </c>
      <c r="Y130" s="23">
        <f t="shared" si="2"/>
        <v>225.6</v>
      </c>
      <c r="Z130" s="23">
        <f t="shared" si="3"/>
        <v>196.7592261904762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142.74444444444447</v>
      </c>
      <c r="AJ130" s="9">
        <f t="shared" si="8"/>
        <v>0.37733133609422276</v>
      </c>
      <c r="AK130" s="9">
        <f t="shared" si="9"/>
        <v>0.37733133609422276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Encargos'!$L48+'Swap - Encargos'!Q48)</f>
        <v>318</v>
      </c>
      <c r="O131" s="4">
        <f>Forward!O131+(-'Swap - Encargos'!F48-'Swap - Encargos'!$L48+'Swap - Encargos'!R48)</f>
        <v>227</v>
      </c>
      <c r="P131" s="4">
        <f>Forward!P131+(-'Swap - Encargos'!G48-'Swap - Encargos'!$L48+'Swap - Encargos'!S48)</f>
        <v>215</v>
      </c>
      <c r="Q131" s="4">
        <f>Forward!Q131+(-'Swap - Encargos'!H48-'Swap - Encargos'!$L48+'Swap - Encargos'!T48)</f>
        <v>219</v>
      </c>
      <c r="R131" s="4">
        <f>Forward!R131+(-'Swap - Encargos'!I48-'Swap - Encargos'!$L48+'Swap - Encargos'!U48)</f>
        <v>222</v>
      </c>
      <c r="S131" s="4">
        <f>Forward!S131+(-'Swap - Encargos'!J48-'Swap - Encargos'!$L48+'Swap - Encargos'!V48)</f>
        <v>223</v>
      </c>
      <c r="T131" s="4">
        <f>Forward!T131+(-'Swap - Encargos'!K48-'Swap - Encargos'!$L48+'Swap - Encargos'!W48)</f>
        <v>222</v>
      </c>
      <c r="U131" s="4">
        <f>Forward!U131</f>
        <v>0</v>
      </c>
      <c r="V131" s="6"/>
      <c r="W131" s="20">
        <f t="shared" si="0"/>
        <v>228.58333333333334</v>
      </c>
      <c r="X131" s="20">
        <f t="shared" si="1"/>
        <v>200.02331349206338</v>
      </c>
      <c r="Y131" s="23">
        <f t="shared" si="2"/>
        <v>225.95</v>
      </c>
      <c r="Z131" s="23">
        <f t="shared" si="3"/>
        <v>196.7592261904762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149.71666666666667</v>
      </c>
      <c r="AJ131" s="9">
        <f t="shared" si="8"/>
        <v>0.39576174112256585</v>
      </c>
      <c r="AK131" s="9">
        <f>IF(AJ131&gt;0,AJ131,0)</f>
        <v>0.39576174112256585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Encargos'!$L49+'Swap - Encargos'!Q49)</f>
        <v>291</v>
      </c>
      <c r="O132" s="4">
        <f>Forward!O132+(-'Swap - Encargos'!F49-'Swap - Encargos'!$L49+'Swap - Encargos'!R49)</f>
        <v>225</v>
      </c>
      <c r="P132" s="4">
        <f>Forward!P132+(-'Swap - Encargos'!G49-'Swap - Encargos'!$L49+'Swap - Encargos'!S49)</f>
        <v>207</v>
      </c>
      <c r="Q132" s="4">
        <f>Forward!Q132+(-'Swap - Encargos'!H49-'Swap - Encargos'!$L49+'Swap - Encargos'!T49)</f>
        <v>214</v>
      </c>
      <c r="R132" s="4">
        <f>Forward!R132+(-'Swap - Encargos'!I49-'Swap - Encargos'!$L49+'Swap - Encargos'!U49)</f>
        <v>213</v>
      </c>
      <c r="S132" s="4">
        <f>Forward!S132+(-'Swap - Encargos'!J49-'Swap - Encargos'!$L49+'Swap - Encargos'!V49)</f>
        <v>217</v>
      </c>
      <c r="T132" s="4">
        <f>Forward!T132+(-'Swap - Encargos'!K49-'Swap - Encargos'!$L49+'Swap - Encargos'!W49)</f>
        <v>219</v>
      </c>
      <c r="U132" s="4">
        <f>Forward!U132</f>
        <v>0</v>
      </c>
      <c r="V132" s="6"/>
      <c r="W132" s="20">
        <f t="shared" si="0"/>
        <v>219.61111111111111</v>
      </c>
      <c r="X132" s="20">
        <f t="shared" si="1"/>
        <v>200.02331349206338</v>
      </c>
      <c r="Y132" s="23">
        <f t="shared" si="2"/>
        <v>217.66666666666666</v>
      </c>
      <c r="Z132" s="23">
        <f t="shared" si="3"/>
        <v>196.7592261904762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158.6888888888889</v>
      </c>
      <c r="AJ132" s="9">
        <f t="shared" si="8"/>
        <v>0.41947895556142978</v>
      </c>
      <c r="AK132" s="9">
        <f>IF(AJ132&gt;0,AJ132,0)</f>
        <v>0.41947895556142978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Encargos'!$L50+'Swap - Encargos'!Q50)</f>
        <v>323</v>
      </c>
      <c r="O133" s="4">
        <f>Forward!O133+(-'Swap - Encargos'!F50-'Swap - Encargos'!$L50+'Swap - Encargos'!R50)</f>
        <v>274</v>
      </c>
      <c r="P133" s="4">
        <f>Forward!P133+(-'Swap - Encargos'!G50-'Swap - Encargos'!$L50+'Swap - Encargos'!S50)</f>
        <v>255</v>
      </c>
      <c r="Q133" s="4">
        <f>Forward!Q133+(-'Swap - Encargos'!H50-'Swap - Encargos'!$L50+'Swap - Encargos'!T50)</f>
        <v>256</v>
      </c>
      <c r="R133" s="4">
        <f>Forward!R133+(-'Swap - Encargos'!I50-'Swap - Encargos'!$L50+'Swap - Encargos'!U50)</f>
        <v>233</v>
      </c>
      <c r="S133" s="4">
        <f>Forward!S133+(-'Swap - Encargos'!J50-'Swap - Encargos'!$L50+'Swap - Encargos'!V50)</f>
        <v>220</v>
      </c>
      <c r="T133" s="4">
        <f>Forward!T133+(-'Swap - Encargos'!K50-'Swap - Encargos'!$L50+'Swap - Encargos'!W50)</f>
        <v>211</v>
      </c>
      <c r="U133" s="4">
        <f>Forward!U133</f>
        <v>0</v>
      </c>
      <c r="V133" s="6"/>
      <c r="W133" s="20">
        <f t="shared" si="0"/>
        <v>263.52777777777777</v>
      </c>
      <c r="X133" s="20">
        <f t="shared" si="1"/>
        <v>200.02331349206338</v>
      </c>
      <c r="Y133" s="23">
        <f t="shared" si="2"/>
        <v>249.31666666666666</v>
      </c>
      <c r="Z133" s="23">
        <f t="shared" si="3"/>
        <v>196.7592261904762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114.77222222222224</v>
      </c>
      <c r="AJ133" s="9">
        <f t="shared" si="8"/>
        <v>0.30338943225541165</v>
      </c>
      <c r="AK133" s="9">
        <f>IF(AJ133&gt;0,AJ133,0)</f>
        <v>0.30338943225541165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Encargos'!$L51+'Swap - Encargos'!R51)</f>
        <v>339</v>
      </c>
      <c r="P134" s="4">
        <f>Forward!P134+(-'Swap - Encargos'!G51-'Swap - Encargos'!$L51+'Swap - Encargos'!S51)</f>
        <v>279</v>
      </c>
      <c r="Q134" s="4">
        <f>Forward!Q134+(-'Swap - Encargos'!H51-'Swap - Encargos'!$L51+'Swap - Encargos'!T51)</f>
        <v>278</v>
      </c>
      <c r="R134" s="4">
        <f>Forward!R134+(-'Swap - Encargos'!I51-'Swap - Encargos'!$L51+'Swap - Encargos'!U51)</f>
        <v>259</v>
      </c>
      <c r="S134" s="4">
        <f>Forward!S134+(-'Swap - Encargos'!J51-'Swap - Encargos'!$L51+'Swap - Encargos'!V51)</f>
        <v>232</v>
      </c>
      <c r="T134" s="4">
        <f>Forward!T134+(-'Swap - Encargos'!K51-'Swap - Encargos'!$L51+'Swap - Encargos'!W51)</f>
        <v>220</v>
      </c>
      <c r="U134" s="4">
        <f>Forward!U134</f>
        <v>0</v>
      </c>
      <c r="V134" s="6"/>
      <c r="W134" s="20">
        <f t="shared" si="0"/>
        <v>298.66666666666669</v>
      </c>
      <c r="X134" s="20">
        <f t="shared" si="1"/>
        <v>200.02331349206338</v>
      </c>
      <c r="Y134" s="23">
        <f t="shared" si="2"/>
        <v>277.39999999999998</v>
      </c>
      <c r="Z134" s="23">
        <f t="shared" si="3"/>
        <v>196.7592261904762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91.333333333333314</v>
      </c>
      <c r="AJ134" s="9">
        <f t="shared" si="8"/>
        <v>0.23418803418803413</v>
      </c>
      <c r="AK134" s="9">
        <f>IF(AJ134&gt;0,AJ134,0)</f>
        <v>0.23418803418803413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Encargos'!$L52+'Swap - Encargos'!R52)</f>
        <v>386</v>
      </c>
      <c r="P135" s="4">
        <f>Forward!P135+(-'Swap - Encargos'!G52-'Swap - Encargos'!$L52+'Swap - Encargos'!S52)</f>
        <v>283</v>
      </c>
      <c r="Q135" s="4">
        <f>Forward!Q135+(-'Swap - Encargos'!H52-'Swap - Encargos'!$L52+'Swap - Encargos'!T52)</f>
        <v>292</v>
      </c>
      <c r="R135" s="4">
        <f>Forward!R135+(-'Swap - Encargos'!I52-'Swap - Encargos'!$L52+'Swap - Encargos'!U52)</f>
        <v>265</v>
      </c>
      <c r="S135" s="4">
        <f>Forward!S135+(-'Swap - Encargos'!J52-'Swap - Encargos'!$L52+'Swap - Encargos'!V52)</f>
        <v>249</v>
      </c>
      <c r="T135" s="4">
        <f>Forward!T135+(-'Swap - Encargos'!K52-'Swap - Encargos'!$L52+'Swap - Encargos'!W52)</f>
        <v>223</v>
      </c>
      <c r="U135" s="4">
        <f>Forward!U135</f>
        <v>0</v>
      </c>
      <c r="V135" s="6"/>
      <c r="W135" s="20">
        <f t="shared" si="0"/>
        <v>316.97222222222223</v>
      </c>
      <c r="X135" s="20">
        <f t="shared" si="1"/>
        <v>200.02331349206338</v>
      </c>
      <c r="Y135" s="23">
        <f t="shared" si="2"/>
        <v>292.28333333333336</v>
      </c>
      <c r="Z135" s="23">
        <f t="shared" si="3"/>
        <v>196.7592261904762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73.027777777777771</v>
      </c>
      <c r="AJ135" s="9">
        <f>(AE135-W135)/AE135</f>
        <v>0.18725071225071224</v>
      </c>
      <c r="AK135" s="9">
        <f>IF(AJ135&gt;0,AJ135,0)</f>
        <v>0.18725071225071224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Encargos'!$L53+'Swap - Encargos'!R53)</f>
        <v>348</v>
      </c>
      <c r="P136" s="4">
        <f>Forward!P136+(-'Swap - Encargos'!G53-'Swap - Encargos'!$L53+'Swap - Encargos'!S53)</f>
        <v>272</v>
      </c>
      <c r="Q136" s="4">
        <f>Forward!Q136+(-'Swap - Encargos'!H53-'Swap - Encargos'!$L53+'Swap - Encargos'!T53)</f>
        <v>269</v>
      </c>
      <c r="R136" s="4">
        <f>Forward!R136+(-'Swap - Encargos'!I53-'Swap - Encargos'!$L53+'Swap - Encargos'!U53)</f>
        <v>255</v>
      </c>
      <c r="S136" s="4">
        <f>Forward!S136+(-'Swap - Encargos'!J53-'Swap - Encargos'!$L53+'Swap - Encargos'!V53)</f>
        <v>244</v>
      </c>
      <c r="T136" s="4">
        <f>Forward!T136+(-'Swap - Encargos'!K53-'Swap - Encargos'!$L53+'Swap - Encargos'!W53)</f>
        <v>229</v>
      </c>
      <c r="U136" s="4">
        <f>Forward!U136</f>
        <v>0</v>
      </c>
      <c r="V136" s="6"/>
      <c r="W136" s="20">
        <f t="shared" si="0"/>
        <v>291.16666666666669</v>
      </c>
      <c r="X136" s="20">
        <f t="shared" si="1"/>
        <v>200.02331349206338</v>
      </c>
      <c r="Y136" s="23">
        <f t="shared" si="2"/>
        <v>273.63333333333333</v>
      </c>
      <c r="Z136" s="23">
        <f t="shared" si="3"/>
        <v>196.7592261904762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98.833333333333314</v>
      </c>
      <c r="AJ136" s="9">
        <f t="shared" ref="AJ136:AJ139" si="18">(AE136-W136)/AE136</f>
        <v>0.25341880341880335</v>
      </c>
      <c r="AK136" s="9">
        <f t="shared" ref="AK136:AK139" si="19">IF(AJ136&gt;0,AJ136,0)</f>
        <v>0.25341880341880335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Encargos'!$L54+'Swap - Encargos'!R54)</f>
        <v>282</v>
      </c>
      <c r="P137" s="4">
        <f>Forward!P137+(-'Swap - Encargos'!G54-'Swap - Encargos'!$L54+'Swap - Encargos'!S54)</f>
        <v>269</v>
      </c>
      <c r="Q137" s="4">
        <f>Forward!Q137+(-'Swap - Encargos'!H54-'Swap - Encargos'!$L54+'Swap - Encargos'!T54)</f>
        <v>274</v>
      </c>
      <c r="R137" s="4">
        <f>Forward!R137+(-'Swap - Encargos'!I54-'Swap - Encargos'!$L54+'Swap - Encargos'!U54)</f>
        <v>254</v>
      </c>
      <c r="S137" s="4">
        <f>Forward!S137+(-'Swap - Encargos'!J54-'Swap - Encargos'!$L54+'Swap - Encargos'!V54)</f>
        <v>232</v>
      </c>
      <c r="T137" s="4">
        <f>Forward!T137+(-'Swap - Encargos'!K54-'Swap - Encargos'!$L54+'Swap - Encargos'!W54)</f>
        <v>229</v>
      </c>
      <c r="U137" s="4">
        <f>Forward!U137</f>
        <v>0</v>
      </c>
      <c r="V137" s="4"/>
      <c r="W137" s="20">
        <f t="shared" si="0"/>
        <v>272.66666666666669</v>
      </c>
      <c r="X137" s="20">
        <f t="shared" si="1"/>
        <v>200.02331349206338</v>
      </c>
      <c r="Y137" s="23">
        <f t="shared" si="2"/>
        <v>259.55</v>
      </c>
      <c r="Z137" s="23">
        <f t="shared" si="3"/>
        <v>196.7592261904762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117.33333333333331</v>
      </c>
      <c r="AJ137" s="9">
        <f t="shared" si="18"/>
        <v>0.30085470085470079</v>
      </c>
      <c r="AK137" s="9">
        <f t="shared" si="19"/>
        <v>0.30085470085470079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Encargos'!$L55+'Swap - Encargos'!R55)</f>
        <v>320</v>
      </c>
      <c r="P138" s="4">
        <f>Forward!P138+(-'Swap - Encargos'!G55-'Swap - Encargos'!$L55+'Swap - Encargos'!S55)</f>
        <v>281</v>
      </c>
      <c r="Q138" s="4">
        <f>Forward!Q138+(-'Swap - Encargos'!H55-'Swap - Encargos'!$L55+'Swap - Encargos'!T55)</f>
        <v>275</v>
      </c>
      <c r="R138" s="4">
        <f>Forward!R138+(-'Swap - Encargos'!I55-'Swap - Encargos'!$L55+'Swap - Encargos'!U55)</f>
        <v>256</v>
      </c>
      <c r="S138" s="4">
        <f>Forward!S138+(-'Swap - Encargos'!J55-'Swap - Encargos'!$L55+'Swap - Encargos'!V55)</f>
        <v>252</v>
      </c>
      <c r="T138" s="4">
        <f>Forward!T138+(-'Swap - Encargos'!K55-'Swap - Encargos'!$L55+'Swap - Encargos'!W55)</f>
        <v>228</v>
      </c>
      <c r="U138" s="4">
        <f>Forward!U138</f>
        <v>0</v>
      </c>
      <c r="V138" s="4"/>
      <c r="W138" s="20">
        <f t="shared" si="0"/>
        <v>284.88888888888891</v>
      </c>
      <c r="X138" s="20">
        <f t="shared" si="1"/>
        <v>200.02331349206338</v>
      </c>
      <c r="Y138" s="23">
        <f t="shared" si="2"/>
        <v>270.66666666666669</v>
      </c>
      <c r="Z138" s="23">
        <f t="shared" si="3"/>
        <v>196.7592261904762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105.11111111111109</v>
      </c>
      <c r="AJ138" s="9">
        <f t="shared" si="18"/>
        <v>0.26951566951566946</v>
      </c>
      <c r="AK138" s="9">
        <f t="shared" si="19"/>
        <v>0.26951566951566946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Encargos'!$L56+'Swap - Encargos'!R56)</f>
        <v>317</v>
      </c>
      <c r="P139" s="4">
        <f>Forward!P139+(-'Swap - Encargos'!G56-'Swap - Encargos'!$L56+'Swap - Encargos'!S56)</f>
        <v>292</v>
      </c>
      <c r="Q139" s="4">
        <f>Forward!Q139+(-'Swap - Encargos'!H56-'Swap - Encargos'!$L56+'Swap - Encargos'!T56)</f>
        <v>277</v>
      </c>
      <c r="R139" s="4">
        <f>Forward!R139+(-'Swap - Encargos'!I56-'Swap - Encargos'!$L56+'Swap - Encargos'!U56)</f>
        <v>260</v>
      </c>
      <c r="S139" s="4">
        <f>Forward!S139+(-'Swap - Encargos'!J56-'Swap - Encargos'!$L56+'Swap - Encargos'!V56)</f>
        <v>244</v>
      </c>
      <c r="T139" s="4">
        <f>Forward!T139+(-'Swap - Encargos'!K56-'Swap - Encargos'!$L56+'Swap - Encargos'!W56)</f>
        <v>231</v>
      </c>
      <c r="U139" s="4">
        <f>Forward!U139</f>
        <v>0</v>
      </c>
      <c r="V139" s="4"/>
      <c r="W139" s="20">
        <f t="shared" si="0"/>
        <v>287.41666666666669</v>
      </c>
      <c r="X139" s="20">
        <f t="shared" si="1"/>
        <v>200.02331349206338</v>
      </c>
      <c r="Y139" s="23">
        <f t="shared" si="2"/>
        <v>270.83333333333331</v>
      </c>
      <c r="Z139" s="23">
        <f t="shared" si="3"/>
        <v>196.7592261904762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102.58333333333331</v>
      </c>
      <c r="AJ139" s="9">
        <f t="shared" si="18"/>
        <v>0.26303418803418799</v>
      </c>
      <c r="AK139" s="9">
        <f t="shared" si="19"/>
        <v>0.26303418803418799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Encargos'!$L57+'Swap - Encargos'!R57)</f>
        <v>274</v>
      </c>
      <c r="P140" s="4">
        <f>Forward!P140+(-'Swap - Encargos'!G57-'Swap - Encargos'!$L57+'Swap - Encargos'!S57)</f>
        <v>296</v>
      </c>
      <c r="Q140" s="4">
        <f>Forward!Q140+(-'Swap - Encargos'!H57-'Swap - Encargos'!$L57+'Swap - Encargos'!T57)</f>
        <v>279</v>
      </c>
      <c r="R140" s="4">
        <f>Forward!R140+(-'Swap - Encargos'!I57-'Swap - Encargos'!$L57+'Swap - Encargos'!U57)</f>
        <v>260</v>
      </c>
      <c r="S140" s="4">
        <f>Forward!S140+(-'Swap - Encargos'!J57-'Swap - Encargos'!$L57+'Swap - Encargos'!V57)</f>
        <v>240</v>
      </c>
      <c r="T140" s="4">
        <f>Forward!T140+(-'Swap - Encargos'!K57-'Swap - Encargos'!$L57+'Swap - Encargos'!W57)</f>
        <v>232</v>
      </c>
      <c r="U140" s="4">
        <f>Forward!U140</f>
        <v>0</v>
      </c>
      <c r="V140" s="4"/>
      <c r="W140" s="20">
        <f t="shared" si="0"/>
        <v>280.66666666666669</v>
      </c>
      <c r="X140" s="20">
        <f t="shared" si="1"/>
        <v>200.02331349206338</v>
      </c>
      <c r="Y140" s="23">
        <f t="shared" si="2"/>
        <v>265.60000000000002</v>
      </c>
      <c r="Z140" s="23">
        <f t="shared" si="3"/>
        <v>196.7592261904762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109.33333333333331</v>
      </c>
      <c r="AJ140" s="9">
        <f t="shared" ref="AJ140" si="23">(AE140-W140)/AE140</f>
        <v>0.28034188034188029</v>
      </c>
      <c r="AK140" s="9">
        <f t="shared" ref="AK140" si="24">IF(AJ140&gt;0,AJ140,0)</f>
        <v>0.28034188034188029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Encargos'!$L58+'Swap - Encargos'!R58)</f>
        <v>276</v>
      </c>
      <c r="P141" s="4">
        <f>Forward!P141+(-'Swap - Encargos'!G58-'Swap - Encargos'!$L58+'Swap - Encargos'!S58)</f>
        <v>311</v>
      </c>
      <c r="Q141" s="4">
        <f>Forward!Q141+(-'Swap - Encargos'!H58-'Swap - Encargos'!$L58+'Swap - Encargos'!T58)</f>
        <v>291</v>
      </c>
      <c r="R141" s="4">
        <f>Forward!R141+(-'Swap - Encargos'!I58-'Swap - Encargos'!$L58+'Swap - Encargos'!U58)</f>
        <v>269</v>
      </c>
      <c r="S141" s="4">
        <f>Forward!S141+(-'Swap - Encargos'!J58-'Swap - Encargos'!$L58+'Swap - Encargos'!V58)</f>
        <v>253</v>
      </c>
      <c r="T141" s="4">
        <f>Forward!T141+(-'Swap - Encargos'!K58-'Swap - Encargos'!$L58+'Swap - Encargos'!W58)</f>
        <v>226</v>
      </c>
      <c r="U141" s="4">
        <f>Forward!U141</f>
        <v>0</v>
      </c>
      <c r="V141" s="4"/>
      <c r="W141" s="20">
        <f t="shared" si="0"/>
        <v>291.30555555555554</v>
      </c>
      <c r="X141" s="20">
        <f t="shared" si="1"/>
        <v>200.02331349206338</v>
      </c>
      <c r="Y141" s="23">
        <f t="shared" si="2"/>
        <v>274.16666666666669</v>
      </c>
      <c r="Z141" s="23">
        <f t="shared" si="3"/>
        <v>196.7592261904762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98.694444444444457</v>
      </c>
      <c r="AJ141" s="9">
        <f t="shared" ref="AJ141" si="28">(AE141-W141)/AE141</f>
        <v>0.25306267806267807</v>
      </c>
      <c r="AK141" s="9">
        <f t="shared" ref="AK141" si="29">IF(AJ141&gt;0,AJ141,0)</f>
        <v>0.25306267806267807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7A09-FD86-4850-B996-98071C90BA71}">
  <dimension ref="A1:AR145"/>
  <sheetViews>
    <sheetView topLeftCell="A106" workbookViewId="0">
      <selection activeCell="K130" sqref="K130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Encargos'!$M3-'Swap - Encargos'!$L3+'Swap - Encargos'!N3)*(1+SUM($B86:$B$228))</f>
        <v>266.19980000000004</v>
      </c>
      <c r="L86" s="4">
        <f>Forward!L86*(1+SUM($B86:$B$228))+(-'Swap - Encargos'!C3-'Swap - Encargos'!$M3-'Swap - Encargos'!$L3+'Swap - Encargos'!O3)*(1+SUM($B86:$B$228))</f>
        <v>278.41079999999999</v>
      </c>
      <c r="M86" s="4">
        <f>Forward!M86*(1+SUM($B86:$B$228))+(-'Swap - Encargos'!D3-'Swap - Encargos'!$M3-'Swap - Encargos'!$L3+'Swap - Encargos'!P3)*(1+SUM($B86:$B$228))</f>
        <v>256.43099999999998</v>
      </c>
      <c r="N86" s="4">
        <f>Forward!N86*(1+SUM($B86:$B$228))+(-'Swap - Encargos'!E3-'Swap - Encargos'!$M3-'Swap - Encargos'!$L3+'Swap - Encargos'!Q3)*(1+SUM($B86:$B$228))</f>
        <v>238.11450000000002</v>
      </c>
      <c r="O86" s="4">
        <f>Forward!O86*(1+SUM($B86:$B$228))+(-'Swap - Encargos'!F3-'Swap - Encargos'!$M3-'Swap - Encargos'!$L3+'Swap - Encargos'!R3)*(1+SUM($B86:$B$228))</f>
        <v>228.34570000000002</v>
      </c>
      <c r="P86" s="4">
        <f>Forward!P86*(1+SUM($B86:$B$228))+(-'Swap - Encargos'!G3-'Swap - Encargos'!$M3-'Swap - Encargos'!$L3+'Swap - Encargos'!S3)*(1+SUM($B86:$B$228))</f>
        <v>225.90350000000004</v>
      </c>
      <c r="Q86" s="4">
        <f>Forward!Q86*(1+SUM($B86:$B$228))+(-'Swap - Encargos'!H3-'Swap - Encargos'!$M3-'Swap - Encargos'!$L3+'Swap - Encargos'!T3)*(1+SUM($B86:$B$228))</f>
        <v>222.24020000000002</v>
      </c>
      <c r="R86" s="4">
        <f>Forward!R86*(1+SUM($B86:$B$228))+(-'Swap - Encargos'!I3-'Swap - Encargos'!$M3-'Swap - Encargos'!$L3+'Swap - Encargos'!U3)*(1+SUM($B86:$B$228))</f>
        <v>217.35580000000002</v>
      </c>
      <c r="S86" s="4">
        <f>Forward!S86*(1+SUM($B86:$B$228))+(-'Swap - Encargos'!J3-'Swap - Encargos'!$M3-'Swap - Encargos'!$L3+'Swap - Encargos'!V3)*(1+SUM($B86:$B$228))</f>
        <v>211.25030000000001</v>
      </c>
      <c r="T86" s="4">
        <f>Forward!T86*(1+SUM($B86:$B$228))+(-'Swap - Encargos'!K3-'Swap - Encargos'!$M3-'Swap - Encargos'!$L3+'Swap - Encargos'!W3)*(1+SUM($B86:$B$228))</f>
        <v>205.14480000000003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267.01386666666662</v>
      </c>
      <c r="X86" s="20">
        <f t="shared" ref="X86:X141" si="1">AVERAGE($W$2:$W$198)</f>
        <v>212.83050267857138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253.50035999999997</v>
      </c>
      <c r="Z86" s="23">
        <f t="shared" ref="Z86:Z141" si="3">AVERAGE($Y$2:$Y$198)</f>
        <v>209.66858291666671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106.64273333333341</v>
      </c>
      <c r="AJ86" s="9">
        <f t="shared" ref="AJ86:AJ134" si="8">(AE86-W86)/AE86</f>
        <v>0.28540305010893263</v>
      </c>
      <c r="AK86" s="9">
        <f t="shared" ref="AK86:AK130" si="9">IF(AJ86&gt;0,AJ86,0)</f>
        <v>0.28540305010893263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Encargos'!$M4-'Swap - Encargos'!$L4+'Swap - Encargos'!N4)*(1+SUM($B87:$B$228))</f>
        <v>182.35500000000002</v>
      </c>
      <c r="L87" s="4">
        <f>Forward!L87*(1+SUM($B87:$B$228))+(-'Swap - Encargos'!C4-'Swap - Encargos'!$M4-'Swap - Encargos'!$L4+'Swap - Encargos'!O4)*(1+SUM($B87:$B$228))</f>
        <v>263.80689999999998</v>
      </c>
      <c r="M87" s="4">
        <f>Forward!M87*(1+SUM($B87:$B$228))+(-'Swap - Encargos'!D4-'Swap - Encargos'!$M4-'Swap - Encargos'!$L4+'Swap - Encargos'!P4)*(1+SUM($B87:$B$228))</f>
        <v>258.94409999999999</v>
      </c>
      <c r="N87" s="4">
        <f>Forward!N87*(1+SUM($B87:$B$228))+(-'Swap - Encargos'!E4-'Swap - Encargos'!$M4-'Swap - Encargos'!$L4+'Swap - Encargos'!Q4)*(1+SUM($B87:$B$228))</f>
        <v>237.06150000000002</v>
      </c>
      <c r="O87" s="4">
        <f>Forward!O87*(1+SUM($B87:$B$228))+(-'Swap - Encargos'!F4-'Swap - Encargos'!$M4-'Swap - Encargos'!$L4+'Swap - Encargos'!R4)*(1+SUM($B87:$B$228))</f>
        <v>234.6301</v>
      </c>
      <c r="P87" s="4">
        <f>Forward!P87*(1+SUM($B87:$B$228))+(-'Swap - Encargos'!G4-'Swap - Encargos'!$M4-'Swap - Encargos'!$L4+'Swap - Encargos'!S4)*(1+SUM($B87:$B$228))</f>
        <v>224.90450000000001</v>
      </c>
      <c r="Q87" s="4">
        <f>Forward!Q87*(1+SUM($B87:$B$228))+(-'Swap - Encargos'!H4-'Swap - Encargos'!$M4-'Swap - Encargos'!$L4+'Swap - Encargos'!T4)*(1+SUM($B87:$B$228))</f>
        <v>221.25739999999999</v>
      </c>
      <c r="R87" s="4">
        <f>Forward!R87*(1+SUM($B87:$B$228))+(-'Swap - Encargos'!I4-'Swap - Encargos'!$M4-'Swap - Encargos'!$L4+'Swap - Encargos'!U4)*(1+SUM($B87:$B$228))</f>
        <v>216.3946</v>
      </c>
      <c r="S87" s="4">
        <f>Forward!S87*(1+SUM($B87:$B$228))+(-'Swap - Encargos'!J4-'Swap - Encargos'!$M4-'Swap - Encargos'!$L4+'Swap - Encargos'!V4)*(1+SUM($B87:$B$228))</f>
        <v>210.31610000000001</v>
      </c>
      <c r="T87" s="4">
        <f>Forward!T87*(1+SUM($B87:$B$228))+(-'Swap - Encargos'!K4-'Swap - Encargos'!$M4-'Swap - Encargos'!$L4+'Swap - Encargos'!W4)*(1+SUM($B87:$B$228))</f>
        <v>204.23759999999999</v>
      </c>
      <c r="U87" s="4">
        <f>Forward!U87*(1+SUM($B87:$B$228))</f>
        <v>0</v>
      </c>
      <c r="V87" s="6"/>
      <c r="W87" s="20">
        <f t="shared" si="0"/>
        <v>236.5549583333333</v>
      </c>
      <c r="X87" s="20">
        <f t="shared" si="1"/>
        <v>212.83050267857138</v>
      </c>
      <c r="Y87" s="23">
        <f t="shared" si="2"/>
        <v>236.06867833333334</v>
      </c>
      <c r="Z87" s="23">
        <f t="shared" si="3"/>
        <v>209.66858291666671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137.10164166666672</v>
      </c>
      <c r="AJ87" s="9">
        <f t="shared" si="8"/>
        <v>0.36691882778644003</v>
      </c>
      <c r="AK87" s="9">
        <f t="shared" si="9"/>
        <v>0.36691882778644003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Encargos'!$M5-'Swap - Encargos'!$L5+'Swap - Encargos'!N5)*(1+SUM($B88:$B$228))</f>
        <v>231.4752</v>
      </c>
      <c r="L88" s="4">
        <f>Forward!L88*(1+SUM($B88:$B$228))+(-'Swap - Encargos'!C5-'Swap - Encargos'!$M5-'Swap - Encargos'!$L5+'Swap - Encargos'!O5)*(1+SUM($B88:$B$228))</f>
        <v>298.98880000000003</v>
      </c>
      <c r="M88" s="4">
        <f>Forward!M88*(1+SUM($B88:$B$228))+(-'Swap - Encargos'!D5-'Swap - Encargos'!$M5-'Swap - Encargos'!$L5+'Swap - Encargos'!P5)*(1+SUM($B88:$B$228))</f>
        <v>264.02639999999997</v>
      </c>
      <c r="N88" s="4">
        <f>Forward!N88*(1+SUM($B88:$B$228))+(-'Swap - Encargos'!E5-'Swap - Encargos'!$M5-'Swap - Encargos'!$L5+'Swap - Encargos'!Q5)*(1+SUM($B88:$B$228))</f>
        <v>229.06399999999999</v>
      </c>
      <c r="O88" s="4">
        <f>Forward!O88*(1+SUM($B88:$B$228))+(-'Swap - Encargos'!F5-'Swap - Encargos'!$M5-'Swap - Encargos'!$L5+'Swap - Encargos'!R5)*(1+SUM($B88:$B$228))</f>
        <v>226.65280000000001</v>
      </c>
      <c r="P88" s="4">
        <f>Forward!P88*(1+SUM($B88:$B$228))+(-'Swap - Encargos'!G5-'Swap - Encargos'!$M5-'Swap - Encargos'!$L5+'Swap - Encargos'!S5)*(1+SUM($B88:$B$228))</f>
        <v>221.8304</v>
      </c>
      <c r="Q88" s="4">
        <f>Forward!Q88*(1+SUM($B88:$B$228))+(-'Swap - Encargos'!H5-'Swap - Encargos'!$M5-'Swap - Encargos'!$L5+'Swap - Encargos'!T5)*(1+SUM($B88:$B$228))</f>
        <v>218.21360000000001</v>
      </c>
      <c r="R88" s="4">
        <f>Forward!R88*(1+SUM($B88:$B$228))+(-'Swap - Encargos'!I5-'Swap - Encargos'!$M5-'Swap - Encargos'!$L5+'Swap - Encargos'!U5)*(1+SUM($B88:$B$228))</f>
        <v>213.39120000000003</v>
      </c>
      <c r="S88" s="4">
        <f>Forward!S88*(1+SUM($B88:$B$228))+(-'Swap - Encargos'!J5-'Swap - Encargos'!$M5-'Swap - Encargos'!$L5+'Swap - Encargos'!V5)*(1+SUM($B88:$B$228))</f>
        <v>207.36320000000001</v>
      </c>
      <c r="T88" s="4">
        <f>Forward!T88*(1+SUM($B88:$B$228))+(-'Swap - Encargos'!K5-'Swap - Encargos'!$M5-'Swap - Encargos'!$L5+'Swap - Encargos'!W5)*(1+SUM($B88:$B$228))</f>
        <v>201.33520000000001</v>
      </c>
      <c r="U88" s="4">
        <f>Forward!U88*(1+SUM($B88:$B$228))</f>
        <v>0</v>
      </c>
      <c r="V88" s="6"/>
      <c r="W88" s="20">
        <f t="shared" si="0"/>
        <v>264.69617777777773</v>
      </c>
      <c r="X88" s="20">
        <f t="shared" si="1"/>
        <v>212.83050267857138</v>
      </c>
      <c r="Y88" s="23">
        <f t="shared" si="2"/>
        <v>249.71994666666663</v>
      </c>
      <c r="Z88" s="23">
        <f t="shared" si="3"/>
        <v>209.66858291666671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108.96042222222229</v>
      </c>
      <c r="AJ88" s="9">
        <f t="shared" si="8"/>
        <v>0.29160577445232411</v>
      </c>
      <c r="AK88" s="9">
        <f t="shared" si="9"/>
        <v>0.29160577445232411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Encargos'!$M6-'Swap - Encargos'!$L6+'Swap - Encargos'!N6)*(1+SUM($B89:$B$228))</f>
        <v>205.7662</v>
      </c>
      <c r="L89" s="4">
        <f>Forward!L89*(1+SUM($B89:$B$228))+(-'Swap - Encargos'!C6-'Swap - Encargos'!$M6-'Swap - Encargos'!$L6+'Swap - Encargos'!O6)*(1+SUM($B89:$B$228))</f>
        <v>289.02420000000001</v>
      </c>
      <c r="M89" s="4">
        <f>Forward!M89*(1+SUM($B89:$B$228))+(-'Swap - Encargos'!D6-'Swap - Encargos'!$M6-'Swap - Encargos'!$L6+'Swap - Encargos'!P6)*(1+SUM($B89:$B$228))</f>
        <v>265.2362</v>
      </c>
      <c r="N89" s="4">
        <f>Forward!N89*(1+SUM($B89:$B$228))+(-'Swap - Encargos'!E6-'Swap - Encargos'!$M6-'Swap - Encargos'!$L6+'Swap - Encargos'!Q6)*(1+SUM($B89:$B$228))</f>
        <v>239.0694</v>
      </c>
      <c r="O89" s="4">
        <f>Forward!O89*(1+SUM($B89:$B$228))+(-'Swap - Encargos'!F6-'Swap - Encargos'!$M6-'Swap - Encargos'!$L6+'Swap - Encargos'!R6)*(1+SUM($B89:$B$228))</f>
        <v>227.17540000000002</v>
      </c>
      <c r="P89" s="4">
        <f>Forward!P89*(1+SUM($B89:$B$228))+(-'Swap - Encargos'!G6-'Swap - Encargos'!$M6-'Swap - Encargos'!$L6+'Swap - Encargos'!S6)*(1+SUM($B89:$B$228))</f>
        <v>221.22839999999999</v>
      </c>
      <c r="Q89" s="4">
        <f>Forward!Q89*(1+SUM($B89:$B$228))+(-'Swap - Encargos'!H6-'Swap - Encargos'!$M6-'Swap - Encargos'!$L6+'Swap - Encargos'!T6)*(1+SUM($B89:$B$228))</f>
        <v>217.6602</v>
      </c>
      <c r="R89" s="4">
        <f>Forward!R89*(1+SUM($B89:$B$228))+(-'Swap - Encargos'!I6-'Swap - Encargos'!$M6-'Swap - Encargos'!$L6+'Swap - Encargos'!U6)*(1+SUM($B89:$B$228))</f>
        <v>215.28140000000002</v>
      </c>
      <c r="S89" s="4">
        <f>Forward!S89*(1+SUM($B89:$B$228))+(-'Swap - Encargos'!J6-'Swap - Encargos'!$M6-'Swap - Encargos'!$L6+'Swap - Encargos'!V6)*(1+SUM($B89:$B$228))</f>
        <v>209.33440000000002</v>
      </c>
      <c r="T89" s="4">
        <f>Forward!T89*(1+SUM($B89:$B$228))+(-'Swap - Encargos'!K6-'Swap - Encargos'!$M6-'Swap - Encargos'!$L6+'Swap - Encargos'!W6)*(1+SUM($B89:$B$228))</f>
        <v>203.38740000000001</v>
      </c>
      <c r="U89" s="4">
        <f>Forward!U89*(1+SUM($B89:$B$228))</f>
        <v>0</v>
      </c>
      <c r="V89" s="6"/>
      <c r="W89" s="20">
        <f t="shared" si="0"/>
        <v>256.1174666666667</v>
      </c>
      <c r="X89" s="20">
        <f t="shared" si="1"/>
        <v>212.83050267857138</v>
      </c>
      <c r="Y89" s="23">
        <f t="shared" si="2"/>
        <v>246.02739000000003</v>
      </c>
      <c r="Z89" s="23">
        <f t="shared" si="3"/>
        <v>209.66858291666671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117.53913333333333</v>
      </c>
      <c r="AJ89" s="9">
        <f t="shared" si="8"/>
        <v>0.31456458505840207</v>
      </c>
      <c r="AK89" s="9">
        <f t="shared" si="9"/>
        <v>0.31456458505840207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Encargos'!$M7-'Swap - Encargos'!$L7+'Swap - Encargos'!N7)*(1+SUM($B90:$B$228))</f>
        <v>199.21720000000002</v>
      </c>
      <c r="L90" s="4">
        <f>Forward!L90*(1+SUM($B90:$B$228))+(-'Swap - Encargos'!C7-'Swap - Encargos'!$M7-'Swap - Encargos'!$L7+'Swap - Encargos'!O7)*(1+SUM($B90:$B$228))</f>
        <v>258.15720000000005</v>
      </c>
      <c r="M90" s="4">
        <f>Forward!M90*(1+SUM($B90:$B$228))+(-'Swap - Encargos'!D7-'Swap - Encargos'!$M7-'Swap - Encargos'!$L7+'Swap - Encargos'!P7)*(1+SUM($B90:$B$228))</f>
        <v>266.40880000000004</v>
      </c>
      <c r="N90" s="4">
        <f>Forward!N90*(1+SUM($B90:$B$228))+(-'Swap - Encargos'!E7-'Swap - Encargos'!$M7-'Swap - Encargos'!$L7+'Swap - Encargos'!Q7)*(1+SUM($B90:$B$228))</f>
        <v>248.72680000000003</v>
      </c>
      <c r="O90" s="4">
        <f>Forward!O90*(1+SUM($B90:$B$228))+(-'Swap - Encargos'!F7-'Swap - Encargos'!$M7-'Swap - Encargos'!$L7+'Swap - Encargos'!R7)*(1+SUM($B90:$B$228))</f>
        <v>229.86600000000001</v>
      </c>
      <c r="P90" s="4">
        <f>Forward!P90*(1+SUM($B90:$B$228))+(-'Swap - Encargos'!G7-'Swap - Encargos'!$M7-'Swap - Encargos'!$L7+'Swap - Encargos'!S7)*(1+SUM($B90:$B$228))</f>
        <v>226.32960000000003</v>
      </c>
      <c r="Q90" s="4">
        <f>Forward!Q90*(1+SUM($B90:$B$228))+(-'Swap - Encargos'!H7-'Swap - Encargos'!$M7-'Swap - Encargos'!$L7+'Swap - Encargos'!T7)*(1+SUM($B90:$B$228))</f>
        <v>222.79320000000001</v>
      </c>
      <c r="R90" s="4">
        <f>Forward!R90*(1+SUM($B90:$B$228))+(-'Swap - Encargos'!I7-'Swap - Encargos'!$M7-'Swap - Encargos'!$L7+'Swap - Encargos'!U7)*(1+SUM($B90:$B$228))</f>
        <v>220.43560000000002</v>
      </c>
      <c r="S90" s="4">
        <f>Forward!S90*(1+SUM($B90:$B$228))+(-'Swap - Encargos'!J7-'Swap - Encargos'!$M7-'Swap - Encargos'!$L7+'Swap - Encargos'!V7)*(1+SUM($B90:$B$228))</f>
        <v>214.54160000000002</v>
      </c>
      <c r="T90" s="4">
        <f>Forward!T90*(1+SUM($B90:$B$228))+(-'Swap - Encargos'!K7-'Swap - Encargos'!$M7-'Swap - Encargos'!$L7+'Swap - Encargos'!W7)*(1+SUM($B90:$B$228))</f>
        <v>208.64760000000001</v>
      </c>
      <c r="U90" s="4">
        <f>Forward!U90*(1+SUM($B90:$B$228))</f>
        <v>0</v>
      </c>
      <c r="V90" s="6"/>
      <c r="W90" s="20">
        <f t="shared" si="0"/>
        <v>246.76213333333337</v>
      </c>
      <c r="X90" s="20">
        <f t="shared" si="1"/>
        <v>212.83050267857138</v>
      </c>
      <c r="Y90" s="23">
        <f t="shared" si="2"/>
        <v>242.28269333333338</v>
      </c>
      <c r="Z90" s="23">
        <f t="shared" si="3"/>
        <v>209.66858291666671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126.89446666666666</v>
      </c>
      <c r="AJ90" s="9">
        <f t="shared" si="8"/>
        <v>0.33960183405476219</v>
      </c>
      <c r="AK90" s="9">
        <f t="shared" si="9"/>
        <v>0.33960183405476219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Encargos'!$M8-'Swap - Encargos'!$L8+'Swap - Encargos'!N8)*(1+SUM($B91:$B$228))</f>
        <v>196.07470000000004</v>
      </c>
      <c r="L91" s="4">
        <f>Forward!L91*(1+SUM($B91:$B$228))+(-'Swap - Encargos'!C8-'Swap - Encargos'!$M8-'Swap - Encargos'!$L8+'Swap - Encargos'!O8)*(1+SUM($B91:$B$228))</f>
        <v>264.17250000000001</v>
      </c>
      <c r="M91" s="4">
        <f>Forward!M91*(1+SUM($B91:$B$228))+(-'Swap - Encargos'!D8-'Swap - Encargos'!$M8-'Swap - Encargos'!$L8+'Swap - Encargos'!P8)*(1+SUM($B91:$B$228))</f>
        <v>259.47610000000003</v>
      </c>
      <c r="N91" s="4">
        <f>Forward!N91*(1+SUM($B91:$B$228))+(-'Swap - Encargos'!E8-'Swap - Encargos'!$M8-'Swap - Encargos'!$L8+'Swap - Encargos'!Q8)*(1+SUM($B91:$B$228))</f>
        <v>227.77540000000005</v>
      </c>
      <c r="O91" s="4">
        <f>Forward!O91*(1+SUM($B91:$B$228))+(-'Swap - Encargos'!F8-'Swap - Encargos'!$M8-'Swap - Encargos'!$L8+'Swap - Encargos'!R8)*(1+SUM($B91:$B$228))</f>
        <v>221.90490000000003</v>
      </c>
      <c r="P91" s="4">
        <f>Forward!P91*(1+SUM($B91:$B$228))+(-'Swap - Encargos'!G8-'Swap - Encargos'!$M8-'Swap - Encargos'!$L8+'Swap - Encargos'!S8)*(1+SUM($B91:$B$228))</f>
        <v>217.20850000000002</v>
      </c>
      <c r="Q91" s="4">
        <f>Forward!Q91*(1+SUM($B91:$B$228))+(-'Swap - Encargos'!H8-'Swap - Encargos'!$M8-'Swap - Encargos'!$L8+'Swap - Encargos'!T8)*(1+SUM($B91:$B$228))</f>
        <v>213.68620000000004</v>
      </c>
      <c r="R91" s="4">
        <f>Forward!R91*(1+SUM($B91:$B$228))+(-'Swap - Encargos'!I8-'Swap - Encargos'!$M8-'Swap - Encargos'!$L8+'Swap - Encargos'!U8)*(1+SUM($B91:$B$228))</f>
        <v>211.33800000000005</v>
      </c>
      <c r="S91" s="4">
        <f>Forward!S91*(1+SUM($B91:$B$228))+(-'Swap - Encargos'!J8-'Swap - Encargos'!$M8-'Swap - Encargos'!$L8+'Swap - Encargos'!V8)*(1+SUM($B91:$B$228))</f>
        <v>205.46750000000003</v>
      </c>
      <c r="T91" s="4">
        <f>Forward!T91*(1+SUM($B91:$B$228))+(-'Swap - Encargos'!K8-'Swap - Encargos'!$M8-'Swap - Encargos'!$L8+'Swap - Encargos'!W8)*(1+SUM($B91:$B$228))</f>
        <v>199.59700000000004</v>
      </c>
      <c r="U91" s="4">
        <f>Forward!U91*(1+SUM($B91:$B$228))</f>
        <v>0</v>
      </c>
      <c r="V91" s="6"/>
      <c r="W91" s="20">
        <f t="shared" si="0"/>
        <v>244.31064166666667</v>
      </c>
      <c r="X91" s="20">
        <f t="shared" si="1"/>
        <v>212.83050267857138</v>
      </c>
      <c r="Y91" s="23">
        <f t="shared" si="2"/>
        <v>235.64187000000001</v>
      </c>
      <c r="Z91" s="23">
        <f t="shared" si="3"/>
        <v>209.66858291666671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129.34595833333336</v>
      </c>
      <c r="AJ91" s="9">
        <f t="shared" si="8"/>
        <v>0.34616264862800056</v>
      </c>
      <c r="AK91" s="9">
        <f t="shared" si="9"/>
        <v>0.34616264862800056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Encargos'!$M9-'Swap - Encargos'!$L9+'Swap - Encargos'!N9)*(1+SUM($B92:$B$228))</f>
        <v>108.56819999999999</v>
      </c>
      <c r="L92" s="4">
        <f>Forward!L92*(1+SUM($B92:$B$228))+(-'Swap - Encargos'!C9-'Swap - Encargos'!$M9-'Swap - Encargos'!$L9+'Swap - Encargos'!O9)*(1+SUM($B92:$B$228))</f>
        <v>238.14959999999999</v>
      </c>
      <c r="M92" s="4">
        <f>Forward!M92*(1+SUM($B92:$B$228))+(-'Swap - Encargos'!D9-'Swap - Encargos'!$M9-'Swap - Encargos'!$L9+'Swap - Encargos'!P9)*(1+SUM($B92:$B$228))</f>
        <v>242.8192</v>
      </c>
      <c r="N92" s="4">
        <f>Forward!N92*(1+SUM($B92:$B$228))+(-'Swap - Encargos'!E9-'Swap - Encargos'!$M9-'Swap - Encargos'!$L9+'Swap - Encargos'!Q9)*(1+SUM($B92:$B$228))</f>
        <v>232.3126</v>
      </c>
      <c r="O92" s="4">
        <f>Forward!O92*(1+SUM($B92:$B$228))+(-'Swap - Encargos'!F9-'Swap - Encargos'!$M9-'Swap - Encargos'!$L9+'Swap - Encargos'!R9)*(1+SUM($B92:$B$228))</f>
        <v>222.9734</v>
      </c>
      <c r="P92" s="4">
        <f>Forward!P92*(1+SUM($B92:$B$228))+(-'Swap - Encargos'!G9-'Swap - Encargos'!$M9-'Swap - Encargos'!$L9+'Swap - Encargos'!S9)*(1+SUM($B92:$B$228))</f>
        <v>215.96899999999999</v>
      </c>
      <c r="Q92" s="4">
        <f>Forward!Q92*(1+SUM($B92:$B$228))+(-'Swap - Encargos'!H9-'Swap - Encargos'!$M9-'Swap - Encargos'!$L9+'Swap - Encargos'!T9)*(1+SUM($B92:$B$228))</f>
        <v>212.46680000000001</v>
      </c>
      <c r="R92" s="4">
        <f>Forward!R92*(1+SUM($B92:$B$228))+(-'Swap - Encargos'!I9-'Swap - Encargos'!$M9-'Swap - Encargos'!$L9+'Swap - Encargos'!U9)*(1+SUM($B92:$B$228))</f>
        <v>210.13199999999998</v>
      </c>
      <c r="S92" s="4">
        <f>Forward!S92*(1+SUM($B92:$B$228))+(-'Swap - Encargos'!J9-'Swap - Encargos'!$M9-'Swap - Encargos'!$L9+'Swap - Encargos'!V9)*(1+SUM($B92:$B$228))</f>
        <v>204.29499999999999</v>
      </c>
      <c r="T92" s="4">
        <f>Forward!T92*(1+SUM($B92:$B$228))+(-'Swap - Encargos'!K9-'Swap - Encargos'!$M9-'Swap - Encargos'!$L9+'Swap - Encargos'!W9)*(1+SUM($B92:$B$228))</f>
        <v>198.458</v>
      </c>
      <c r="U92" s="4">
        <f>Forward!U92*(1+SUM($B92:$B$228))</f>
        <v>0</v>
      </c>
      <c r="V92" s="6"/>
      <c r="W92" s="20">
        <f t="shared" si="0"/>
        <v>217.13639999999998</v>
      </c>
      <c r="X92" s="20">
        <f t="shared" si="1"/>
        <v>212.83050267857138</v>
      </c>
      <c r="Y92" s="23">
        <f t="shared" si="2"/>
        <v>219.70468</v>
      </c>
      <c r="Z92" s="23">
        <f t="shared" si="3"/>
        <v>209.66858291666671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156.52020000000005</v>
      </c>
      <c r="AJ92" s="9">
        <f t="shared" si="8"/>
        <v>0.41888782373976541</v>
      </c>
      <c r="AK92" s="9">
        <f t="shared" si="9"/>
        <v>0.41888782373976541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Encargos'!$M10-'Swap - Encargos'!$L10+'Swap - Encargos'!N10)*(1+SUM($B93:$B$228))</f>
        <v>127.98779999999999</v>
      </c>
      <c r="L93" s="4">
        <f>Forward!L93*(1+SUM($B93:$B$228))+(-'Swap - Encargos'!C10-'Swap - Encargos'!$M10-'Swap - Encargos'!$L10+'Swap - Encargos'!O10)*(1+SUM($B93:$B$228))</f>
        <v>234.83999999999997</v>
      </c>
      <c r="M93" s="4">
        <f>Forward!M93*(1+SUM($B93:$B$228))+(-'Swap - Encargos'!D10-'Swap - Encargos'!$M10-'Swap - Encargos'!$L10+'Swap - Encargos'!P10)*(1+SUM($B93:$B$228))</f>
        <v>238.36259999999996</v>
      </c>
      <c r="N93" s="4">
        <f>Forward!N93*(1+SUM($B93:$B$228))+(-'Swap - Encargos'!E10-'Swap - Encargos'!$M10-'Swap - Encargos'!$L10+'Swap - Encargos'!Q10)*(1+SUM($B93:$B$228))</f>
        <v>227.79479999999998</v>
      </c>
      <c r="O93" s="4">
        <f>Forward!O93*(1+SUM($B93:$B$228))+(-'Swap - Encargos'!F10-'Swap - Encargos'!$M10-'Swap - Encargos'!$L10+'Swap - Encargos'!R10)*(1+SUM($B93:$B$228))</f>
        <v>219.57539999999997</v>
      </c>
      <c r="P93" s="4">
        <f>Forward!P93*(1+SUM($B93:$B$228))+(-'Swap - Encargos'!G10-'Swap - Encargos'!$M10-'Swap - Encargos'!$L10+'Swap - Encargos'!S10)*(1+SUM($B93:$B$228))</f>
        <v>218.40119999999999</v>
      </c>
      <c r="Q93" s="4">
        <f>Forward!Q93*(1+SUM($B93:$B$228))+(-'Swap - Encargos'!H10-'Swap - Encargos'!$M10-'Swap - Encargos'!$L10+'Swap - Encargos'!T10)*(1+SUM($B93:$B$228))</f>
        <v>218.40119999999999</v>
      </c>
      <c r="R93" s="4">
        <f>Forward!R93*(1+SUM($B93:$B$228))+(-'Swap - Encargos'!I10-'Swap - Encargos'!$M10-'Swap - Encargos'!$L10+'Swap - Encargos'!U10)*(1+SUM($B93:$B$228))</f>
        <v>210.18179999999998</v>
      </c>
      <c r="S93" s="4">
        <f>Forward!S93*(1+SUM($B93:$B$228))+(-'Swap - Encargos'!J10-'Swap - Encargos'!$M10-'Swap - Encargos'!$L10+'Swap - Encargos'!V10)*(1+SUM($B93:$B$228))</f>
        <v>204.3108</v>
      </c>
      <c r="T93" s="4">
        <f>Forward!T93*(1+SUM($B93:$B$228))+(-'Swap - Encargos'!K10-'Swap - Encargos'!$M10-'Swap - Encargos'!$L10+'Swap - Encargos'!W10)*(1+SUM($B93:$B$228))</f>
        <v>198.43979999999999</v>
      </c>
      <c r="U93" s="4">
        <f>Forward!U93*(1+SUM($B93:$B$228))</f>
        <v>0</v>
      </c>
      <c r="V93" s="6"/>
      <c r="W93" s="20">
        <f t="shared" si="0"/>
        <v>219.80371666666665</v>
      </c>
      <c r="X93" s="20">
        <f t="shared" si="1"/>
        <v>212.83050267857138</v>
      </c>
      <c r="Y93" s="23">
        <f t="shared" si="2"/>
        <v>220.26034999999999</v>
      </c>
      <c r="Z93" s="23">
        <f t="shared" si="3"/>
        <v>209.66858291666671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153.85288333333338</v>
      </c>
      <c r="AJ93" s="9">
        <f t="shared" si="8"/>
        <v>0.41174940662986648</v>
      </c>
      <c r="AK93" s="9">
        <f t="shared" si="9"/>
        <v>0.41174940662986648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Encargos'!$M11-'Swap - Encargos'!$L11+'Swap - Encargos'!N11)*(1+SUM($B94:$B$228))</f>
        <v>144.86939999999998</v>
      </c>
      <c r="L94" s="4">
        <f>Forward!L94*(1+SUM($B94:$B$228))+(-'Swap - Encargos'!C11-'Swap - Encargos'!$M11-'Swap - Encargos'!$L11+'Swap - Encargos'!O11)*(1+SUM($B94:$B$228))</f>
        <v>213.18180000000001</v>
      </c>
      <c r="M94" s="4">
        <f>Forward!M94*(1+SUM($B94:$B$228))+(-'Swap - Encargos'!D11-'Swap - Encargos'!$M11-'Swap - Encargos'!$L11+'Swap - Encargos'!P11)*(1+SUM($B94:$B$228))</f>
        <v>237.91559999999998</v>
      </c>
      <c r="N94" s="4">
        <f>Forward!N94*(1+SUM($B94:$B$228))+(-'Swap - Encargos'!E11-'Swap - Encargos'!$M11-'Swap - Encargos'!$L11+'Swap - Encargos'!Q11)*(1+SUM($B94:$B$228))</f>
        <v>233.20439999999999</v>
      </c>
      <c r="O94" s="4">
        <f>Forward!O94*(1+SUM($B94:$B$228))+(-'Swap - Encargos'!F11-'Swap - Encargos'!$M11-'Swap - Encargos'!$L11+'Swap - Encargos'!R11)*(1+SUM($B94:$B$228))</f>
        <v>224.9598</v>
      </c>
      <c r="P94" s="4">
        <f>Forward!P94*(1+SUM($B94:$B$228))+(-'Swap - Encargos'!G11-'Swap - Encargos'!$M11-'Swap - Encargos'!$L11+'Swap - Encargos'!S11)*(1+SUM($B94:$B$228))</f>
        <v>222.60419999999999</v>
      </c>
      <c r="Q94" s="4">
        <f>Forward!Q94*(1+SUM($B94:$B$228))+(-'Swap - Encargos'!H11-'Swap - Encargos'!$M11-'Swap - Encargos'!$L11+'Swap - Encargos'!T11)*(1+SUM($B94:$B$228))</f>
        <v>215.53739999999999</v>
      </c>
      <c r="R94" s="4">
        <f>Forward!R94*(1+SUM($B94:$B$228))+(-'Swap - Encargos'!I11-'Swap - Encargos'!$M11-'Swap - Encargos'!$L11+'Swap - Encargos'!U11)*(1+SUM($B94:$B$228))</f>
        <v>208.47059999999999</v>
      </c>
      <c r="S94" s="4">
        <f>Forward!S94*(1+SUM($B94:$B$228))+(-'Swap - Encargos'!J11-'Swap - Encargos'!$M11-'Swap - Encargos'!$L11+'Swap - Encargos'!V11)*(1+SUM($B94:$B$228))</f>
        <v>204.93719999999999</v>
      </c>
      <c r="T94" s="4">
        <f>Forward!T94*(1+SUM($B94:$B$228))+(-'Swap - Encargos'!K11-'Swap - Encargos'!$M11-'Swap - Encargos'!$L11+'Swap - Encargos'!W11)*(1+SUM($B94:$B$228))</f>
        <v>201.40379999999999</v>
      </c>
      <c r="U94" s="4">
        <f>Forward!U94*(1+SUM($B94:$B$228))</f>
        <v>0</v>
      </c>
      <c r="V94" s="6"/>
      <c r="W94" s="20">
        <f t="shared" si="0"/>
        <v>218.28559999999999</v>
      </c>
      <c r="X94" s="20">
        <f t="shared" si="1"/>
        <v>212.83050267857138</v>
      </c>
      <c r="Y94" s="23">
        <f t="shared" si="2"/>
        <v>221.19084000000001</v>
      </c>
      <c r="Z94" s="23">
        <f t="shared" si="3"/>
        <v>209.66858291666671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155.37100000000004</v>
      </c>
      <c r="AJ94" s="9">
        <f t="shared" si="8"/>
        <v>0.41581227255185649</v>
      </c>
      <c r="AK94" s="9">
        <f t="shared" si="9"/>
        <v>0.41581227255185649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Encargos'!$M12-'Swap - Encargos'!$L12+'Swap - Encargos'!N12)*(1+SUM($B95:$B$228))</f>
        <v>122.79280000000001</v>
      </c>
      <c r="L95" s="4">
        <f>Forward!L95*(1+SUM($B95:$B$228))+(-'Swap - Encargos'!C12-'Swap - Encargos'!$M12-'Swap - Encargos'!$L12+'Swap - Encargos'!O12)*(1+SUM($B95:$B$228))</f>
        <v>185.3699</v>
      </c>
      <c r="M95" s="4">
        <f>Forward!M95*(1+SUM($B95:$B$228))+(-'Swap - Encargos'!D12-'Swap - Encargos'!$M12-'Swap - Encargos'!$L12+'Swap - Encargos'!P12)*(1+SUM($B95:$B$228))</f>
        <v>211.34530000000001</v>
      </c>
      <c r="N95" s="4">
        <f>Forward!N95*(1+SUM($B95:$B$228))+(-'Swap - Encargos'!E12-'Swap - Encargos'!$M12-'Swap - Encargos'!$L12+'Swap - Encargos'!Q12)*(1+SUM($B95:$B$228))</f>
        <v>219.61020000000002</v>
      </c>
      <c r="O95" s="4">
        <f>Forward!O95*(1+SUM($B95:$B$228))+(-'Swap - Encargos'!F12-'Swap - Encargos'!$M12-'Swap - Encargos'!$L12+'Swap - Encargos'!R12)*(1+SUM($B95:$B$228))</f>
        <v>205.4418</v>
      </c>
      <c r="P95" s="4">
        <f>Forward!P95*(1+SUM($B95:$B$228))+(-'Swap - Encargos'!G12-'Swap - Encargos'!$M12-'Swap - Encargos'!$L12+'Swap - Encargos'!S12)*(1+SUM($B95:$B$228))</f>
        <v>207.8032</v>
      </c>
      <c r="Q95" s="4">
        <f>Forward!Q95*(1+SUM($B95:$B$228))+(-'Swap - Encargos'!H12-'Swap - Encargos'!$M12-'Swap - Encargos'!$L12+'Swap - Encargos'!T12)*(1+SUM($B95:$B$228))</f>
        <v>200.71900000000002</v>
      </c>
      <c r="R95" s="4">
        <f>Forward!R95*(1+SUM($B95:$B$228))+(-'Swap - Encargos'!I12-'Swap - Encargos'!$M12-'Swap - Encargos'!$L12+'Swap - Encargos'!U12)*(1+SUM($B95:$B$228))</f>
        <v>197.17690000000002</v>
      </c>
      <c r="S95" s="4">
        <f>Forward!S95*(1+SUM($B95:$B$228))+(-'Swap - Encargos'!J12-'Swap - Encargos'!$M12-'Swap - Encargos'!$L12+'Swap - Encargos'!V12)*(1+SUM($B95:$B$228))</f>
        <v>193.63480000000001</v>
      </c>
      <c r="T95" s="4">
        <f>Forward!T95*(1+SUM($B95:$B$228))+(-'Swap - Encargos'!K12-'Swap - Encargos'!$M12-'Swap - Encargos'!$L12+'Swap - Encargos'!W12)*(1+SUM($B95:$B$228))</f>
        <v>190.09270000000004</v>
      </c>
      <c r="U95" s="4">
        <f>Forward!U95*(1+SUM($B95:$B$228))</f>
        <v>0</v>
      </c>
      <c r="V95" s="6"/>
      <c r="W95" s="20">
        <f t="shared" si="0"/>
        <v>197.37368333333336</v>
      </c>
      <c r="X95" s="20">
        <f t="shared" si="1"/>
        <v>212.83050267857138</v>
      </c>
      <c r="Y95" s="23">
        <f t="shared" si="2"/>
        <v>201.66356000000002</v>
      </c>
      <c r="Z95" s="23">
        <f t="shared" si="3"/>
        <v>209.66858291666671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176.28291666666667</v>
      </c>
      <c r="AJ95" s="9">
        <f t="shared" si="8"/>
        <v>0.47177787483659234</v>
      </c>
      <c r="AK95" s="9">
        <f t="shared" si="9"/>
        <v>0.47177787483659234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Encargos'!$M13-'Swap - Encargos'!$L13+'Swap - Encargos'!N13)*(1+SUM($B96:$B$228))</f>
        <v>121.0044</v>
      </c>
      <c r="L96" s="4">
        <f>Forward!L96*(1+SUM($B96:$B$228))+(-'Swap - Encargos'!C13-'Swap - Encargos'!$M13-'Swap - Encargos'!$L13+'Swap - Encargos'!O13)*(1+SUM($B96:$B$228))</f>
        <v>139.80119999999999</v>
      </c>
      <c r="M96" s="4">
        <f>Forward!M96*(1+SUM($B96:$B$228))+(-'Swap - Encargos'!D13-'Swap - Encargos'!$M13-'Swap - Encargos'!$L13+'Swap - Encargos'!P13)*(1+SUM($B96:$B$228))</f>
        <v>179.74440000000001</v>
      </c>
      <c r="N96" s="4">
        <f>Forward!N96*(1+SUM($B96:$B$228))+(-'Swap - Encargos'!E13-'Swap - Encargos'!$M13-'Swap - Encargos'!$L13+'Swap - Encargos'!Q13)*(1+SUM($B96:$B$228))</f>
        <v>197.36640000000003</v>
      </c>
      <c r="O96" s="4">
        <f>Forward!O96*(1+SUM($B96:$B$228))+(-'Swap - Encargos'!F13-'Swap - Encargos'!$M13-'Swap - Encargos'!$L13+'Swap - Encargos'!R13)*(1+SUM($B96:$B$228))</f>
        <v>189.14280000000002</v>
      </c>
      <c r="P96" s="4">
        <f>Forward!P96*(1+SUM($B96:$B$228))+(-'Swap - Encargos'!G13-'Swap - Encargos'!$M13-'Swap - Encargos'!$L13+'Swap - Encargos'!S13)*(1+SUM($B96:$B$228))</f>
        <v>200.89080000000001</v>
      </c>
      <c r="Q96" s="4">
        <f>Forward!Q96*(1+SUM($B96:$B$228))+(-'Swap - Encargos'!H13-'Swap - Encargos'!$M13-'Swap - Encargos'!$L13+'Swap - Encargos'!T13)*(1+SUM($B96:$B$228))</f>
        <v>193.84200000000001</v>
      </c>
      <c r="R96" s="4">
        <f>Forward!R96*(1+SUM($B96:$B$228))+(-'Swap - Encargos'!I13-'Swap - Encargos'!$M13-'Swap - Encargos'!$L13+'Swap - Encargos'!U13)*(1+SUM($B96:$B$228))</f>
        <v>193.84200000000001</v>
      </c>
      <c r="S96" s="4">
        <f>Forward!S96*(1+SUM($B96:$B$228))+(-'Swap - Encargos'!J13-'Swap - Encargos'!$M13-'Swap - Encargos'!$L13+'Swap - Encargos'!V13)*(1+SUM($B96:$B$228))</f>
        <v>191.49240000000003</v>
      </c>
      <c r="T96" s="4">
        <f>Forward!T96*(1+SUM($B96:$B$228))+(-'Swap - Encargos'!K13-'Swap - Encargos'!$M13-'Swap - Encargos'!$L13+'Swap - Encargos'!W13)*(1+SUM($B96:$B$228))</f>
        <v>183.26880000000003</v>
      </c>
      <c r="U96" s="4">
        <f>Forward!U96*(1+SUM($B96:$B$228))</f>
        <v>0</v>
      </c>
      <c r="V96" s="6"/>
      <c r="W96" s="20">
        <f t="shared" si="0"/>
        <v>168.06166666666667</v>
      </c>
      <c r="X96" s="20">
        <f t="shared" si="1"/>
        <v>212.83050267857138</v>
      </c>
      <c r="Y96" s="23">
        <f t="shared" si="2"/>
        <v>178.72624000000002</v>
      </c>
      <c r="Z96" s="23">
        <f t="shared" si="3"/>
        <v>209.66858291666671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205.59493333333336</v>
      </c>
      <c r="AJ96" s="9">
        <f t="shared" si="8"/>
        <v>0.55022427901269066</v>
      </c>
      <c r="AK96" s="9">
        <f t="shared" si="9"/>
        <v>0.55022427901269066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Encargos'!$M14-'Swap - Encargos'!$L14+'Swap - Encargos'!N14)*(1+SUM($B97:$B$228))</f>
        <v>118.2407</v>
      </c>
      <c r="L97" s="4">
        <f>Forward!L97*(1+SUM($B97:$B$228))+(-'Swap - Encargos'!C14-'Swap - Encargos'!$M14-'Swap - Encargos'!$L14+'Swap - Encargos'!O14)*(1+SUM($B97:$B$228))</f>
        <v>133.45980000000003</v>
      </c>
      <c r="M97" s="4">
        <f>Forward!M97*(1+SUM($B97:$B$228))+(-'Swap - Encargos'!D14-'Swap - Encargos'!$M14-'Swap - Encargos'!$L14+'Swap - Encargos'!P14)*(1+SUM($B97:$B$228))</f>
        <v>182.62920000000003</v>
      </c>
      <c r="N97" s="4">
        <f>Forward!N97*(1+SUM($B97:$B$228))+(-'Swap - Encargos'!E14-'Swap - Encargos'!$M14-'Swap - Encargos'!$L14+'Swap - Encargos'!Q14)*(1+SUM($B97:$B$228))</f>
        <v>191.9948</v>
      </c>
      <c r="O97" s="4">
        <f>Forward!O97*(1+SUM($B97:$B$228))+(-'Swap - Encargos'!F14-'Swap - Encargos'!$M14-'Swap - Encargos'!$L14+'Swap - Encargos'!R14)*(1+SUM($B97:$B$228))</f>
        <v>188.48269999999999</v>
      </c>
      <c r="P97" s="4">
        <f>Forward!P97*(1+SUM($B97:$B$228))+(-'Swap - Encargos'!G14-'Swap - Encargos'!$M14-'Swap - Encargos'!$L14+'Swap - Encargos'!S14)*(1+SUM($B97:$B$228))</f>
        <v>207.2139</v>
      </c>
      <c r="Q97" s="4">
        <f>Forward!Q97*(1+SUM($B97:$B$228))+(-'Swap - Encargos'!H14-'Swap - Encargos'!$M14-'Swap - Encargos'!$L14+'Swap - Encargos'!T14)*(1+SUM($B97:$B$228))</f>
        <v>206.04320000000001</v>
      </c>
      <c r="R97" s="4">
        <f>Forward!R97*(1+SUM($B97:$B$228))+(-'Swap - Encargos'!I14-'Swap - Encargos'!$M14-'Swap - Encargos'!$L14+'Swap - Encargos'!U14)*(1+SUM($B97:$B$228))</f>
        <v>195.5069</v>
      </c>
      <c r="S97" s="4">
        <f>Forward!S97*(1+SUM($B97:$B$228))+(-'Swap - Encargos'!J14-'Swap - Encargos'!$M14-'Swap - Encargos'!$L14+'Swap - Encargos'!V14)*(1+SUM($B97:$B$228))</f>
        <v>190.82410000000002</v>
      </c>
      <c r="T97" s="4">
        <f>Forward!T97*(1+SUM($B97:$B$228))+(-'Swap - Encargos'!K14-'Swap - Encargos'!$M14-'Swap - Encargos'!$L14+'Swap - Encargos'!W14)*(1+SUM($B97:$B$228))</f>
        <v>183.79990000000001</v>
      </c>
      <c r="U97" s="4">
        <f>Forward!U97*(1+SUM($B97:$B$228))</f>
        <v>0</v>
      </c>
      <c r="V97" s="6"/>
      <c r="W97" s="20">
        <f t="shared" si="0"/>
        <v>167.31254166666668</v>
      </c>
      <c r="X97" s="20">
        <f t="shared" si="1"/>
        <v>212.83050267857138</v>
      </c>
      <c r="Y97" s="23">
        <f t="shared" si="2"/>
        <v>179.27319333333335</v>
      </c>
      <c r="Z97" s="23">
        <f t="shared" si="3"/>
        <v>209.66858291666671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206.34405833333335</v>
      </c>
      <c r="AJ97" s="9">
        <f t="shared" si="8"/>
        <v>0.55222912784983147</v>
      </c>
      <c r="AK97" s="9">
        <f t="shared" si="9"/>
        <v>0.55222912784983147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Encargos'!$M15-'Swap - Encargos'!$L15+'Swap - Encargos'!O15)*(1+SUM($B98:$B$228))</f>
        <v>125.76600000000001</v>
      </c>
      <c r="M98" s="4">
        <f>Forward!M98*(1+SUM($B98:$B$228))+(-'Swap - Encargos'!D15-'Swap - Encargos'!$M15-'Swap - Encargos'!$L15+'Swap - Encargos'!P15)*(1+SUM($B98:$B$228))</f>
        <v>147.89150000000001</v>
      </c>
      <c r="N98" s="4">
        <f>Forward!N98*(1+SUM($B98:$B$228))+(-'Swap - Encargos'!E15-'Swap - Encargos'!$M15-'Swap - Encargos'!$L15+'Swap - Encargos'!Q15)*(1+SUM($B98:$B$228))</f>
        <v>165.35900000000001</v>
      </c>
      <c r="O98" s="4">
        <f>Forward!O98*(1+SUM($B98:$B$228))+(-'Swap - Encargos'!F15-'Swap - Encargos'!$M15-'Swap - Encargos'!$L15+'Swap - Encargos'!R15)*(1+SUM($B98:$B$228))</f>
        <v>180.4975</v>
      </c>
      <c r="P98" s="4">
        <f>Forward!P98*(1+SUM($B98:$B$228))+(-'Swap - Encargos'!G15-'Swap - Encargos'!$M15-'Swap - Encargos'!$L15+'Swap - Encargos'!S15)*(1+SUM($B98:$B$228))</f>
        <v>209.61</v>
      </c>
      <c r="Q98" s="4">
        <f>Forward!Q98*(1+SUM($B98:$B$228))+(-'Swap - Encargos'!H15-'Swap - Encargos'!$M15-'Swap - Encargos'!$L15+'Swap - Encargos'!T15)*(1+SUM($B98:$B$228))</f>
        <v>204.95200000000003</v>
      </c>
      <c r="R98" s="4">
        <f>Forward!R98*(1+SUM($B98:$B$228))+(-'Swap - Encargos'!I15-'Swap - Encargos'!$M15-'Swap - Encargos'!$L15+'Swap - Encargos'!U15)*(1+SUM($B98:$B$228))</f>
        <v>197.96500000000003</v>
      </c>
      <c r="S98" s="4">
        <f>Forward!S98*(1+SUM($B98:$B$228))+(-'Swap - Encargos'!J15-'Swap - Encargos'!$M15-'Swap - Encargos'!$L15+'Swap - Encargos'!V15)*(1+SUM($B98:$B$228))</f>
        <v>193.30700000000002</v>
      </c>
      <c r="T98" s="4">
        <f>Forward!T98*(1+SUM($B98:$B$228))+(-'Swap - Encargos'!K15-'Swap - Encargos'!$M15-'Swap - Encargos'!$L15+'Swap - Encargos'!W15)*(1+SUM($B98:$B$228))</f>
        <v>186.32000000000002</v>
      </c>
      <c r="U98" s="4">
        <f>Forward!U98*(1+SUM($B98:$B$228))</f>
        <v>0</v>
      </c>
      <c r="V98" s="6"/>
      <c r="W98" s="20">
        <f t="shared" si="0"/>
        <v>146.33883333333335</v>
      </c>
      <c r="X98" s="20">
        <f t="shared" si="1"/>
        <v>212.83050267857138</v>
      </c>
      <c r="Y98" s="23">
        <f t="shared" si="2"/>
        <v>165.82480000000001</v>
      </c>
      <c r="Z98" s="23">
        <f t="shared" si="3"/>
        <v>209.66858291666671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222.57476666666668</v>
      </c>
      <c r="AJ98" s="9">
        <f t="shared" si="8"/>
        <v>0.60332491582491576</v>
      </c>
      <c r="AK98" s="9">
        <f t="shared" si="9"/>
        <v>0.60332491582491576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Encargos'!$M16-'Swap - Encargos'!$L16+'Swap - Encargos'!O16)*(1+SUM($B99:$B$228))</f>
        <v>129.8304</v>
      </c>
      <c r="M99" s="4">
        <f>Forward!M99*(1+SUM($B99:$B$228))+(-'Swap - Encargos'!D16-'Swap - Encargos'!$M16-'Swap - Encargos'!$L16+'Swap - Encargos'!P16)*(1+SUM($B99:$B$228))</f>
        <v>134.46720000000002</v>
      </c>
      <c r="N99" s="4">
        <f>Forward!N99*(1+SUM($B99:$B$228))+(-'Swap - Encargos'!E16-'Swap - Encargos'!$M16-'Swap - Encargos'!$L16+'Swap - Encargos'!Q16)*(1+SUM($B99:$B$228))</f>
        <v>147.2184</v>
      </c>
      <c r="O99" s="4">
        <f>Forward!O99*(1+SUM($B99:$B$228))+(-'Swap - Encargos'!F16-'Swap - Encargos'!$M16-'Swap - Encargos'!$L16+'Swap - Encargos'!R16)*(1+SUM($B99:$B$228))</f>
        <v>166.9248</v>
      </c>
      <c r="P99" s="4">
        <f>Forward!P99*(1+SUM($B99:$B$228))+(-'Swap - Encargos'!G16-'Swap - Encargos'!$M16-'Swap - Encargos'!$L16+'Swap - Encargos'!S16)*(1+SUM($B99:$B$228))</f>
        <v>212.1336</v>
      </c>
      <c r="Q99" s="4">
        <f>Forward!Q99*(1+SUM($B99:$B$228))+(-'Swap - Encargos'!H16-'Swap - Encargos'!$M16-'Swap - Encargos'!$L16+'Swap - Encargos'!T16)*(1+SUM($B99:$B$228))</f>
        <v>207.49680000000001</v>
      </c>
      <c r="R99" s="4">
        <f>Forward!R99*(1+SUM($B99:$B$228))+(-'Swap - Encargos'!I16-'Swap - Encargos'!$M16-'Swap - Encargos'!$L16+'Swap - Encargos'!U16)*(1+SUM($B99:$B$228))</f>
        <v>201.70079999999999</v>
      </c>
      <c r="S99" s="4">
        <f>Forward!S99*(1+SUM($B99:$B$228))+(-'Swap - Encargos'!J16-'Swap - Encargos'!$M16-'Swap - Encargos'!$L16+'Swap - Encargos'!V16)*(1+SUM($B99:$B$228))</f>
        <v>197.06399999999999</v>
      </c>
      <c r="T99" s="4">
        <f>Forward!T99*(1+SUM($B99:$B$228))+(-'Swap - Encargos'!K16-'Swap - Encargos'!$M16-'Swap - Encargos'!$L16+'Swap - Encargos'!W16)*(1+SUM($B99:$B$228))</f>
        <v>190.1088</v>
      </c>
      <c r="U99" s="4">
        <f>Forward!U99*(1+SUM($B99:$B$228))</f>
        <v>0</v>
      </c>
      <c r="V99" s="6"/>
      <c r="W99" s="20">
        <f t="shared" si="0"/>
        <v>138.20240000000001</v>
      </c>
      <c r="X99" s="20">
        <f t="shared" si="1"/>
        <v>212.83050267857138</v>
      </c>
      <c r="Y99" s="23">
        <f t="shared" si="2"/>
        <v>159.40932000000004</v>
      </c>
      <c r="Z99" s="23">
        <f t="shared" si="3"/>
        <v>209.66858291666671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230.71120000000002</v>
      </c>
      <c r="AJ99" s="9">
        <f t="shared" si="8"/>
        <v>0.62538003478321214</v>
      </c>
      <c r="AK99" s="9">
        <f t="shared" si="9"/>
        <v>0.62538003478321214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Encargos'!$M17-'Swap - Encargos'!$L17+'Swap - Encargos'!O17)*(1+SUM($B100:$B$228))</f>
        <v>124.28640000000001</v>
      </c>
      <c r="M100" s="4">
        <f>Forward!M100*(1+SUM($B100:$B$228))+(-'Swap - Encargos'!D17-'Swap - Encargos'!$M17-'Swap - Encargos'!$L17+'Swap - Encargos'!P17)*(1+SUM($B100:$B$228))</f>
        <v>141.54840000000002</v>
      </c>
      <c r="N100" s="4">
        <f>Forward!N100*(1+SUM($B100:$B$228))+(-'Swap - Encargos'!E17-'Swap - Encargos'!$M17-'Swap - Encargos'!$L17+'Swap - Encargos'!Q17)*(1+SUM($B100:$B$228))</f>
        <v>146.1516</v>
      </c>
      <c r="O100" s="4">
        <f>Forward!O100*(1+SUM($B100:$B$228))+(-'Swap - Encargos'!F17-'Swap - Encargos'!$M17-'Swap - Encargos'!$L17+'Swap - Encargos'!R17)*(1+SUM($B100:$B$228))</f>
        <v>158.81040000000002</v>
      </c>
      <c r="P100" s="4">
        <f>Forward!P100*(1+SUM($B100:$B$228))+(-'Swap - Encargos'!G17-'Swap - Encargos'!$M17-'Swap - Encargos'!$L17+'Swap - Encargos'!S17)*(1+SUM($B100:$B$228))</f>
        <v>184.12800000000001</v>
      </c>
      <c r="Q100" s="4">
        <f>Forward!Q100*(1+SUM($B100:$B$228))+(-'Swap - Encargos'!H17-'Swap - Encargos'!$M17-'Swap - Encargos'!$L17+'Swap - Encargos'!T17)*(1+SUM($B100:$B$228))</f>
        <v>200.23920000000001</v>
      </c>
      <c r="R100" s="4">
        <f>Forward!R100*(1+SUM($B100:$B$228))+(-'Swap - Encargos'!I17-'Swap - Encargos'!$M17-'Swap - Encargos'!$L17+'Swap - Encargos'!U17)*(1+SUM($B100:$B$228))</f>
        <v>193.33440000000002</v>
      </c>
      <c r="S100" s="4">
        <f>Forward!S100*(1+SUM($B100:$B$228))+(-'Swap - Encargos'!J17-'Swap - Encargos'!$M17-'Swap - Encargos'!$L17+'Swap - Encargos'!V17)*(1+SUM($B100:$B$228))</f>
        <v>188.73120000000003</v>
      </c>
      <c r="T100" s="4">
        <f>Forward!T100*(1+SUM($B100:$B$228))+(-'Swap - Encargos'!K17-'Swap - Encargos'!$M17-'Swap - Encargos'!$L17+'Swap - Encargos'!W17)*(1+SUM($B100:$B$228))</f>
        <v>181.82640000000001</v>
      </c>
      <c r="U100" s="4">
        <f>Forward!U100*(1+SUM($B100:$B$228))</f>
        <v>0</v>
      </c>
      <c r="V100" s="6"/>
      <c r="W100" s="20">
        <f t="shared" si="0"/>
        <v>139.24680000000001</v>
      </c>
      <c r="X100" s="20">
        <f t="shared" si="1"/>
        <v>212.83050267857138</v>
      </c>
      <c r="Y100" s="23">
        <f t="shared" si="2"/>
        <v>153.51671999999999</v>
      </c>
      <c r="Z100" s="23">
        <f t="shared" si="3"/>
        <v>209.66858291666671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229.66680000000002</v>
      </c>
      <c r="AJ100" s="9">
        <f t="shared" si="8"/>
        <v>0.62254901960784315</v>
      </c>
      <c r="AK100" s="9">
        <f t="shared" si="9"/>
        <v>0.62254901960784315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Encargos'!$M18-'Swap - Encargos'!$L18+'Swap - Encargos'!O18)*(1+SUM($B101:$B$228))</f>
        <v>120.0885</v>
      </c>
      <c r="M101" s="4">
        <f>Forward!M101*(1+SUM($B101:$B$228))+(-'Swap - Encargos'!D18-'Swap - Encargos'!$M18-'Swap - Encargos'!$L18+'Swap - Encargos'!P18)*(1+SUM($B101:$B$228))</f>
        <v>124.66329999999999</v>
      </c>
      <c r="N101" s="4">
        <f>Forward!N101*(1+SUM($B101:$B$228))+(-'Swap - Encargos'!E18-'Swap - Encargos'!$M18-'Swap - Encargos'!$L18+'Swap - Encargos'!Q18)*(1+SUM($B101:$B$228))</f>
        <v>130.3818</v>
      </c>
      <c r="O101" s="4">
        <f>Forward!O101*(1+SUM($B101:$B$228))+(-'Swap - Encargos'!F18-'Swap - Encargos'!$M18-'Swap - Encargos'!$L18+'Swap - Encargos'!R18)*(1+SUM($B101:$B$228))</f>
        <v>144.1062</v>
      </c>
      <c r="P101" s="4">
        <f>Forward!P101*(1+SUM($B101:$B$228))+(-'Swap - Encargos'!G18-'Swap - Encargos'!$M18-'Swap - Encargos'!$L18+'Swap - Encargos'!S18)*(1+SUM($B101:$B$228))</f>
        <v>177.27349999999998</v>
      </c>
      <c r="Q101" s="4">
        <f>Forward!Q101*(1+SUM($B101:$B$228))+(-'Swap - Encargos'!H18-'Swap - Encargos'!$M18-'Swap - Encargos'!$L18+'Swap - Encargos'!T18)*(1+SUM($B101:$B$228))</f>
        <v>193.28530000000001</v>
      </c>
      <c r="R101" s="4">
        <f>Forward!R101*(1+SUM($B101:$B$228))+(-'Swap - Encargos'!I18-'Swap - Encargos'!$M18-'Swap - Encargos'!$L18+'Swap - Encargos'!U18)*(1+SUM($B101:$B$228))</f>
        <v>190.99789999999999</v>
      </c>
      <c r="S101" s="4">
        <f>Forward!S101*(1+SUM($B101:$B$228))+(-'Swap - Encargos'!J18-'Swap - Encargos'!$M18-'Swap - Encargos'!$L18+'Swap - Encargos'!V18)*(1+SUM($B101:$B$228))</f>
        <v>189.85419999999999</v>
      </c>
      <c r="T101" s="4">
        <f>Forward!T101*(1+SUM($B101:$B$228))+(-'Swap - Encargos'!K18-'Swap - Encargos'!$M18-'Swap - Encargos'!$L18+'Swap - Encargos'!W18)*(1+SUM($B101:$B$228))</f>
        <v>186.42310000000001</v>
      </c>
      <c r="U101" s="4">
        <f>Forward!U101*(1+SUM($B101:$B$228))</f>
        <v>0</v>
      </c>
      <c r="V101" s="6"/>
      <c r="W101" s="20">
        <f t="shared" si="0"/>
        <v>127.04600833333332</v>
      </c>
      <c r="X101" s="20">
        <f t="shared" si="1"/>
        <v>212.83050267857138</v>
      </c>
      <c r="Y101" s="23">
        <f t="shared" si="2"/>
        <v>142.96250000000001</v>
      </c>
      <c r="Z101" s="23">
        <f t="shared" si="3"/>
        <v>209.66858291666671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241.86759166666673</v>
      </c>
      <c r="AJ101" s="9">
        <f t="shared" si="8"/>
        <v>0.65562123940854089</v>
      </c>
      <c r="AK101" s="9">
        <f t="shared" si="9"/>
        <v>0.65562123940854089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Encargos'!$M19-'Swap - Encargos'!$L19+'Swap - Encargos'!O19)*(1+SUM($B102:$B$228))</f>
        <v>127.45599999999999</v>
      </c>
      <c r="M102" s="4">
        <f>Forward!M102*(1+SUM($B102:$B$228))+(-'Swap - Encargos'!D19-'Swap - Encargos'!$M19-'Swap - Encargos'!$L19+'Swap - Encargos'!P19)*(1+SUM($B102:$B$228))</f>
        <v>125.17999999999998</v>
      </c>
      <c r="N102" s="4">
        <f>Forward!N102*(1+SUM($B102:$B$228))+(-'Swap - Encargos'!E19-'Swap - Encargos'!$M19-'Swap - Encargos'!$L19+'Swap - Encargos'!Q19)*(1+SUM($B102:$B$228))</f>
        <v>143.38800000000001</v>
      </c>
      <c r="O102" s="4">
        <f>Forward!O102*(1+SUM($B102:$B$228))+(-'Swap - Encargos'!F19-'Swap - Encargos'!$M19-'Swap - Encargos'!$L19+'Swap - Encargos'!R19)*(1+SUM($B102:$B$228))</f>
        <v>154.768</v>
      </c>
      <c r="P102" s="4">
        <f>Forward!P102*(1+SUM($B102:$B$228))+(-'Swap - Encargos'!G19-'Swap - Encargos'!$M19-'Swap - Encargos'!$L19+'Swap - Encargos'!S19)*(1+SUM($B102:$B$228))</f>
        <v>170.7</v>
      </c>
      <c r="Q102" s="4">
        <f>Forward!Q102*(1+SUM($B102:$B$228))+(-'Swap - Encargos'!H19-'Swap - Encargos'!$M19-'Swap - Encargos'!$L19+'Swap - Encargos'!T19)*(1+SUM($B102:$B$228))</f>
        <v>188.90799999999999</v>
      </c>
      <c r="R102" s="4">
        <f>Forward!R102*(1+SUM($B102:$B$228))+(-'Swap - Encargos'!I19-'Swap - Encargos'!$M19-'Swap - Encargos'!$L19+'Swap - Encargos'!U19)*(1+SUM($B102:$B$228))</f>
        <v>185.49399999999997</v>
      </c>
      <c r="S102" s="4">
        <f>Forward!S102*(1+SUM($B102:$B$228))+(-'Swap - Encargos'!J19-'Swap - Encargos'!$M19-'Swap - Encargos'!$L19+'Swap - Encargos'!V19)*(1+SUM($B102:$B$228))</f>
        <v>183.21799999999999</v>
      </c>
      <c r="T102" s="4">
        <f>Forward!T102*(1+SUM($B102:$B$228))+(-'Swap - Encargos'!K19-'Swap - Encargos'!$M19-'Swap - Encargos'!$L19+'Swap - Encargos'!W19)*(1+SUM($B102:$B$228))</f>
        <v>180.94199999999998</v>
      </c>
      <c r="U102" s="4">
        <f>Forward!U102*(1+SUM($B102:$B$228))</f>
        <v>0</v>
      </c>
      <c r="V102" s="6"/>
      <c r="W102" s="20">
        <f t="shared" si="0"/>
        <v>135.04266666666666</v>
      </c>
      <c r="X102" s="20">
        <f t="shared" si="1"/>
        <v>212.83050267857138</v>
      </c>
      <c r="Y102" s="23">
        <f t="shared" si="2"/>
        <v>148.39519999999999</v>
      </c>
      <c r="Z102" s="23">
        <f t="shared" si="3"/>
        <v>209.66858291666671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233.87093333333337</v>
      </c>
      <c r="AJ102" s="9">
        <f t="shared" si="8"/>
        <v>0.63394500320219516</v>
      </c>
      <c r="AK102" s="9">
        <f t="shared" si="9"/>
        <v>0.63394500320219516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Encargos'!$M20-'Swap - Encargos'!$L20+'Swap - Encargos'!O20)*(1+SUM($B103:$B$228))</f>
        <v>121.51989999999999</v>
      </c>
      <c r="M103" s="4">
        <f>Forward!M103*(1+SUM($B103:$B$228))+(-'Swap - Encargos'!D20-'Swap - Encargos'!$M20-'Swap - Encargos'!$L20+'Swap - Encargos'!P20)*(1+SUM($B103:$B$228))</f>
        <v>126.06269999999999</v>
      </c>
      <c r="N103" s="4">
        <f>Forward!N103*(1+SUM($B103:$B$228))+(-'Swap - Encargos'!E20-'Swap - Encargos'!$M20-'Swap - Encargos'!$L20+'Swap - Encargos'!Q20)*(1+SUM($B103:$B$228))</f>
        <v>141.96249999999998</v>
      </c>
      <c r="O103" s="4">
        <f>Forward!O103*(1+SUM($B103:$B$228))+(-'Swap - Encargos'!F20-'Swap - Encargos'!$M20-'Swap - Encargos'!$L20+'Swap - Encargos'!R20)*(1+SUM($B103:$B$228))</f>
        <v>149.91239999999999</v>
      </c>
      <c r="P103" s="4">
        <f>Forward!P103*(1+SUM($B103:$B$228))+(-'Swap - Encargos'!G20-'Swap - Encargos'!$M20-'Swap - Encargos'!$L20+'Swap - Encargos'!S20)*(1+SUM($B103:$B$228))</f>
        <v>162.4051</v>
      </c>
      <c r="Q103" s="4">
        <f>Forward!Q103*(1+SUM($B103:$B$228))+(-'Swap - Encargos'!H20-'Swap - Encargos'!$M20-'Swap - Encargos'!$L20+'Swap - Encargos'!T20)*(1+SUM($B103:$B$228))</f>
        <v>181.71199999999999</v>
      </c>
      <c r="R103" s="4">
        <f>Forward!R103*(1+SUM($B103:$B$228))+(-'Swap - Encargos'!I20-'Swap - Encargos'!$M20-'Swap - Encargos'!$L20+'Swap - Encargos'!U20)*(1+SUM($B103:$B$228))</f>
        <v>179.44059999999999</v>
      </c>
      <c r="S103" s="4">
        <f>Forward!S103*(1+SUM($B103:$B$228))+(-'Swap - Encargos'!J20-'Swap - Encargos'!$M20-'Swap - Encargos'!$L20+'Swap - Encargos'!V20)*(1+SUM($B103:$B$228))</f>
        <v>177.16919999999999</v>
      </c>
      <c r="T103" s="4">
        <f>Forward!T103*(1+SUM($B103:$B$228))+(-'Swap - Encargos'!K20-'Swap - Encargos'!$M20-'Swap - Encargos'!$L20+'Swap - Encargos'!W20)*(1+SUM($B103:$B$228))</f>
        <v>174.89779999999999</v>
      </c>
      <c r="U103" s="4">
        <f>Forward!U103*(1+SUM($B103:$B$228))</f>
        <v>0</v>
      </c>
      <c r="V103" s="6"/>
      <c r="W103" s="20">
        <f t="shared" si="0"/>
        <v>133.79176944444441</v>
      </c>
      <c r="X103" s="20">
        <f t="shared" si="1"/>
        <v>212.83050267857138</v>
      </c>
      <c r="Y103" s="23">
        <f t="shared" si="2"/>
        <v>145.38852833333334</v>
      </c>
      <c r="Z103" s="23">
        <f t="shared" si="3"/>
        <v>209.66858291666671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235.12183055555562</v>
      </c>
      <c r="AJ103" s="9">
        <f t="shared" si="8"/>
        <v>0.63733576250795743</v>
      </c>
      <c r="AK103" s="9">
        <f t="shared" si="9"/>
        <v>0.63733576250795743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Encargos'!$M21-'Swap - Encargos'!$L21+'Swap - Encargos'!O21)*(1+SUM($B104:$B$228))</f>
        <v>127.28800000000001</v>
      </c>
      <c r="M104" s="4">
        <f>Forward!M104*(1+SUM($B104:$B$228))+(-'Swap - Encargos'!D21-'Swap - Encargos'!$M21-'Swap - Encargos'!$L21+'Swap - Encargos'!P21)*(1+SUM($B104:$B$228))</f>
        <v>129.56100000000001</v>
      </c>
      <c r="N104" s="4">
        <f>Forward!N104*(1+SUM($B104:$B$228))+(-'Swap - Encargos'!E21-'Swap - Encargos'!$M21-'Swap - Encargos'!$L21+'Swap - Encargos'!Q21)*(1+SUM($B104:$B$228))</f>
        <v>140.92600000000002</v>
      </c>
      <c r="O104" s="4">
        <f>Forward!O104*(1+SUM($B104:$B$228))+(-'Swap - Encargos'!F21-'Swap - Encargos'!$M21-'Swap - Encargos'!$L21+'Swap - Encargos'!R21)*(1+SUM($B104:$B$228))</f>
        <v>147.745</v>
      </c>
      <c r="P104" s="4">
        <f>Forward!P104*(1+SUM($B104:$B$228))+(-'Swap - Encargos'!G21-'Swap - Encargos'!$M21-'Swap - Encargos'!$L21+'Swap - Encargos'!S21)*(1+SUM($B104:$B$228))</f>
        <v>156.83699999999999</v>
      </c>
      <c r="Q104" s="4">
        <f>Forward!Q104*(1+SUM($B104:$B$228))+(-'Swap - Encargos'!H21-'Swap - Encargos'!$M21-'Swap - Encargos'!$L21+'Swap - Encargos'!T21)*(1+SUM($B104:$B$228))</f>
        <v>177.29400000000001</v>
      </c>
      <c r="R104" s="4">
        <f>Forward!R104*(1+SUM($B104:$B$228))+(-'Swap - Encargos'!I21-'Swap - Encargos'!$M21-'Swap - Encargos'!$L21+'Swap - Encargos'!U21)*(1+SUM($B104:$B$228))</f>
        <v>173.88450000000003</v>
      </c>
      <c r="S104" s="4">
        <f>Forward!S104*(1+SUM($B104:$B$228))+(-'Swap - Encargos'!J21-'Swap - Encargos'!$M21-'Swap - Encargos'!$L21+'Swap - Encargos'!V21)*(1+SUM($B104:$B$228))</f>
        <v>171.61150000000001</v>
      </c>
      <c r="T104" s="4">
        <f>Forward!T104*(1+SUM($B104:$B$228))+(-'Swap - Encargos'!K21-'Swap - Encargos'!$M21-'Swap - Encargos'!$L21+'Swap - Encargos'!W21)*(1+SUM($B104:$B$228))</f>
        <v>169.33850000000001</v>
      </c>
      <c r="U104" s="4">
        <f>Forward!U104*(1+SUM($B104:$B$228))</f>
        <v>0</v>
      </c>
      <c r="V104" s="6"/>
      <c r="W104" s="20">
        <f t="shared" si="0"/>
        <v>136.00116666666668</v>
      </c>
      <c r="X104" s="20">
        <f t="shared" si="1"/>
        <v>212.83050267857138</v>
      </c>
      <c r="Y104" s="23">
        <f t="shared" si="2"/>
        <v>145.47200000000001</v>
      </c>
      <c r="Z104" s="23">
        <f t="shared" si="3"/>
        <v>209.66858291666671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232.91243333333335</v>
      </c>
      <c r="AJ104" s="9">
        <f t="shared" si="8"/>
        <v>0.63134683387474289</v>
      </c>
      <c r="AK104" s="9">
        <f t="shared" si="9"/>
        <v>0.63134683387474289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Encargos'!$M22-'Swap - Encargos'!$L22+'Swap - Encargos'!O22)*(1+SUM($B105:$B$228))</f>
        <v>133.96539999999999</v>
      </c>
      <c r="M105" s="4">
        <f>Forward!M105*(1+SUM($B105:$B$228))+(-'Swap - Encargos'!D22-'Swap - Encargos'!$M22-'Swap - Encargos'!$L22+'Swap - Encargos'!P22)*(1+SUM($B105:$B$228))</f>
        <v>122.61239999999999</v>
      </c>
      <c r="N105" s="4">
        <f>Forward!N105*(1+SUM($B105:$B$228))+(-'Swap - Encargos'!E22-'Swap - Encargos'!$M22-'Swap - Encargos'!$L22+'Swap - Encargos'!Q22)*(1+SUM($B105:$B$228))</f>
        <v>140.77719999999999</v>
      </c>
      <c r="O105" s="4">
        <f>Forward!O105*(1+SUM($B105:$B$228))+(-'Swap - Encargos'!F22-'Swap - Encargos'!$M22-'Swap - Encargos'!$L22+'Swap - Encargos'!R22)*(1+SUM($B105:$B$228))</f>
        <v>153.2655</v>
      </c>
      <c r="P105" s="4">
        <f>Forward!P105*(1+SUM($B105:$B$228))+(-'Swap - Encargos'!G22-'Swap - Encargos'!$M22-'Swap - Encargos'!$L22+'Swap - Encargos'!S22)*(1+SUM($B105:$B$228))</f>
        <v>162.34790000000001</v>
      </c>
      <c r="Q105" s="4">
        <f>Forward!Q105*(1+SUM($B105:$B$228))+(-'Swap - Encargos'!H22-'Swap - Encargos'!$M22-'Swap - Encargos'!$L22+'Swap - Encargos'!T22)*(1+SUM($B105:$B$228))</f>
        <v>170.29499999999999</v>
      </c>
      <c r="R105" s="4">
        <f>Forward!R105*(1+SUM($B105:$B$228))+(-'Swap - Encargos'!I22-'Swap - Encargos'!$M22-'Swap - Encargos'!$L22+'Swap - Encargos'!U22)*(1+SUM($B105:$B$228))</f>
        <v>171.43029999999999</v>
      </c>
      <c r="S105" s="4">
        <f>Forward!S105*(1+SUM($B105:$B$228))+(-'Swap - Encargos'!J22-'Swap - Encargos'!$M22-'Swap - Encargos'!$L22+'Swap - Encargos'!V22)*(1+SUM($B105:$B$228))</f>
        <v>169.15969999999999</v>
      </c>
      <c r="T105" s="4">
        <f>Forward!T105*(1+SUM($B105:$B$228))+(-'Swap - Encargos'!K22-'Swap - Encargos'!$M22-'Swap - Encargos'!$L22+'Swap - Encargos'!W22)*(1+SUM($B105:$B$228))</f>
        <v>166.88909999999998</v>
      </c>
      <c r="U105" s="4">
        <f>Forward!U105*(1+SUM($B105:$B$228))</f>
        <v>0</v>
      </c>
      <c r="V105" s="6"/>
      <c r="W105" s="20">
        <f t="shared" si="0"/>
        <v>136.20446388888888</v>
      </c>
      <c r="X105" s="20">
        <f t="shared" si="1"/>
        <v>212.83050267857138</v>
      </c>
      <c r="Y105" s="23">
        <f t="shared" si="2"/>
        <v>146.83213333333336</v>
      </c>
      <c r="Z105" s="23">
        <f t="shared" si="3"/>
        <v>209.66858291666671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232.70913611111115</v>
      </c>
      <c r="AJ105" s="9">
        <f t="shared" si="8"/>
        <v>0.63079576386208347</v>
      </c>
      <c r="AK105" s="9">
        <f t="shared" si="9"/>
        <v>0.63079576386208347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Encargos'!$M23-'Swap - Encargos'!$L23+'Swap - Encargos'!O23)*(1+SUM($B106:$B$228))</f>
        <v>124.56400000000001</v>
      </c>
      <c r="M106" s="4">
        <f>Forward!M106*(1+SUM($B106:$B$228))+(-'Swap - Encargos'!D23-'Swap - Encargos'!$M23-'Swap - Encargos'!$L23+'Swap - Encargos'!P23)*(1+SUM($B106:$B$228))</f>
        <v>123.4316</v>
      </c>
      <c r="N106" s="4">
        <f>Forward!N106*(1+SUM($B106:$B$228))+(-'Swap - Encargos'!E23-'Swap - Encargos'!$M23-'Swap - Encargos'!$L23+'Swap - Encargos'!Q23)*(1+SUM($B106:$B$228))</f>
        <v>135.88800000000001</v>
      </c>
      <c r="O106" s="4">
        <f>Forward!O106*(1+SUM($B106:$B$228))+(-'Swap - Encargos'!F23-'Swap - Encargos'!$M23-'Swap - Encargos'!$L23+'Swap - Encargos'!R23)*(1+SUM($B106:$B$228))</f>
        <v>147.21200000000002</v>
      </c>
      <c r="P106" s="4">
        <f>Forward!P106*(1+SUM($B106:$B$228))+(-'Swap - Encargos'!G23-'Swap - Encargos'!$M23-'Swap - Encargos'!$L23+'Swap - Encargos'!S23)*(1+SUM($B106:$B$228))</f>
        <v>164.19800000000001</v>
      </c>
      <c r="Q106" s="4">
        <f>Forward!Q106*(1+SUM($B106:$B$228))+(-'Swap - Encargos'!H23-'Swap - Encargos'!$M23-'Swap - Encargos'!$L23+'Swap - Encargos'!T23)*(1+SUM($B106:$B$228))</f>
        <v>173.25720000000001</v>
      </c>
      <c r="R106" s="4">
        <f>Forward!R106*(1+SUM($B106:$B$228))+(-'Swap - Encargos'!I23-'Swap - Encargos'!$M23-'Swap - Encargos'!$L23+'Swap - Encargos'!U23)*(1+SUM($B106:$B$228))</f>
        <v>173.25720000000001</v>
      </c>
      <c r="S106" s="4">
        <f>Forward!S106*(1+SUM($B106:$B$228))+(-'Swap - Encargos'!J23-'Swap - Encargos'!$M23-'Swap - Encargos'!$L23+'Swap - Encargos'!V23)*(1+SUM($B106:$B$228))</f>
        <v>170.9924</v>
      </c>
      <c r="T106" s="4">
        <f>Forward!T106*(1+SUM($B106:$B$228))+(-'Swap - Encargos'!K23-'Swap - Encargos'!$M23-'Swap - Encargos'!$L23+'Swap - Encargos'!W23)*(1+SUM($B106:$B$228))</f>
        <v>168.7276</v>
      </c>
      <c r="U106" s="4">
        <f>Forward!U106*(1+SUM($B106:$B$228))</f>
        <v>0</v>
      </c>
      <c r="V106" s="6"/>
      <c r="W106" s="20">
        <f t="shared" si="0"/>
        <v>132.99408888888888</v>
      </c>
      <c r="X106" s="20">
        <f t="shared" si="1"/>
        <v>212.83050267857138</v>
      </c>
      <c r="Y106" s="23">
        <f t="shared" si="2"/>
        <v>145.55114666666668</v>
      </c>
      <c r="Z106" s="23">
        <f t="shared" si="3"/>
        <v>209.66858291666671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235.91951111111115</v>
      </c>
      <c r="AJ106" s="9">
        <f t="shared" si="8"/>
        <v>0.6394980047119736</v>
      </c>
      <c r="AK106" s="9">
        <f t="shared" si="9"/>
        <v>0.6394980047119736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Encargos'!$M24-'Swap - Encargos'!$L24+'Swap - Encargos'!O24)*(1+SUM($B107:$B$228))</f>
        <v>128.7972</v>
      </c>
      <c r="M107" s="4">
        <f>Forward!M107*(1+SUM($B107:$B$228))+(-'Swap - Encargos'!D24-'Swap - Encargos'!$M24-'Swap - Encargos'!$L24+'Swap - Encargos'!P24)*(1+SUM($B107:$B$228))</f>
        <v>123.14819999999999</v>
      </c>
      <c r="N107" s="4">
        <f>Forward!N107*(1+SUM($B107:$B$228))+(-'Swap - Encargos'!E24-'Swap - Encargos'!$M24-'Swap - Encargos'!$L24+'Swap - Encargos'!Q24)*(1+SUM($B107:$B$228))</f>
        <v>144.61439999999999</v>
      </c>
      <c r="O107" s="4">
        <f>Forward!O107*(1+SUM($B107:$B$228))+(-'Swap - Encargos'!F24-'Swap - Encargos'!$M24-'Swap - Encargos'!$L24+'Swap - Encargos'!R24)*(1+SUM($B107:$B$228))</f>
        <v>148.00379999999998</v>
      </c>
      <c r="P107" s="4">
        <f>Forward!P107*(1+SUM($B107:$B$228))+(-'Swap - Encargos'!G24-'Swap - Encargos'!$M24-'Swap - Encargos'!$L24+'Swap - Encargos'!S24)*(1+SUM($B107:$B$228))</f>
        <v>158.172</v>
      </c>
      <c r="Q107" s="4">
        <f>Forward!Q107*(1+SUM($B107:$B$228))+(-'Swap - Encargos'!H24-'Swap - Encargos'!$M24-'Swap - Encargos'!$L24+'Swap - Encargos'!T24)*(1+SUM($B107:$B$228))</f>
        <v>169.47</v>
      </c>
      <c r="R107" s="4">
        <f>Forward!R107*(1+SUM($B107:$B$228))+(-'Swap - Encargos'!I24-'Swap - Encargos'!$M24-'Swap - Encargos'!$L24+'Swap - Encargos'!U24)*(1+SUM($B107:$B$228))</f>
        <v>168.34019999999998</v>
      </c>
      <c r="S107" s="4">
        <f>Forward!S107*(1+SUM($B107:$B$228))+(-'Swap - Encargos'!J24-'Swap - Encargos'!$M24-'Swap - Encargos'!$L24+'Swap - Encargos'!V24)*(1+SUM($B107:$B$228))</f>
        <v>166.08059999999998</v>
      </c>
      <c r="T107" s="4">
        <f>Forward!T107*(1+SUM($B107:$B$228))+(-'Swap - Encargos'!K24-'Swap - Encargos'!$M24-'Swap - Encargos'!$L24+'Swap - Encargos'!W24)*(1+SUM($B107:$B$228))</f>
        <v>163.82099999999997</v>
      </c>
      <c r="U107" s="4">
        <f>Forward!U107*(1+SUM($B107:$B$228))</f>
        <v>0</v>
      </c>
      <c r="V107" s="6"/>
      <c r="W107" s="20">
        <f t="shared" si="0"/>
        <v>136.98824999999999</v>
      </c>
      <c r="X107" s="20">
        <f t="shared" si="1"/>
        <v>212.83050267857138</v>
      </c>
      <c r="Y107" s="23">
        <f t="shared" si="2"/>
        <v>146.64804000000001</v>
      </c>
      <c r="Z107" s="23">
        <f t="shared" si="3"/>
        <v>209.66858291666671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231.92535000000004</v>
      </c>
      <c r="AJ107" s="9">
        <f t="shared" si="8"/>
        <v>0.62867118479774131</v>
      </c>
      <c r="AK107" s="9">
        <f t="shared" si="9"/>
        <v>0.62867118479774131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Encargos'!$M25-'Swap - Encargos'!$L25+'Swap - Encargos'!O25)*(1+SUM($B108:$B$228))</f>
        <v>129.65099999999998</v>
      </c>
      <c r="M108" s="4">
        <f>Forward!M108*(1+SUM($B108:$B$228))+(-'Swap - Encargos'!D25-'Swap - Encargos'!$M25-'Swap - Encargos'!$L25+'Swap - Encargos'!P25)*(1+SUM($B108:$B$228))</f>
        <v>136.41540000000001</v>
      </c>
      <c r="N108" s="4">
        <f>Forward!N108*(1+SUM($B108:$B$228))+(-'Swap - Encargos'!E25-'Swap - Encargos'!$M25-'Swap - Encargos'!$L25+'Swap - Encargos'!Q25)*(1+SUM($B108:$B$228))</f>
        <v>153.32639999999998</v>
      </c>
      <c r="O108" s="4">
        <f>Forward!O108*(1+SUM($B108:$B$228))+(-'Swap - Encargos'!F25-'Swap - Encargos'!$M25-'Swap - Encargos'!$L25+'Swap - Encargos'!R25)*(1+SUM($B108:$B$228))</f>
        <v>155.5812</v>
      </c>
      <c r="P108" s="4">
        <f>Forward!P108*(1+SUM($B108:$B$228))+(-'Swap - Encargos'!G25-'Swap - Encargos'!$M25-'Swap - Encargos'!$L25+'Swap - Encargos'!S25)*(1+SUM($B108:$B$228))</f>
        <v>157.83600000000001</v>
      </c>
      <c r="Q108" s="4">
        <f>Forward!Q108*(1+SUM($B108:$B$228))+(-'Swap - Encargos'!H25-'Swap - Encargos'!$M25-'Swap - Encargos'!$L25+'Swap - Encargos'!T25)*(1+SUM($B108:$B$228))</f>
        <v>178.1292</v>
      </c>
      <c r="R108" s="4">
        <f>Forward!R108*(1+SUM($B108:$B$228))+(-'Swap - Encargos'!I25-'Swap - Encargos'!$M25-'Swap - Encargos'!$L25+'Swap - Encargos'!U25)*(1+SUM($B108:$B$228))</f>
        <v>175.87440000000001</v>
      </c>
      <c r="S108" s="4">
        <f>Forward!S108*(1+SUM($B108:$B$228))+(-'Swap - Encargos'!J25-'Swap - Encargos'!$M25-'Swap - Encargos'!$L25+'Swap - Encargos'!V25)*(1+SUM($B108:$B$228))</f>
        <v>173.61960000000002</v>
      </c>
      <c r="T108" s="4">
        <f>Forward!T108*(1+SUM($B108:$B$228))+(-'Swap - Encargos'!K25-'Swap - Encargos'!$M25-'Swap - Encargos'!$L25+'Swap - Encargos'!W25)*(1+SUM($B108:$B$228))</f>
        <v>171.3648</v>
      </c>
      <c r="U108" s="4">
        <f>Forward!U108*(1+SUM($B108:$B$228))</f>
        <v>0</v>
      </c>
      <c r="V108" s="6"/>
      <c r="W108" s="20">
        <f t="shared" si="0"/>
        <v>147.00043333333332</v>
      </c>
      <c r="X108" s="20">
        <f t="shared" si="1"/>
        <v>212.83050267857138</v>
      </c>
      <c r="Y108" s="23">
        <f t="shared" si="2"/>
        <v>154.64170000000001</v>
      </c>
      <c r="Z108" s="23">
        <f t="shared" si="3"/>
        <v>209.66858291666671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221.91316666666671</v>
      </c>
      <c r="AJ108" s="9">
        <f t="shared" si="8"/>
        <v>0.60153154198345271</v>
      </c>
      <c r="AK108" s="9">
        <f t="shared" si="9"/>
        <v>0.60153154198345271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Encargos'!$M26-'Swap - Encargos'!$L26+'Swap - Encargos'!O26)*(1+SUM($B109:$B$228))</f>
        <v>131.57820000000001</v>
      </c>
      <c r="M109" s="4">
        <f>Forward!M109*(1+SUM($B109:$B$228))+(-'Swap - Encargos'!D26-'Swap - Encargos'!$M26-'Swap - Encargos'!$L26+'Swap - Encargos'!P26)*(1+SUM($B109:$B$228))</f>
        <v>138.32579999999999</v>
      </c>
      <c r="N109" s="4">
        <f>Forward!N109*(1+SUM($B109:$B$228))+(-'Swap - Encargos'!E26-'Swap - Encargos'!$M26-'Swap - Encargos'!$L26+'Swap - Encargos'!Q26)*(1+SUM($B109:$B$228))</f>
        <v>163.06700000000001</v>
      </c>
      <c r="O109" s="4">
        <f>Forward!O109*(1+SUM($B109:$B$228))+(-'Swap - Encargos'!F26-'Swap - Encargos'!$M26-'Swap - Encargos'!$L26+'Swap - Encargos'!R26)*(1+SUM($B109:$B$228))</f>
        <v>170.9392</v>
      </c>
      <c r="P109" s="4">
        <f>Forward!P109*(1+SUM($B109:$B$228))+(-'Swap - Encargos'!G26-'Swap - Encargos'!$M26-'Swap - Encargos'!$L26+'Swap - Encargos'!S26)*(1+SUM($B109:$B$228))</f>
        <v>176.56220000000002</v>
      </c>
      <c r="Q109" s="4">
        <f>Forward!Q109*(1+SUM($B109:$B$228))+(-'Swap - Encargos'!H26-'Swap - Encargos'!$M26-'Swap - Encargos'!$L26+'Swap - Encargos'!T26)*(1+SUM($B109:$B$228))</f>
        <v>182.18519999999998</v>
      </c>
      <c r="R109" s="4">
        <f>Forward!R109*(1+SUM($B109:$B$228))+(-'Swap - Encargos'!I26-'Swap - Encargos'!$M26-'Swap - Encargos'!$L26+'Swap - Encargos'!U26)*(1+SUM($B109:$B$228))</f>
        <v>184.43440000000001</v>
      </c>
      <c r="S109" s="4">
        <f>Forward!S109*(1+SUM($B109:$B$228))+(-'Swap - Encargos'!J26-'Swap - Encargos'!$M26-'Swap - Encargos'!$L26+'Swap - Encargos'!V26)*(1+SUM($B109:$B$228))</f>
        <v>182.18520000000001</v>
      </c>
      <c r="T109" s="4">
        <f>Forward!T109*(1+SUM($B109:$B$228))+(-'Swap - Encargos'!K26-'Swap - Encargos'!$M26-'Swap - Encargos'!$L26+'Swap - Encargos'!W26)*(1+SUM($B109:$B$228))</f>
        <v>179.93600000000001</v>
      </c>
      <c r="U109" s="4">
        <f>Forward!U109*(1+SUM($B109:$B$228))</f>
        <v>0</v>
      </c>
      <c r="V109" s="6"/>
      <c r="W109" s="20">
        <f t="shared" si="0"/>
        <v>156.35063888888888</v>
      </c>
      <c r="X109" s="20">
        <f t="shared" si="1"/>
        <v>212.83050267857138</v>
      </c>
      <c r="Y109" s="23">
        <f t="shared" si="2"/>
        <v>165.37242999999998</v>
      </c>
      <c r="Z109" s="23">
        <f t="shared" si="3"/>
        <v>209.66858291666671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212.56296111111115</v>
      </c>
      <c r="AJ109" s="9">
        <f t="shared" si="8"/>
        <v>0.57618629703841528</v>
      </c>
      <c r="AK109" s="9">
        <f t="shared" si="9"/>
        <v>0.57618629703841528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Encargos'!$M27-'Swap - Encargos'!$L27+'Swap - Encargos'!P27)*(1+SUM($B110:$B$228))</f>
        <v>135.73779999999999</v>
      </c>
      <c r="N110" s="4">
        <f>Forward!N110*(1+SUM($B110:$B$228))+(-'Swap - Encargos'!E27-'Swap - Encargos'!$M27-'Swap - Encargos'!$L27+'Swap - Encargos'!Q27)*(1+SUM($B110:$B$228))</f>
        <v>153.68659999999997</v>
      </c>
      <c r="O110" s="4">
        <f>Forward!O110*(1+SUM($B110:$B$228))+(-'Swap - Encargos'!F27-'Swap - Encargos'!$M27-'Swap - Encargos'!$L27+'Swap - Encargos'!R27)*(1+SUM($B110:$B$228))</f>
        <v>160.41739999999999</v>
      </c>
      <c r="P110" s="4">
        <f>Forward!P110*(1+SUM($B110:$B$228))+(-'Swap - Encargos'!G27-'Swap - Encargos'!$M27-'Swap - Encargos'!$L27+'Swap - Encargos'!S27)*(1+SUM($B110:$B$228))</f>
        <v>191.82779999999997</v>
      </c>
      <c r="Q110" s="4">
        <f>Forward!Q110*(1+SUM($B110:$B$228))+(-'Swap - Encargos'!H27-'Swap - Encargos'!$M27-'Swap - Encargos'!$L27+'Swap - Encargos'!T27)*(1+SUM($B110:$B$228))</f>
        <v>187.34059999999999</v>
      </c>
      <c r="R110" s="4">
        <f>Forward!R110*(1+SUM($B110:$B$228))+(-'Swap - Encargos'!I27-'Swap - Encargos'!$M27-'Swap - Encargos'!$L27+'Swap - Encargos'!U27)*(1+SUM($B110:$B$228))</f>
        <v>190.70599999999999</v>
      </c>
      <c r="S110" s="4">
        <f>Forward!S110*(1+SUM($B110:$B$228))+(-'Swap - Encargos'!J27-'Swap - Encargos'!$M27-'Swap - Encargos'!$L27+'Swap - Encargos'!V27)*(1+SUM($B110:$B$228))</f>
        <v>188.4624</v>
      </c>
      <c r="T110" s="4">
        <f>Forward!T110*(1+SUM($B110:$B$228))+(-'Swap - Encargos'!K27-'Swap - Encargos'!$M27-'Swap - Encargos'!$L27+'Swap - Encargos'!W27)*(1+SUM($B110:$B$228))</f>
        <v>186.21879999999999</v>
      </c>
      <c r="U110" s="4">
        <f>Forward!U110*(1+SUM($B110:$B$228))</f>
        <v>0</v>
      </c>
      <c r="V110" s="6"/>
      <c r="W110" s="20">
        <f t="shared" si="0"/>
        <v>149.94726666666665</v>
      </c>
      <c r="X110" s="20">
        <f t="shared" si="1"/>
        <v>212.83050267857138</v>
      </c>
      <c r="Y110" s="23">
        <f t="shared" si="2"/>
        <v>165.80203999999998</v>
      </c>
      <c r="Z110" s="23">
        <f t="shared" si="3"/>
        <v>209.66858291666671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238.75643333333332</v>
      </c>
      <c r="AJ110" s="9">
        <f t="shared" si="8"/>
        <v>0.61423761423761425</v>
      </c>
      <c r="AK110" s="9">
        <f t="shared" si="9"/>
        <v>0.61423761423761425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Encargos'!$M28-'Swap - Encargos'!$L28+'Swap - Encargos'!P28)*(1+SUM($B111:$B$228))</f>
        <v>178.816</v>
      </c>
      <c r="N111" s="4">
        <f>Forward!N111*(1+SUM($B111:$B$228))+(-'Swap - Encargos'!E28-'Swap - Encargos'!$M28-'Swap - Encargos'!$L28+'Swap - Encargos'!Q28)*(1+SUM($B111:$B$228))</f>
        <v>242.51919999999998</v>
      </c>
      <c r="O111" s="4">
        <f>Forward!O111*(1+SUM($B111:$B$228))+(-'Swap - Encargos'!F28-'Swap - Encargos'!$M28-'Swap - Encargos'!$L28+'Swap - Encargos'!R28)*(1+SUM($B111:$B$228))</f>
        <v>230.22559999999999</v>
      </c>
      <c r="P111" s="4">
        <f>Forward!P111*(1+SUM($B111:$B$228))+(-'Swap - Encargos'!G28-'Swap - Encargos'!$M28-'Swap - Encargos'!$L28+'Swap - Encargos'!S28)*(1+SUM($B111:$B$228))</f>
        <v>227.99039999999999</v>
      </c>
      <c r="Q111" s="4">
        <f>Forward!Q111*(1+SUM($B111:$B$228))+(-'Swap - Encargos'!H28-'Swap - Encargos'!$M28-'Swap - Encargos'!$L28+'Swap - Encargos'!T28)*(1+SUM($B111:$B$228))</f>
        <v>220.16719999999998</v>
      </c>
      <c r="R111" s="4">
        <f>Forward!R111*(1+SUM($B111:$B$228))+(-'Swap - Encargos'!I28-'Swap - Encargos'!$M28-'Swap - Encargos'!$L28+'Swap - Encargos'!U28)*(1+SUM($B111:$B$228))</f>
        <v>214.57920000000001</v>
      </c>
      <c r="S111" s="4">
        <f>Forward!S111*(1+SUM($B111:$B$228))+(-'Swap - Encargos'!J28-'Swap - Encargos'!$M28-'Swap - Encargos'!$L28+'Swap - Encargos'!V28)*(1+SUM($B111:$B$228))</f>
        <v>208.99119999999999</v>
      </c>
      <c r="T111" s="4">
        <f>Forward!T111*(1+SUM($B111:$B$228))+(-'Swap - Encargos'!K28-'Swap - Encargos'!$M28-'Swap - Encargos'!$L28+'Swap - Encargos'!W28)*(1+SUM($B111:$B$228))</f>
        <v>203.40319999999997</v>
      </c>
      <c r="U111" s="4">
        <f>Forward!U111*(1+SUM($B111:$B$228))</f>
        <v>0</v>
      </c>
      <c r="V111" s="6"/>
      <c r="W111" s="20">
        <f t="shared" si="0"/>
        <v>218.55288888888887</v>
      </c>
      <c r="X111" s="20">
        <f t="shared" si="1"/>
        <v>212.83050267857138</v>
      </c>
      <c r="Y111" s="23">
        <f t="shared" si="2"/>
        <v>220.53973333333334</v>
      </c>
      <c r="Z111" s="23">
        <f t="shared" si="3"/>
        <v>209.66858291666671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170.1508111111111</v>
      </c>
      <c r="AJ111" s="9">
        <f t="shared" si="8"/>
        <v>0.43773910850632786</v>
      </c>
      <c r="AK111" s="9">
        <f t="shared" si="9"/>
        <v>0.43773910850632786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Encargos'!$M29-'Swap - Encargos'!$L29+'Swap - Encargos'!P29)*(1+SUM($B112:$B$228))</f>
        <v>180.81589999999997</v>
      </c>
      <c r="N112" s="4">
        <f>Forward!N112*(1+SUM($B112:$B$228))+(-'Swap - Encargos'!E29-'Swap - Encargos'!$M29-'Swap - Encargos'!$L29+'Swap - Encargos'!Q29)*(1+SUM($B112:$B$228))</f>
        <v>221.86</v>
      </c>
      <c r="O112" s="4">
        <f>Forward!O112*(1+SUM($B112:$B$228))+(-'Swap - Encargos'!F29-'Swap - Encargos'!$M29-'Swap - Encargos'!$L29+'Swap - Encargos'!R29)*(1+SUM($B112:$B$228))</f>
        <v>214.0949</v>
      </c>
      <c r="P112" s="4">
        <f>Forward!P112*(1+SUM($B112:$B$228))+(-'Swap - Encargos'!G29-'Swap - Encargos'!$M29-'Swap - Encargos'!$L29+'Swap - Encargos'!S29)*(1+SUM($B112:$B$228))</f>
        <v>210.76699999999997</v>
      </c>
      <c r="Q112" s="4">
        <f>Forward!Q112*(1+SUM($B112:$B$228))+(-'Swap - Encargos'!H29-'Swap - Encargos'!$M29-'Swap - Encargos'!$L29+'Swap - Encargos'!T29)*(1+SUM($B112:$B$228))</f>
        <v>212.98560000000001</v>
      </c>
      <c r="R112" s="4">
        <f>Forward!R112*(1+SUM($B112:$B$228))+(-'Swap - Encargos'!I29-'Swap - Encargos'!$M29-'Swap - Encargos'!$L29+'Swap - Encargos'!U29)*(1+SUM($B112:$B$228))</f>
        <v>211.87629999999999</v>
      </c>
      <c r="S112" s="4">
        <f>Forward!S112*(1+SUM($B112:$B$228))+(-'Swap - Encargos'!J29-'Swap - Encargos'!$M29-'Swap - Encargos'!$L29+'Swap - Encargos'!V29)*(1+SUM($B112:$B$228))</f>
        <v>206.32980000000001</v>
      </c>
      <c r="T112" s="4">
        <f>Forward!T112*(1+SUM($B112:$B$228))+(-'Swap - Encargos'!K29-'Swap - Encargos'!$M29-'Swap - Encargos'!$L29+'Swap - Encargos'!W29)*(1+SUM($B112:$B$228))</f>
        <v>200.7833</v>
      </c>
      <c r="U112" s="4">
        <f>Forward!U112*(1+SUM($B112:$B$228))</f>
        <v>0</v>
      </c>
      <c r="V112" s="6"/>
      <c r="W112" s="20">
        <f t="shared" si="0"/>
        <v>207.25421666666662</v>
      </c>
      <c r="X112" s="20">
        <f t="shared" si="1"/>
        <v>212.83050267857138</v>
      </c>
      <c r="Y112" s="23">
        <f t="shared" si="2"/>
        <v>209.14002666666661</v>
      </c>
      <c r="Z112" s="23">
        <f t="shared" si="3"/>
        <v>209.66858291666671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181.44948333333335</v>
      </c>
      <c r="AJ112" s="9">
        <f t="shared" si="8"/>
        <v>0.46680667905485168</v>
      </c>
      <c r="AK112" s="9">
        <f t="shared" si="9"/>
        <v>0.46680667905485168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Encargos'!$M30-'Swap - Encargos'!$L30+'Swap - Encargos'!P30)*(1+SUM($B113:$B$228))</f>
        <v>160.61649999999997</v>
      </c>
      <c r="N113" s="4">
        <f>Forward!N113*(1+SUM($B113:$B$228))+(-'Swap - Encargos'!E30-'Swap - Encargos'!$M30-'Swap - Encargos'!$L30+'Swap - Encargos'!Q30)*(1+SUM($B113:$B$228))</f>
        <v>192.7398</v>
      </c>
      <c r="O113" s="4">
        <f>Forward!O113*(1+SUM($B113:$B$228))+(-'Swap - Encargos'!F30-'Swap - Encargos'!$M30-'Swap - Encargos'!$L30+'Swap - Encargos'!R30)*(1+SUM($B113:$B$228))</f>
        <v>198.2783</v>
      </c>
      <c r="P113" s="4">
        <f>Forward!P113*(1+SUM($B113:$B$228))+(-'Swap - Encargos'!G30-'Swap - Encargos'!$M30-'Swap - Encargos'!$L30+'Swap - Encargos'!S30)*(1+SUM($B113:$B$228))</f>
        <v>200.49369999999999</v>
      </c>
      <c r="Q113" s="4">
        <f>Forward!Q113*(1+SUM($B113:$B$228))+(-'Swap - Encargos'!H30-'Swap - Encargos'!$M30-'Swap - Encargos'!$L30+'Swap - Encargos'!T30)*(1+SUM($B113:$B$228))</f>
        <v>197.17059999999998</v>
      </c>
      <c r="R113" s="4">
        <f>Forward!R113*(1+SUM($B113:$B$228))+(-'Swap - Encargos'!I30-'Swap - Encargos'!$M30-'Swap - Encargos'!$L30+'Swap - Encargos'!U30)*(1+SUM($B113:$B$228))</f>
        <v>189.41669999999999</v>
      </c>
      <c r="S113" s="4">
        <f>Forward!S113*(1+SUM($B113:$B$228))+(-'Swap - Encargos'!J30-'Swap - Encargos'!$M30-'Swap - Encargos'!$L30+'Swap - Encargos'!V30)*(1+SUM($B113:$B$228))</f>
        <v>183.87819999999999</v>
      </c>
      <c r="T113" s="4">
        <f>Forward!T113*(1+SUM($B113:$B$228))+(-'Swap - Encargos'!K30-'Swap - Encargos'!$M30-'Swap - Encargos'!$L30+'Swap - Encargos'!W30)*(1+SUM($B113:$B$228))</f>
        <v>178.33969999999999</v>
      </c>
      <c r="U113" s="4">
        <f>Forward!U113*(1+SUM($B113:$B$228))</f>
        <v>0</v>
      </c>
      <c r="V113" s="6"/>
      <c r="W113" s="20">
        <f t="shared" si="0"/>
        <v>187.2013</v>
      </c>
      <c r="X113" s="20">
        <f t="shared" si="1"/>
        <v>212.83050267857138</v>
      </c>
      <c r="Y113" s="23">
        <f t="shared" si="2"/>
        <v>191.29979</v>
      </c>
      <c r="Z113" s="23">
        <f t="shared" si="3"/>
        <v>209.66858291666671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201.50239999999997</v>
      </c>
      <c r="AJ113" s="9">
        <f t="shared" si="8"/>
        <v>0.51839588869362441</v>
      </c>
      <c r="AK113" s="9">
        <f t="shared" si="9"/>
        <v>0.51839588869362441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Encargos'!$M31-'Swap - Encargos'!$L31+'Swap - Encargos'!P31)*(1+SUM($B114:$B$228))</f>
        <v>140.19529999999997</v>
      </c>
      <c r="N114" s="4">
        <f>Forward!N114*(1+SUM($B114:$B$228))+(-'Swap - Encargos'!E31-'Swap - Encargos'!$M31-'Swap - Encargos'!$L31+'Swap - Encargos'!Q31)*(1+SUM($B114:$B$228))</f>
        <v>181.03959999999998</v>
      </c>
      <c r="O114" s="4">
        <f>Forward!O114*(1+SUM($B114:$B$228))+(-'Swap - Encargos'!F31-'Swap - Encargos'!$M31-'Swap - Encargos'!$L31+'Swap - Encargos'!R31)*(1+SUM($B114:$B$228))</f>
        <v>192.07859999999997</v>
      </c>
      <c r="P114" s="4">
        <f>Forward!P114*(1+SUM($B114:$B$228))+(-'Swap - Encargos'!G31-'Swap - Encargos'!$M31-'Swap - Encargos'!$L31+'Swap - Encargos'!S31)*(1+SUM($B114:$B$228))</f>
        <v>188.76689999999996</v>
      </c>
      <c r="Q114" s="4">
        <f>Forward!Q114*(1+SUM($B114:$B$228))+(-'Swap - Encargos'!H31-'Swap - Encargos'!$M31-'Swap - Encargos'!$L31+'Swap - Encargos'!T31)*(1+SUM($B114:$B$228))</f>
        <v>187.66299999999998</v>
      </c>
      <c r="R114" s="4">
        <f>Forward!R114*(1+SUM($B114:$B$228))+(-'Swap - Encargos'!I31-'Swap - Encargos'!$M31-'Swap - Encargos'!$L31+'Swap - Encargos'!U31)*(1+SUM($B114:$B$228))</f>
        <v>183.2474</v>
      </c>
      <c r="S114" s="4">
        <f>Forward!S114*(1+SUM($B114:$B$228))+(-'Swap - Encargos'!J31-'Swap - Encargos'!$M31-'Swap - Encargos'!$L31+'Swap - Encargos'!V31)*(1+SUM($B114:$B$228))</f>
        <v>177.72790000000001</v>
      </c>
      <c r="T114" s="4">
        <f>Forward!T114*(1+SUM($B114:$B$228))+(-'Swap - Encargos'!K31-'Swap - Encargos'!$M31-'Swap - Encargos'!$L31+'Swap - Encargos'!W31)*(1+SUM($B114:$B$228))</f>
        <v>172.20839999999998</v>
      </c>
      <c r="U114" s="4">
        <f>Forward!U114*(1+SUM($B114:$B$228))</f>
        <v>0</v>
      </c>
      <c r="V114" s="6"/>
      <c r="W114" s="20">
        <f t="shared" si="0"/>
        <v>176.50134444444444</v>
      </c>
      <c r="X114" s="20">
        <f t="shared" si="1"/>
        <v>212.83050267857138</v>
      </c>
      <c r="Y114" s="23">
        <f t="shared" si="2"/>
        <v>180.81881999999999</v>
      </c>
      <c r="Z114" s="23">
        <f t="shared" si="3"/>
        <v>209.66858291666671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212.20235555555553</v>
      </c>
      <c r="AJ114" s="9">
        <f t="shared" si="8"/>
        <v>0.54592316861289347</v>
      </c>
      <c r="AK114" s="9">
        <f t="shared" si="9"/>
        <v>0.54592316861289347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Encargos'!$M32-'Swap - Encargos'!$L32+'Swap - Encargos'!P32)*(1+SUM($B115:$B$228))</f>
        <v>204.46979999999999</v>
      </c>
      <c r="N115" s="4">
        <f>Forward!N115*(1+SUM($B115:$B$228))+(-'Swap - Encargos'!E32-'Swap - Encargos'!$M32-'Swap - Encargos'!$L32+'Swap - Encargos'!Q32)*(1+SUM($B115:$B$228))</f>
        <v>216.56209999999999</v>
      </c>
      <c r="O115" s="4">
        <f>Forward!O115*(1+SUM($B115:$B$228))+(-'Swap - Encargos'!F32-'Swap - Encargos'!$M32-'Swap - Encargos'!$L32+'Swap - Encargos'!R32)*(1+SUM($B115:$B$228))</f>
        <v>209.96629999999999</v>
      </c>
      <c r="P115" s="4">
        <f>Forward!P115*(1+SUM($B115:$B$228))+(-'Swap - Encargos'!G32-'Swap - Encargos'!$M32-'Swap - Encargos'!$L32+'Swap - Encargos'!S32)*(1+SUM($B115:$B$228))</f>
        <v>197.874</v>
      </c>
      <c r="Q115" s="4">
        <f>Forward!Q115*(1+SUM($B115:$B$228))+(-'Swap - Encargos'!H32-'Swap - Encargos'!$M32-'Swap - Encargos'!$L32+'Swap - Encargos'!T32)*(1+SUM($B115:$B$228))</f>
        <v>195.6754</v>
      </c>
      <c r="R115" s="4">
        <f>Forward!R115*(1+SUM($B115:$B$228))+(-'Swap - Encargos'!I32-'Swap - Encargos'!$M32-'Swap - Encargos'!$L32+'Swap - Encargos'!U32)*(1+SUM($B115:$B$228))</f>
        <v>187.9803</v>
      </c>
      <c r="S115" s="4">
        <f>Forward!S115*(1+SUM($B115:$B$228))+(-'Swap - Encargos'!J32-'Swap - Encargos'!$M32-'Swap - Encargos'!$L32+'Swap - Encargos'!V32)*(1+SUM($B115:$B$228))</f>
        <v>182.4838</v>
      </c>
      <c r="T115" s="4">
        <f>Forward!T115*(1+SUM($B115:$B$228))+(-'Swap - Encargos'!K32-'Swap - Encargos'!$M32-'Swap - Encargos'!$L32+'Swap - Encargos'!W32)*(1+SUM($B115:$B$228))</f>
        <v>176.98729999999998</v>
      </c>
      <c r="U115" s="4">
        <f>Forward!U115*(1+SUM($B115:$B$228))</f>
        <v>0</v>
      </c>
      <c r="V115" s="6"/>
      <c r="W115" s="20">
        <f t="shared" si="0"/>
        <v>209.41665</v>
      </c>
      <c r="X115" s="20">
        <f t="shared" si="1"/>
        <v>212.83050267857138</v>
      </c>
      <c r="Y115" s="23">
        <f t="shared" si="2"/>
        <v>203.53539499999999</v>
      </c>
      <c r="Z115" s="23">
        <f t="shared" si="3"/>
        <v>209.66858291666671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179.28704999999997</v>
      </c>
      <c r="AJ115" s="9">
        <f t="shared" si="8"/>
        <v>0.46124348700565487</v>
      </c>
      <c r="AK115" s="9">
        <f t="shared" si="9"/>
        <v>0.46124348700565487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Encargos'!$M33-'Swap - Encargos'!$L33+'Swap - Encargos'!P33)*(1+SUM($B116:$B$228))</f>
        <v>264.42520000000002</v>
      </c>
      <c r="N116" s="4">
        <f>Forward!N116*(1+SUM($B116:$B$228))+(-'Swap - Encargos'!E33-'Swap - Encargos'!$M33-'Swap - Encargos'!$L33+'Swap - Encargos'!Q33)*(1+SUM($B116:$B$228))</f>
        <v>238.09239999999997</v>
      </c>
      <c r="O116" s="4">
        <f>Forward!O116*(1+SUM($B116:$B$228))+(-'Swap - Encargos'!F33-'Swap - Encargos'!$M33-'Swap - Encargos'!$L33+'Swap - Encargos'!R33)*(1+SUM($B116:$B$228))</f>
        <v>216.14839999999998</v>
      </c>
      <c r="P116" s="4">
        <f>Forward!P116*(1+SUM($B116:$B$228))+(-'Swap - Encargos'!G33-'Swap - Encargos'!$M33-'Swap - Encargos'!$L33+'Swap - Encargos'!S33)*(1+SUM($B116:$B$228))</f>
        <v>201.88479999999998</v>
      </c>
      <c r="Q116" s="4">
        <f>Forward!Q116*(1+SUM($B116:$B$228))+(-'Swap - Encargos'!H33-'Swap - Encargos'!$M33-'Swap - Encargos'!$L33+'Swap - Encargos'!T33)*(1+SUM($B116:$B$228))</f>
        <v>196.39879999999997</v>
      </c>
      <c r="R116" s="4">
        <f>Forward!R116*(1+SUM($B116:$B$228))+(-'Swap - Encargos'!I33-'Swap - Encargos'!$M33-'Swap - Encargos'!$L33+'Swap - Encargos'!U33)*(1+SUM($B116:$B$228))</f>
        <v>188.71839999999997</v>
      </c>
      <c r="S116" s="4">
        <f>Forward!S116*(1+SUM($B116:$B$228))+(-'Swap - Encargos'!J33-'Swap - Encargos'!$M33-'Swap - Encargos'!$L33+'Swap - Encargos'!V33)*(1+SUM($B116:$B$228))</f>
        <v>183.23239999999998</v>
      </c>
      <c r="T116" s="4">
        <f>Forward!T116*(1+SUM($B116:$B$228))+(-'Swap - Encargos'!K33-'Swap - Encargos'!$M33-'Swap - Encargos'!$L33+'Swap - Encargos'!W33)*(1+SUM($B116:$B$228))</f>
        <v>177.74639999999997</v>
      </c>
      <c r="U116" s="4">
        <f>Forward!U116*(1+SUM($B116:$B$228))</f>
        <v>0</v>
      </c>
      <c r="V116" s="6"/>
      <c r="W116" s="20">
        <f t="shared" si="0"/>
        <v>229.13193333333331</v>
      </c>
      <c r="X116" s="20">
        <f t="shared" si="1"/>
        <v>212.83050267857138</v>
      </c>
      <c r="Y116" s="23">
        <f t="shared" si="2"/>
        <v>215.81923999999995</v>
      </c>
      <c r="Z116" s="23">
        <f t="shared" si="3"/>
        <v>209.66858291666671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159.57176666666666</v>
      </c>
      <c r="AJ116" s="9">
        <f t="shared" si="8"/>
        <v>0.41052289100069456</v>
      </c>
      <c r="AK116" s="9">
        <f t="shared" si="9"/>
        <v>0.41052289100069456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Encargos'!$M34-'Swap - Encargos'!$L34+'Swap - Encargos'!P34)*(1+SUM($B117:$B$228))</f>
        <v>203.3724</v>
      </c>
      <c r="N117" s="4">
        <f>Forward!N117*(1+SUM($B117:$B$228))+(-'Swap - Encargos'!E34-'Swap - Encargos'!$M34-'Swap - Encargos'!$L34+'Swap - Encargos'!Q34)*(1+SUM($B117:$B$228))</f>
        <v>220.86679999999998</v>
      </c>
      <c r="O117" s="4">
        <f>Forward!O117*(1+SUM($B117:$B$228))+(-'Swap - Encargos'!F34-'Swap - Encargos'!$M34-'Swap - Encargos'!$L34+'Swap - Encargos'!R34)*(1+SUM($B117:$B$228))</f>
        <v>203.3724</v>
      </c>
      <c r="P117" s="4">
        <f>Forward!P117*(1+SUM($B117:$B$228))+(-'Swap - Encargos'!G34-'Swap - Encargos'!$M34-'Swap - Encargos'!$L34+'Swap - Encargos'!S34)*(1+SUM($B117:$B$228))</f>
        <v>198.99879999999999</v>
      </c>
      <c r="Q117" s="4">
        <f>Forward!Q117*(1+SUM($B117:$B$228))+(-'Swap - Encargos'!H34-'Swap - Encargos'!$M34-'Swap - Encargos'!$L34+'Swap - Encargos'!T34)*(1+SUM($B117:$B$228))</f>
        <v>189.15819999999999</v>
      </c>
      <c r="R117" s="4">
        <f>Forward!R117*(1+SUM($B117:$B$228))+(-'Swap - Encargos'!I34-'Swap - Encargos'!$M34-'Swap - Encargos'!$L34+'Swap - Encargos'!U34)*(1+SUM($B117:$B$228))</f>
        <v>181.50439999999998</v>
      </c>
      <c r="S117" s="4">
        <f>Forward!S117*(1+SUM($B117:$B$228))+(-'Swap - Encargos'!J34-'Swap - Encargos'!$M34-'Swap - Encargos'!$L34+'Swap - Encargos'!V34)*(1+SUM($B117:$B$228))</f>
        <v>178.2242</v>
      </c>
      <c r="T117" s="4">
        <f>Forward!T117*(1+SUM($B117:$B$228))+(-'Swap - Encargos'!K34-'Swap - Encargos'!$M34-'Swap - Encargos'!$L34+'Swap - Encargos'!W34)*(1+SUM($B117:$B$228))</f>
        <v>173.85059999999999</v>
      </c>
      <c r="U117" s="4">
        <f>Forward!U117*(1+SUM($B117:$B$228))</f>
        <v>0</v>
      </c>
      <c r="V117" s="6"/>
      <c r="W117" s="20">
        <f t="shared" si="0"/>
        <v>208.35344444444445</v>
      </c>
      <c r="X117" s="20">
        <f t="shared" si="1"/>
        <v>212.83050267857138</v>
      </c>
      <c r="Y117" s="23">
        <f t="shared" si="2"/>
        <v>200.60245333333336</v>
      </c>
      <c r="Z117" s="23">
        <f t="shared" si="3"/>
        <v>209.66858291666671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180.35025555555552</v>
      </c>
      <c r="AJ117" s="9">
        <f t="shared" si="8"/>
        <v>0.46397874667916855</v>
      </c>
      <c r="AK117" s="9">
        <f t="shared" si="9"/>
        <v>0.46397874667916855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Encargos'!$M35-'Swap - Encargos'!$L35+'Swap - Encargos'!P35)*(1+SUM($B118:$B$228))</f>
        <v>254.31949999999998</v>
      </c>
      <c r="N118" s="4">
        <f>Forward!N118*(1+SUM($B118:$B$228))+(-'Swap - Encargos'!E35-'Swap - Encargos'!$M35-'Swap - Encargos'!$L35+'Swap - Encargos'!Q35)*(1+SUM($B118:$B$228))</f>
        <v>230.30649999999997</v>
      </c>
      <c r="O118" s="4">
        <f>Forward!O118*(1+SUM($B118:$B$228))+(-'Swap - Encargos'!F35-'Swap - Encargos'!$M35-'Swap - Encargos'!$L35+'Swap - Encargos'!R35)*(1+SUM($B118:$B$228))</f>
        <v>215.02549999999999</v>
      </c>
      <c r="P118" s="4">
        <f>Forward!P118*(1+SUM($B118:$B$228))+(-'Swap - Encargos'!G35-'Swap - Encargos'!$M35-'Swap - Encargos'!$L35+'Swap - Encargos'!S35)*(1+SUM($B118:$B$228))</f>
        <v>204.1105</v>
      </c>
      <c r="Q118" s="4">
        <f>Forward!Q118*(1+SUM($B118:$B$228))+(-'Swap - Encargos'!H35-'Swap - Encargos'!$M35-'Swap - Encargos'!$L35+'Swap - Encargos'!T35)*(1+SUM($B118:$B$228))</f>
        <v>193.19549999999998</v>
      </c>
      <c r="R118" s="4">
        <f>Forward!R118*(1+SUM($B118:$B$228))+(-'Swap - Encargos'!I35-'Swap - Encargos'!$M35-'Swap - Encargos'!$L35+'Swap - Encargos'!U35)*(1+SUM($B118:$B$228))</f>
        <v>189.92099999999999</v>
      </c>
      <c r="S118" s="4">
        <f>Forward!S118*(1+SUM($B118:$B$228))+(-'Swap - Encargos'!J35-'Swap - Encargos'!$M35-'Swap - Encargos'!$L35+'Swap - Encargos'!V35)*(1+SUM($B118:$B$228))</f>
        <v>186.64649999999997</v>
      </c>
      <c r="T118" s="4">
        <f>Forward!T118*(1+SUM($B118:$B$228))+(-'Swap - Encargos'!K35-'Swap - Encargos'!$M35-'Swap - Encargos'!$L35+'Swap - Encargos'!W35)*(1+SUM($B118:$B$228))</f>
        <v>182.28049999999996</v>
      </c>
      <c r="U118" s="4">
        <f>Forward!U118*(1+SUM($B118:$B$228))</f>
        <v>0</v>
      </c>
      <c r="V118" s="6"/>
      <c r="W118" s="20">
        <f t="shared" si="0"/>
        <v>222.05961111111111</v>
      </c>
      <c r="X118" s="20">
        <f t="shared" si="1"/>
        <v>212.83050267857138</v>
      </c>
      <c r="Y118" s="23">
        <f t="shared" si="2"/>
        <v>210.80503333333334</v>
      </c>
      <c r="Z118" s="23">
        <f t="shared" si="3"/>
        <v>209.66858291666671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166.64408888888886</v>
      </c>
      <c r="AJ118" s="9">
        <f t="shared" si="8"/>
        <v>0.42871752671479296</v>
      </c>
      <c r="AK118" s="9">
        <f t="shared" si="9"/>
        <v>0.42871752671479296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Encargos'!$M36-'Swap - Encargos'!$L36+'Swap - Encargos'!P36)*(1+SUM($B119:$B$228))</f>
        <v>313.08479999999997</v>
      </c>
      <c r="N119" s="4">
        <f>Forward!N119*(1+SUM($B119:$B$228))+(-'Swap - Encargos'!E36-'Swap - Encargos'!$M36-'Swap - Encargos'!$L36+'Swap - Encargos'!Q36)*(1+SUM($B119:$B$228))</f>
        <v>234.81360000000001</v>
      </c>
      <c r="O119" s="4">
        <f>Forward!O119*(1+SUM($B119:$B$228))+(-'Swap - Encargos'!F36-'Swap - Encargos'!$M36-'Swap - Encargos'!$L36+'Swap - Encargos'!R36)*(1+SUM($B119:$B$228))</f>
        <v>206.54899999999998</v>
      </c>
      <c r="P119" s="4">
        <f>Forward!P119*(1+SUM($B119:$B$228))+(-'Swap - Encargos'!G36-'Swap - Encargos'!$M36-'Swap - Encargos'!$L36+'Swap - Encargos'!S36)*(1+SUM($B119:$B$228))</f>
        <v>192.41669999999999</v>
      </c>
      <c r="Q119" s="4">
        <f>Forward!Q119*(1+SUM($B119:$B$228))+(-'Swap - Encargos'!H36-'Swap - Encargos'!$M36-'Swap - Encargos'!$L36+'Swap - Encargos'!T36)*(1+SUM($B119:$B$228))</f>
        <v>193.50380000000001</v>
      </c>
      <c r="R119" s="4">
        <f>Forward!R119*(1+SUM($B119:$B$228))+(-'Swap - Encargos'!I36-'Swap - Encargos'!$M36-'Swap - Encargos'!$L36+'Swap - Encargos'!U36)*(1+SUM($B119:$B$228))</f>
        <v>185.89409999999998</v>
      </c>
      <c r="S119" s="4">
        <f>Forward!S119*(1+SUM($B119:$B$228))+(-'Swap - Encargos'!J36-'Swap - Encargos'!$M36-'Swap - Encargos'!$L36+'Swap - Encargos'!V36)*(1+SUM($B119:$B$228))</f>
        <v>182.6328</v>
      </c>
      <c r="T119" s="4">
        <f>Forward!T119*(1+SUM($B119:$B$228))+(-'Swap - Encargos'!K36-'Swap - Encargos'!$M36-'Swap - Encargos'!$L36+'Swap - Encargos'!W36)*(1+SUM($B119:$B$228))</f>
        <v>178.28440000000001</v>
      </c>
      <c r="U119" s="4">
        <f>Forward!U119*(1+SUM($B119:$B$228))</f>
        <v>0</v>
      </c>
      <c r="V119" s="6"/>
      <c r="W119" s="20">
        <f t="shared" si="0"/>
        <v>221.31544166666666</v>
      </c>
      <c r="X119" s="20">
        <f t="shared" si="1"/>
        <v>212.83050267857138</v>
      </c>
      <c r="Y119" s="23">
        <f t="shared" si="2"/>
        <v>208.99497500000001</v>
      </c>
      <c r="Z119" s="23">
        <f t="shared" si="3"/>
        <v>209.66858291666671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167.38825833333331</v>
      </c>
      <c r="AJ119" s="9">
        <f t="shared" si="8"/>
        <v>0.4306320169664794</v>
      </c>
      <c r="AK119" s="9">
        <f t="shared" si="9"/>
        <v>0.4306320169664794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Encargos'!$M37-'Swap - Encargos'!$L37+'Swap - Encargos'!P37)*(1+SUM($B120:$B$228))</f>
        <v>273.67010000000005</v>
      </c>
      <c r="N120" s="4">
        <f>Forward!N120*(1+SUM($B120:$B$228))+(-'Swap - Encargos'!E37-'Swap - Encargos'!$M37-'Swap - Encargos'!$L37+'Swap - Encargos'!Q37)*(1+SUM($B120:$B$228))</f>
        <v>164.41840000000002</v>
      </c>
      <c r="O120" s="4">
        <f>Forward!O120*(1+SUM($B120:$B$228))+(-'Swap - Encargos'!F37-'Swap - Encargos'!$M37-'Swap - Encargos'!$L37+'Swap - Encargos'!R37)*(1+SUM($B120:$B$228))</f>
        <v>193.62430000000001</v>
      </c>
      <c r="P120" s="4">
        <f>Forward!P120*(1+SUM($B120:$B$228))+(-'Swap - Encargos'!G37-'Swap - Encargos'!$M37-'Swap - Encargos'!$L37+'Swap - Encargos'!S37)*(1+SUM($B120:$B$228))</f>
        <v>193.62430000000003</v>
      </c>
      <c r="Q120" s="4">
        <f>Forward!Q120*(1+SUM($B120:$B$228))+(-'Swap - Encargos'!H37-'Swap - Encargos'!$M37-'Swap - Encargos'!$L37+'Swap - Encargos'!T37)*(1+SUM($B120:$B$228))</f>
        <v>182.80730000000003</v>
      </c>
      <c r="R120" s="4">
        <f>Forward!R120*(1+SUM($B120:$B$228))+(-'Swap - Encargos'!I37-'Swap - Encargos'!$M37-'Swap - Encargos'!$L37+'Swap - Encargos'!U37)*(1+SUM($B120:$B$228))</f>
        <v>180.6439</v>
      </c>
      <c r="S120" s="4">
        <f>Forward!S120*(1+SUM($B120:$B$228))+(-'Swap - Encargos'!J37-'Swap - Encargos'!$M37-'Swap - Encargos'!$L37+'Swap - Encargos'!V37)*(1+SUM($B120:$B$228))</f>
        <v>177.39880000000002</v>
      </c>
      <c r="T120" s="4">
        <f>Forward!T120*(1+SUM($B120:$B$228))+(-'Swap - Encargos'!K37-'Swap - Encargos'!$M37-'Swap - Encargos'!$L37+'Swap - Encargos'!W37)*(1+SUM($B120:$B$228))</f>
        <v>173.072</v>
      </c>
      <c r="U120" s="4">
        <f>Forward!U120*(1+SUM($B120:$B$228))</f>
        <v>0</v>
      </c>
      <c r="V120" s="6"/>
      <c r="W120" s="20">
        <f t="shared" si="0"/>
        <v>188.33598888888889</v>
      </c>
      <c r="X120" s="20">
        <f t="shared" si="1"/>
        <v>212.83050267857138</v>
      </c>
      <c r="Y120" s="23">
        <f t="shared" si="2"/>
        <v>186.12451333333334</v>
      </c>
      <c r="Z120" s="23">
        <f t="shared" si="3"/>
        <v>209.66858291666671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200.36771111111108</v>
      </c>
      <c r="AJ120" s="9">
        <f t="shared" si="8"/>
        <v>0.51547672716033088</v>
      </c>
      <c r="AK120" s="9">
        <f t="shared" si="9"/>
        <v>0.51547672716033088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Encargos'!$M38-'Swap - Encargos'!$L38+'Swap - Encargos'!P38)*(1+SUM($B121:$B$228))</f>
        <v>131.49160000000001</v>
      </c>
      <c r="N121" s="4">
        <f>Forward!N121*(1+SUM($B121:$B$228))+(-'Swap - Encargos'!E38-'Swap - Encargos'!$M38-'Swap - Encargos'!$L38+'Swap - Encargos'!Q38)*(1+SUM($B121:$B$228))</f>
        <v>178.91480000000001</v>
      </c>
      <c r="O121" s="4">
        <f>Forward!O121*(1+SUM($B121:$B$228))+(-'Swap - Encargos'!F38-'Swap - Encargos'!$M38-'Swap - Encargos'!$L38+'Swap - Encargos'!R38)*(1+SUM($B121:$B$228))</f>
        <v>195.08180000000002</v>
      </c>
      <c r="P121" s="4">
        <f>Forward!P121*(1+SUM($B121:$B$228))+(-'Swap - Encargos'!G38-'Swap - Encargos'!$M38-'Swap - Encargos'!$L38+'Swap - Encargos'!S38)*(1+SUM($B121:$B$228))</f>
        <v>205.85980000000004</v>
      </c>
      <c r="Q121" s="4">
        <f>Forward!Q121*(1+SUM($B121:$B$228))+(-'Swap - Encargos'!H38-'Swap - Encargos'!$M38-'Swap - Encargos'!$L38+'Swap - Encargos'!T38)*(1+SUM($B121:$B$228))</f>
        <v>197.23740000000001</v>
      </c>
      <c r="R121" s="4">
        <f>Forward!R121*(1+SUM($B121:$B$228))+(-'Swap - Encargos'!I38-'Swap - Encargos'!$M38-'Swap - Encargos'!$L38+'Swap - Encargos'!U38)*(1+SUM($B121:$B$228))</f>
        <v>190.7706</v>
      </c>
      <c r="S121" s="4">
        <f>Forward!S121*(1+SUM($B121:$B$228))+(-'Swap - Encargos'!J38-'Swap - Encargos'!$M38-'Swap - Encargos'!$L38+'Swap - Encargos'!V38)*(1+SUM($B121:$B$228))</f>
        <v>187.53720000000001</v>
      </c>
      <c r="T121" s="4">
        <f>Forward!T121*(1+SUM($B121:$B$228))+(-'Swap - Encargos'!K38-'Swap - Encargos'!$M38-'Swap - Encargos'!$L38+'Swap - Encargos'!W38)*(1+SUM($B121:$B$228))</f>
        <v>183.22600000000003</v>
      </c>
      <c r="U121" s="4">
        <f>Forward!U121*(1+SUM($B121:$B$228))</f>
        <v>0</v>
      </c>
      <c r="V121" s="6"/>
      <c r="W121" s="20">
        <f t="shared" si="0"/>
        <v>191.21968333333336</v>
      </c>
      <c r="X121" s="20">
        <f t="shared" si="1"/>
        <v>212.83050267857138</v>
      </c>
      <c r="Y121" s="23">
        <f t="shared" si="2"/>
        <v>192.58489666666668</v>
      </c>
      <c r="Z121" s="23">
        <f t="shared" si="3"/>
        <v>209.66858291666671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197.48401666666661</v>
      </c>
      <c r="AJ121" s="9">
        <f t="shared" si="8"/>
        <v>0.50805798006725078</v>
      </c>
      <c r="AK121" s="9">
        <f t="shared" si="9"/>
        <v>0.50805798006725078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Encargos'!$M39-'Swap - Encargos'!$L39+'Swap - Encargos'!Q39)*(1+SUM($B122:$B$228))</f>
        <v>178.05160000000001</v>
      </c>
      <c r="O122" s="4">
        <f>Forward!O122*(1+SUM($B122:$B$228))+(-'Swap - Encargos'!F39-'Swap - Encargos'!$M39-'Swap - Encargos'!$L39+'Swap - Encargos'!R39)*(1+SUM($B122:$B$228))</f>
        <v>204.86659999999998</v>
      </c>
      <c r="P122" s="4">
        <f>Forward!P122*(1+SUM($B122:$B$228))+(-'Swap - Encargos'!G39-'Swap - Encargos'!$M39-'Swap - Encargos'!$L39+'Swap - Encargos'!S39)*(1+SUM($B122:$B$228))</f>
        <v>198.43100000000001</v>
      </c>
      <c r="Q122" s="4">
        <f>Forward!Q122*(1+SUM($B122:$B$228))+(-'Swap - Encargos'!H39-'Swap - Encargos'!$M39-'Swap - Encargos'!$L39+'Swap - Encargos'!T39)*(1+SUM($B122:$B$228))</f>
        <v>188.77760000000001</v>
      </c>
      <c r="R122" s="4">
        <f>Forward!R122*(1+SUM($B122:$B$228))+(-'Swap - Encargos'!I39-'Swap - Encargos'!$M39-'Swap - Encargos'!$L39+'Swap - Encargos'!U39)*(1+SUM($B122:$B$228))</f>
        <v>183.41460000000001</v>
      </c>
      <c r="S122" s="4">
        <f>Forward!S122*(1+SUM($B122:$B$228))+(-'Swap - Encargos'!J39-'Swap - Encargos'!$M39-'Swap - Encargos'!$L39+'Swap - Encargos'!V39)*(1+SUM($B122:$B$228))</f>
        <v>180.19680000000002</v>
      </c>
      <c r="T122" s="4">
        <f>Forward!T122*(1+SUM($B122:$B$228))+(-'Swap - Encargos'!K39-'Swap - Encargos'!$M39-'Swap - Encargos'!$L39+'Swap - Encargos'!W39)*(1+SUM($B122:$B$228))</f>
        <v>175.90639999999999</v>
      </c>
      <c r="U122" s="4">
        <f>Forward!U122*(1+SUM($B122:$B$228))</f>
        <v>0</v>
      </c>
      <c r="V122" s="6"/>
      <c r="W122" s="20">
        <f t="shared" si="0"/>
        <v>193.78306666666666</v>
      </c>
      <c r="X122" s="20">
        <f t="shared" si="1"/>
        <v>212.83050267857138</v>
      </c>
      <c r="Y122" s="23">
        <f t="shared" si="2"/>
        <v>190.70828</v>
      </c>
      <c r="Z122" s="23">
        <f t="shared" si="3"/>
        <v>209.66858291666671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211.98151333333337</v>
      </c>
      <c r="AJ122" s="9">
        <f t="shared" si="8"/>
        <v>0.52242488324962555</v>
      </c>
      <c r="AK122" s="9">
        <f t="shared" si="9"/>
        <v>0.52242488324962555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Encargos'!$M40-'Swap - Encargos'!$L40+'Swap - Encargos'!Q40)*(1+SUM($B123:$B$228))</f>
        <v>234.54899999999998</v>
      </c>
      <c r="O123" s="4">
        <f>Forward!O123*(1+SUM($B123:$B$228))+(-'Swap - Encargos'!F40-'Swap - Encargos'!$M40-'Swap - Encargos'!$L40+'Swap - Encargos'!R40)*(1+SUM($B123:$B$228))</f>
        <v>218.48399999999998</v>
      </c>
      <c r="P123" s="4">
        <f>Forward!P123*(1+SUM($B123:$B$228))+(-'Swap - Encargos'!G40-'Swap - Encargos'!$M40-'Swap - Encargos'!$L40+'Swap - Encargos'!S40)*(1+SUM($B123:$B$228))</f>
        <v>216.34199999999998</v>
      </c>
      <c r="Q123" s="4">
        <f>Forward!Q123*(1+SUM($B123:$B$228))+(-'Swap - Encargos'!H40-'Swap - Encargos'!$M40-'Swap - Encargos'!$L40+'Swap - Encargos'!T40)*(1+SUM($B123:$B$228))</f>
        <v>197.06399999999999</v>
      </c>
      <c r="R123" s="4">
        <f>Forward!R123*(1+SUM($B123:$B$228))+(-'Swap - Encargos'!I40-'Swap - Encargos'!$M40-'Swap - Encargos'!$L40+'Swap - Encargos'!U40)*(1+SUM($B123:$B$228))</f>
        <v>192.78</v>
      </c>
      <c r="S123" s="4">
        <f>Forward!S123*(1+SUM($B123:$B$228))+(-'Swap - Encargos'!J40-'Swap - Encargos'!$M40-'Swap - Encargos'!$L40+'Swap - Encargos'!V40)*(1+SUM($B123:$B$228))</f>
        <v>189.56699999999998</v>
      </c>
      <c r="T123" s="4">
        <f>Forward!T123*(1+SUM($B123:$B$228))+(-'Swap - Encargos'!K40-'Swap - Encargos'!$M40-'Swap - Encargos'!$L40+'Swap - Encargos'!W40)*(1+SUM($B123:$B$228))</f>
        <v>179.92799999999997</v>
      </c>
      <c r="U123" s="4">
        <f>Forward!U123*(1+SUM($B123:$B$228))</f>
        <v>0</v>
      </c>
      <c r="V123" s="6"/>
      <c r="W123" s="20">
        <f t="shared" si="0"/>
        <v>222.08374999999998</v>
      </c>
      <c r="X123" s="20">
        <f t="shared" si="1"/>
        <v>212.83050267857138</v>
      </c>
      <c r="Y123" s="23">
        <f t="shared" si="2"/>
        <v>211.09409999999997</v>
      </c>
      <c r="Z123" s="23">
        <f t="shared" si="3"/>
        <v>209.66858291666671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183.68083000000004</v>
      </c>
      <c r="AJ123" s="9">
        <f t="shared" si="8"/>
        <v>0.45267832396805069</v>
      </c>
      <c r="AK123" s="9">
        <f t="shared" si="9"/>
        <v>0.45267832396805069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Encargos'!$M41-'Swap - Encargos'!$L41+'Swap - Encargos'!Q41)*(1+SUM($B124:$B$228))</f>
        <v>307.84890000000001</v>
      </c>
      <c r="O124" s="4">
        <f>Forward!O124*(1+SUM($B124:$B$228))+(-'Swap - Encargos'!F41-'Swap - Encargos'!$M41-'Swap - Encargos'!$L41+'Swap - Encargos'!R41)*(1+SUM($B124:$B$228))</f>
        <v>246.4907</v>
      </c>
      <c r="P124" s="4">
        <f>Forward!P124*(1+SUM($B124:$B$228))+(-'Swap - Encargos'!G41-'Swap - Encargos'!$M41-'Swap - Encargos'!$L41+'Swap - Encargos'!S41)*(1+SUM($B124:$B$228))</f>
        <v>211.58</v>
      </c>
      <c r="Q124" s="4">
        <f>Forward!Q124*(1+SUM($B124:$B$228))+(-'Swap - Encargos'!H41-'Swap - Encargos'!$M41-'Swap - Encargos'!$L41+'Swap - Encargos'!T41)*(1+SUM($B124:$B$228))</f>
        <v>203.11680000000001</v>
      </c>
      <c r="R124" s="4">
        <f>Forward!R124*(1+SUM($B124:$B$228))+(-'Swap - Encargos'!I41-'Swap - Encargos'!$M41-'Swap - Encargos'!$L41+'Swap - Encargos'!U41)*(1+SUM($B124:$B$228))</f>
        <v>197.82730000000001</v>
      </c>
      <c r="S124" s="4">
        <f>Forward!S124*(1+SUM($B124:$B$228))+(-'Swap - Encargos'!J41-'Swap - Encargos'!$M41-'Swap - Encargos'!$L41+'Swap - Encargos'!V41)*(1+SUM($B124:$B$228))</f>
        <v>197.82730000000001</v>
      </c>
      <c r="T124" s="4">
        <f>Forward!T124*(1+SUM($B124:$B$228))+(-'Swap - Encargos'!K41-'Swap - Encargos'!$M41-'Swap - Encargos'!$L41+'Swap - Encargos'!W41)*(1+SUM($B124:$B$228))</f>
        <v>187.2483</v>
      </c>
      <c r="U124" s="4">
        <f>Forward!U124*(1+SUM($B124:$B$228))</f>
        <v>0</v>
      </c>
      <c r="V124" s="6"/>
      <c r="W124" s="20">
        <f t="shared" si="0"/>
        <v>249.48808333333332</v>
      </c>
      <c r="X124" s="20">
        <f t="shared" si="1"/>
        <v>212.83050267857138</v>
      </c>
      <c r="Y124" s="23">
        <f t="shared" si="2"/>
        <v>229.70535333333333</v>
      </c>
      <c r="Z124" s="23">
        <f t="shared" si="3"/>
        <v>209.66858291666671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156.2764966666667</v>
      </c>
      <c r="AJ124" s="9">
        <f t="shared" si="8"/>
        <v>0.385140804223638</v>
      </c>
      <c r="AK124" s="9">
        <f t="shared" si="9"/>
        <v>0.385140804223638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Encargos'!$M42-'Swap - Encargos'!$L42+'Swap - Encargos'!Q42)*(1+SUM($B125:$B$228))</f>
        <v>311.24399999999997</v>
      </c>
      <c r="O125" s="4">
        <f>Forward!O125*(1+SUM($B125:$B$228))+(-'Swap - Encargos'!F42-'Swap - Encargos'!$M42-'Swap - Encargos'!$L42+'Swap - Encargos'!R42)*(1+SUM($B125:$B$228))</f>
        <v>248.15399999999997</v>
      </c>
      <c r="P125" s="4">
        <f>Forward!P125*(1+SUM($B125:$B$228))+(-'Swap - Encargos'!G42-'Swap - Encargos'!$M42-'Swap - Encargos'!$L42+'Swap - Encargos'!S42)*(1+SUM($B125:$B$228))</f>
        <v>205.04249999999999</v>
      </c>
      <c r="Q125" s="4">
        <f>Forward!Q125*(1+SUM($B125:$B$228))+(-'Swap - Encargos'!H42-'Swap - Encargos'!$M42-'Swap - Encargos'!$L42+'Swap - Encargos'!T42)*(1+SUM($B125:$B$228))</f>
        <v>187.16699999999997</v>
      </c>
      <c r="R125" s="4">
        <f>Forward!R125*(1+SUM($B125:$B$228))+(-'Swap - Encargos'!I42-'Swap - Encargos'!$M42-'Swap - Encargos'!$L42+'Swap - Encargos'!U42)*(1+SUM($B125:$B$228))</f>
        <v>194.52749999999997</v>
      </c>
      <c r="S125" s="4">
        <f>Forward!S125*(1+SUM($B125:$B$228))+(-'Swap - Encargos'!J42-'Swap - Encargos'!$M42-'Swap - Encargos'!$L42+'Swap - Encargos'!V42)*(1+SUM($B125:$B$228))</f>
        <v>199.78499999999997</v>
      </c>
      <c r="T125" s="4">
        <f>Forward!T125*(1+SUM($B125:$B$228))+(-'Swap - Encargos'!K42-'Swap - Encargos'!$M42-'Swap - Encargos'!$L42+'Swap - Encargos'!W42)*(1+SUM($B125:$B$228))</f>
        <v>192.42449999999997</v>
      </c>
      <c r="U125" s="4">
        <f>Forward!U125*(1+SUM($B125:$B$228))</f>
        <v>0</v>
      </c>
      <c r="V125" s="6"/>
      <c r="W125" s="20">
        <f t="shared" si="0"/>
        <v>244.47375</v>
      </c>
      <c r="X125" s="20">
        <f t="shared" si="1"/>
        <v>212.83050267857138</v>
      </c>
      <c r="Y125" s="23">
        <f t="shared" si="2"/>
        <v>223.65405000000001</v>
      </c>
      <c r="Z125" s="23">
        <f t="shared" si="3"/>
        <v>209.66858291666671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161.29083000000003</v>
      </c>
      <c r="AJ125" s="9">
        <f t="shared" si="8"/>
        <v>0.39749854459943257</v>
      </c>
      <c r="AK125" s="9">
        <f t="shared" si="9"/>
        <v>0.39749854459943257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Encargos'!$M43-'Swap - Encargos'!$L43+'Swap - Encargos'!Q43)*(1+SUM($B126:$B$228))</f>
        <v>321.49039999999997</v>
      </c>
      <c r="O126" s="4">
        <f>Forward!O126*(1+SUM($B126:$B$228))+(-'Swap - Encargos'!F43-'Swap - Encargos'!$M43-'Swap - Encargos'!$L43+'Swap - Encargos'!R43)*(1+SUM($B126:$B$228))</f>
        <v>250.2808</v>
      </c>
      <c r="P126" s="4">
        <f>Forward!P126*(1+SUM($B126:$B$228))+(-'Swap - Encargos'!G43-'Swap - Encargos'!$M43-'Swap - Encargos'!$L43+'Swap - Encargos'!S43)*(1+SUM($B126:$B$228))</f>
        <v>203.1568</v>
      </c>
      <c r="Q126" s="4">
        <f>Forward!Q126*(1+SUM($B126:$B$228))+(-'Swap - Encargos'!H43-'Swap - Encargos'!$M43-'Swap - Encargos'!$L43+'Swap - Encargos'!T43)*(1+SUM($B126:$B$228))</f>
        <v>187.44879999999998</v>
      </c>
      <c r="R126" s="4">
        <f>Forward!R126*(1+SUM($B126:$B$228))+(-'Swap - Encargos'!I43-'Swap - Encargos'!$M43-'Swap - Encargos'!$L43+'Swap - Encargos'!U43)*(1+SUM($B126:$B$228))</f>
        <v>198.96799999999999</v>
      </c>
      <c r="S126" s="4">
        <f>Forward!S126*(1+SUM($B126:$B$228))+(-'Swap - Encargos'!J43-'Swap - Encargos'!$M43-'Swap - Encargos'!$L43+'Swap - Encargos'!V43)*(1+SUM($B126:$B$228))</f>
        <v>200.01519999999999</v>
      </c>
      <c r="T126" s="4">
        <f>Forward!T126*(1+SUM($B126:$B$228))+(-'Swap - Encargos'!K43-'Swap - Encargos'!$M43-'Swap - Encargos'!$L43+'Swap - Encargos'!W43)*(1+SUM($B126:$B$228))</f>
        <v>190.59039999999999</v>
      </c>
      <c r="U126" s="4">
        <f>Forward!U126*(1+SUM($B126:$B$228))</f>
        <v>0</v>
      </c>
      <c r="V126" s="6"/>
      <c r="W126" s="20">
        <f t="shared" si="0"/>
        <v>243.41582222222223</v>
      </c>
      <c r="X126" s="20">
        <f t="shared" si="1"/>
        <v>212.83050267857138</v>
      </c>
      <c r="Y126" s="23">
        <f t="shared" si="2"/>
        <v>224.17061333333331</v>
      </c>
      <c r="Z126" s="23">
        <f t="shared" si="3"/>
        <v>209.66858291666671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162.34875777777779</v>
      </c>
      <c r="AJ126" s="9">
        <f t="shared" si="8"/>
        <v>0.40010578985917838</v>
      </c>
      <c r="AK126" s="9">
        <f t="shared" si="9"/>
        <v>0.40010578985917838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Encargos'!$M44-'Swap - Encargos'!$L44+'Swap - Encargos'!Q44)*(1+SUM($B127:$B$228))</f>
        <v>337.4058</v>
      </c>
      <c r="O127" s="4">
        <f>Forward!O127*(1+SUM($B127:$B$228))+(-'Swap - Encargos'!F44-'Swap - Encargos'!$M44-'Swap - Encargos'!$L44+'Swap - Encargos'!R44)*(1+SUM($B127:$B$228))</f>
        <v>260.10540000000003</v>
      </c>
      <c r="P127" s="4">
        <f>Forward!P127*(1+SUM($B127:$B$228))+(-'Swap - Encargos'!G44-'Swap - Encargos'!$M44-'Swap - Encargos'!$L44+'Swap - Encargos'!S44)*(1+SUM($B127:$B$228))</f>
        <v>209.96459999999999</v>
      </c>
      <c r="Q127" s="4">
        <f>Forward!Q127*(1+SUM($B127:$B$228))+(-'Swap - Encargos'!H44-'Swap - Encargos'!$M44-'Swap - Encargos'!$L44+'Swap - Encargos'!T44)*(1+SUM($B127:$B$228))</f>
        <v>199.51859999999999</v>
      </c>
      <c r="R127" s="4">
        <f>Forward!R127*(1+SUM($B127:$B$228))+(-'Swap - Encargos'!I44-'Swap - Encargos'!$M44-'Swap - Encargos'!$L44+'Swap - Encargos'!U44)*(1+SUM($B127:$B$228))</f>
        <v>203.697</v>
      </c>
      <c r="S127" s="4">
        <f>Forward!S127*(1+SUM($B127:$B$228))+(-'Swap - Encargos'!J44-'Swap - Encargos'!$M44-'Swap - Encargos'!$L44+'Swap - Encargos'!V44)*(1+SUM($B127:$B$228))</f>
        <v>200.56319999999999</v>
      </c>
      <c r="T127" s="4">
        <f>Forward!T127*(1+SUM($B127:$B$228))+(-'Swap - Encargos'!K44-'Swap - Encargos'!$M44-'Swap - Encargos'!$L44+'Swap - Encargos'!W44)*(1+SUM($B127:$B$228))</f>
        <v>184.89419999999998</v>
      </c>
      <c r="U127" s="4">
        <f>Forward!U127*(1+SUM($B127:$B$228))</f>
        <v>0</v>
      </c>
      <c r="V127" s="6"/>
      <c r="W127" s="20">
        <f t="shared" si="0"/>
        <v>250.00760000000002</v>
      </c>
      <c r="X127" s="20">
        <f t="shared" si="1"/>
        <v>212.83050267857138</v>
      </c>
      <c r="Y127" s="23">
        <f t="shared" si="2"/>
        <v>230.73473000000001</v>
      </c>
      <c r="Z127" s="23">
        <f t="shared" si="3"/>
        <v>209.66858291666671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155.75698</v>
      </c>
      <c r="AJ127" s="9">
        <f t="shared" si="8"/>
        <v>0.38386046411443797</v>
      </c>
      <c r="AK127" s="9">
        <f t="shared" si="9"/>
        <v>0.38386046411443797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Encargos'!$M45-'Swap - Encargos'!$L45+'Swap - Encargos'!Q45)*(1+SUM($B128:$B$228))</f>
        <v>300.15359999999998</v>
      </c>
      <c r="O128" s="4">
        <f>Forward!O128*(1+SUM($B128:$B$228))+(-'Swap - Encargos'!F45-'Swap - Encargos'!$M45-'Swap - Encargos'!$L45+'Swap - Encargos'!R45)*(1+SUM($B128:$B$228))</f>
        <v>252.2124</v>
      </c>
      <c r="P128" s="4">
        <f>Forward!P128*(1+SUM($B128:$B$228))+(-'Swap - Encargos'!G45-'Swap - Encargos'!$M45-'Swap - Encargos'!$L45+'Swap - Encargos'!S45)*(1+SUM($B128:$B$228))</f>
        <v>221.98859999999999</v>
      </c>
      <c r="Q128" s="4">
        <f>Forward!Q128*(1+SUM($B128:$B$228))+(-'Swap - Encargos'!H45-'Swap - Encargos'!$M45-'Swap - Encargos'!$L45+'Swap - Encargos'!T45)*(1+SUM($B128:$B$228))</f>
        <v>201.1446</v>
      </c>
      <c r="R128" s="4">
        <f>Forward!R128*(1+SUM($B128:$B$228))+(-'Swap - Encargos'!I45-'Swap - Encargos'!$M45-'Swap - Encargos'!$L45+'Swap - Encargos'!U45)*(1+SUM($B128:$B$228))</f>
        <v>205.3134</v>
      </c>
      <c r="S128" s="4">
        <f>Forward!S128*(1+SUM($B128:$B$228))+(-'Swap - Encargos'!J45-'Swap - Encargos'!$M45-'Swap - Encargos'!$L45+'Swap - Encargos'!V45)*(1+SUM($B128:$B$228))</f>
        <v>201.1446</v>
      </c>
      <c r="T128" s="4">
        <f>Forward!T128*(1+SUM($B128:$B$228))+(-'Swap - Encargos'!K45-'Swap - Encargos'!$M45-'Swap - Encargos'!$L45+'Swap - Encargos'!W45)*(1+SUM($B128:$B$228))</f>
        <v>186.5538</v>
      </c>
      <c r="U128" s="4">
        <f>Forward!U128*(1+SUM($B128:$B$228))</f>
        <v>0</v>
      </c>
      <c r="V128" s="6"/>
      <c r="W128" s="20">
        <f t="shared" si="0"/>
        <v>241.61669999999998</v>
      </c>
      <c r="X128" s="20">
        <f t="shared" si="1"/>
        <v>212.83050267857138</v>
      </c>
      <c r="Y128" s="23">
        <f t="shared" si="2"/>
        <v>226.26162000000002</v>
      </c>
      <c r="Z128" s="23">
        <f t="shared" si="3"/>
        <v>209.66858291666671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164.14788000000004</v>
      </c>
      <c r="AJ128" s="9">
        <f t="shared" si="8"/>
        <v>0.40453969639242549</v>
      </c>
      <c r="AK128" s="9">
        <f t="shared" si="9"/>
        <v>0.40453969639242549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Encargos'!$M46-'Swap - Encargos'!$L46+'Swap - Encargos'!Q46)*(1+SUM($B129:$B$228))</f>
        <v>277.57319999999999</v>
      </c>
      <c r="O129" s="4">
        <f>Forward!O129*(1+SUM($B129:$B$228))+(-'Swap - Encargos'!F46-'Swap - Encargos'!$M46-'Swap - Encargos'!$L46+'Swap - Encargos'!R46)*(1+SUM($B129:$B$228))</f>
        <v>238.0684</v>
      </c>
      <c r="P129" s="4">
        <f>Forward!P129*(1+SUM($B129:$B$228))+(-'Swap - Encargos'!G46-'Swap - Encargos'!$M46-'Swap - Encargos'!$L46+'Swap - Encargos'!S46)*(1+SUM($B129:$B$228))</f>
        <v>213.11800000000002</v>
      </c>
      <c r="Q129" s="4">
        <f>Forward!Q129*(1+SUM($B129:$B$228))+(-'Swap - Encargos'!H46-'Swap - Encargos'!$M46-'Swap - Encargos'!$L46+'Swap - Encargos'!T46)*(1+SUM($B129:$B$228))</f>
        <v>196.48440000000002</v>
      </c>
      <c r="R129" s="4">
        <f>Forward!R129*(1+SUM($B129:$B$228))+(-'Swap - Encargos'!I46-'Swap - Encargos'!$M46-'Swap - Encargos'!$L46+'Swap - Encargos'!U46)*(1+SUM($B129:$B$228))</f>
        <v>209.99920000000003</v>
      </c>
      <c r="S129" s="4">
        <f>Forward!S129*(1+SUM($B129:$B$228))+(-'Swap - Encargos'!J46-'Swap - Encargos'!$M46-'Swap - Encargos'!$L46+'Swap - Encargos'!V46)*(1+SUM($B129:$B$228))</f>
        <v>195.44480000000001</v>
      </c>
      <c r="T129" s="4">
        <f>Forward!T129*(1+SUM($B129:$B$228))+(-'Swap - Encargos'!K46-'Swap - Encargos'!$M46-'Swap - Encargos'!$L46+'Swap - Encargos'!W46)*(1+SUM($B129:$B$228))</f>
        <v>205.84080000000003</v>
      </c>
      <c r="U129" s="4">
        <f>Forward!U129*(1+SUM($B129:$B$228))</f>
        <v>0</v>
      </c>
      <c r="V129" s="6"/>
      <c r="W129" s="20">
        <f t="shared" si="0"/>
        <v>227.15260000000001</v>
      </c>
      <c r="X129" s="20">
        <f t="shared" si="1"/>
        <v>212.83050267857138</v>
      </c>
      <c r="Y129" s="23">
        <f t="shared" si="2"/>
        <v>217.46699333333336</v>
      </c>
      <c r="Z129" s="23">
        <f t="shared" si="3"/>
        <v>209.66858291666671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178.61198000000002</v>
      </c>
      <c r="AJ129" s="9">
        <f t="shared" si="8"/>
        <v>0.44018622818186842</v>
      </c>
      <c r="AK129" s="9">
        <f t="shared" si="9"/>
        <v>0.44018622818186842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Encargos'!$M47-'Swap - Encargos'!$L47+'Swap - Encargos'!Q47)*(1+SUM($B130:$B$228))</f>
        <v>330.94259999999997</v>
      </c>
      <c r="O130" s="4">
        <f>Forward!O130*(1+SUM($B130:$B$228))+(-'Swap - Encargos'!F47-'Swap - Encargos'!$M47-'Swap - Encargos'!$L47+'Swap - Encargos'!R47)*(1+SUM($B130:$B$228))</f>
        <v>256.01220000000001</v>
      </c>
      <c r="P130" s="4">
        <f>Forward!P130*(1+SUM($B130:$B$228))+(-'Swap - Encargos'!G47-'Swap - Encargos'!$M47-'Swap - Encargos'!$L47+'Swap - Encargos'!S47)*(1+SUM($B130:$B$228))</f>
        <v>215.42489999999998</v>
      </c>
      <c r="Q130" s="4">
        <f>Forward!Q130*(1+SUM($B130:$B$228))+(-'Swap - Encargos'!H47-'Swap - Encargos'!$M47-'Swap - Encargos'!$L47+'Swap - Encargos'!T47)*(1+SUM($B130:$B$228))</f>
        <v>207.09929999999997</v>
      </c>
      <c r="R130" s="4">
        <f>Forward!R130*(1+SUM($B130:$B$228))+(-'Swap - Encargos'!I47-'Swap - Encargos'!$M47-'Swap - Encargos'!$L47+'Swap - Encargos'!U47)*(1+SUM($B130:$B$228))</f>
        <v>215.42489999999998</v>
      </c>
      <c r="S130" s="4">
        <f>Forward!S130*(1+SUM($B130:$B$228))+(-'Swap - Encargos'!J47-'Swap - Encargos'!$M47-'Swap - Encargos'!$L47+'Swap - Encargos'!V47)*(1+SUM($B130:$B$228))</f>
        <v>215.42490000000001</v>
      </c>
      <c r="T130" s="4">
        <f>Forward!T130*(1+SUM($B130:$B$228))+(-'Swap - Encargos'!K47-'Swap - Encargos'!$M47-'Swap - Encargos'!$L47+'Swap - Encargos'!W47)*(1+SUM($B130:$B$228))</f>
        <v>215.42489999999998</v>
      </c>
      <c r="U130" s="4">
        <f>Forward!U130*(1+SUM($B130:$B$228))</f>
        <v>0</v>
      </c>
      <c r="V130" s="6"/>
      <c r="W130" s="20">
        <f t="shared" si="0"/>
        <v>239.93916666666667</v>
      </c>
      <c r="X130" s="20">
        <f t="shared" si="1"/>
        <v>212.83050267857138</v>
      </c>
      <c r="Y130" s="23">
        <f t="shared" si="2"/>
        <v>229.57841999999997</v>
      </c>
      <c r="Z130" s="23">
        <f t="shared" si="3"/>
        <v>209.66858291666671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165.82541333333336</v>
      </c>
      <c r="AJ130" s="9">
        <f t="shared" si="8"/>
        <v>0.40867394914887184</v>
      </c>
      <c r="AK130" s="9">
        <f t="shared" si="9"/>
        <v>0.40867394914887184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Encargos'!$M48-'Swap - Encargos'!$L48+'Swap - Encargos'!Q48)*(1+SUM($B131:$B$228))</f>
        <v>324.23669999999998</v>
      </c>
      <c r="O131" s="4">
        <f>Forward!O131*(1+SUM($B131:$B$228))+(-'Swap - Encargos'!F48-'Swap - Encargos'!$M48-'Swap - Encargos'!$L48+'Swap - Encargos'!R48)*(1+SUM($B131:$B$228))</f>
        <v>229.96979999999999</v>
      </c>
      <c r="P131" s="4">
        <f>Forward!P131*(1+SUM($B131:$B$228))+(-'Swap - Encargos'!G48-'Swap - Encargos'!$M48-'Swap - Encargos'!$L48+'Swap - Encargos'!S48)*(1+SUM($B131:$B$228))</f>
        <v>217.53900000000002</v>
      </c>
      <c r="Q131" s="4">
        <f>Forward!Q131*(1+SUM($B131:$B$228))+(-'Swap - Encargos'!H48-'Swap - Encargos'!$M48-'Swap - Encargos'!$L48+'Swap - Encargos'!T48)*(1+SUM($B131:$B$228))</f>
        <v>221.68260000000001</v>
      </c>
      <c r="R131" s="4">
        <f>Forward!R131*(1+SUM($B131:$B$228))+(-'Swap - Encargos'!I48-'Swap - Encargos'!$M48-'Swap - Encargos'!$L48+'Swap - Encargos'!U48)*(1+SUM($B131:$B$228))</f>
        <v>224.7903</v>
      </c>
      <c r="S131" s="4">
        <f>Forward!S131*(1+SUM($B131:$B$228))+(-'Swap - Encargos'!J48-'Swap - Encargos'!$M48-'Swap - Encargos'!$L48+'Swap - Encargos'!V48)*(1+SUM($B131:$B$228))</f>
        <v>225.8262</v>
      </c>
      <c r="T131" s="4">
        <f>Forward!T131*(1+SUM($B131:$B$228))+(-'Swap - Encargos'!K48-'Swap - Encargos'!$M48-'Swap - Encargos'!$L48+'Swap - Encargos'!W48)*(1+SUM($B131:$B$228))</f>
        <v>224.7903</v>
      </c>
      <c r="U131" s="4">
        <f>Forward!U131*(1+SUM($B131:$B$228))</f>
        <v>0</v>
      </c>
      <c r="V131" s="6"/>
      <c r="W131" s="20">
        <f t="shared" si="0"/>
        <v>231.60997500000005</v>
      </c>
      <c r="X131" s="20">
        <f t="shared" si="1"/>
        <v>212.83050267857138</v>
      </c>
      <c r="Y131" s="23">
        <f t="shared" si="2"/>
        <v>228.882105</v>
      </c>
      <c r="Z131" s="23">
        <f t="shared" si="3"/>
        <v>209.66858291666671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174.15460499999998</v>
      </c>
      <c r="AJ131" s="9">
        <f t="shared" si="8"/>
        <v>0.42920110227462427</v>
      </c>
      <c r="AK131" s="9">
        <f>IF(AJ131&gt;0,AJ131,0)</f>
        <v>0.42920110227462427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Encargos'!$M49-'Swap - Encargos'!$L49+'Swap - Encargos'!Q49)*(1+SUM($B132:$B$228))</f>
        <v>296.01</v>
      </c>
      <c r="O132" s="4">
        <f>Forward!O132*(1+SUM($B132:$B$228))+(-'Swap - Encargos'!F49-'Swap - Encargos'!$M49-'Swap - Encargos'!$L49+'Swap - Encargos'!R49)*(1+SUM($B132:$B$228))</f>
        <v>227.7</v>
      </c>
      <c r="P132" s="4">
        <f>Forward!P132*(1+SUM($B132:$B$228))+(-'Swap - Encargos'!G49-'Swap - Encargos'!$M49-'Swap - Encargos'!$L49+'Swap - Encargos'!S49)*(1+SUM($B132:$B$228))</f>
        <v>209.06999999999996</v>
      </c>
      <c r="Q132" s="4">
        <f>Forward!Q132*(1+SUM($B132:$B$228))+(-'Swap - Encargos'!H49-'Swap - Encargos'!$M49-'Swap - Encargos'!$L49+'Swap - Encargos'!T49)*(1+SUM($B132:$B$228))</f>
        <v>216.31499999999997</v>
      </c>
      <c r="R132" s="4">
        <f>Forward!R132*(1+SUM($B132:$B$228))+(-'Swap - Encargos'!I49-'Swap - Encargos'!$M49-'Swap - Encargos'!$L49+'Swap - Encargos'!U49)*(1+SUM($B132:$B$228))</f>
        <v>215.28</v>
      </c>
      <c r="S132" s="4">
        <f>Forward!S132*(1+SUM($B132:$B$228))+(-'Swap - Encargos'!J49-'Swap - Encargos'!$M49-'Swap - Encargos'!$L49+'Swap - Encargos'!V49)*(1+SUM($B132:$B$228))</f>
        <v>219.42</v>
      </c>
      <c r="T132" s="4">
        <f>Forward!T132*(1+SUM($B132:$B$228))+(-'Swap - Encargos'!K49-'Swap - Encargos'!$M49-'Swap - Encargos'!$L49+'Swap - Encargos'!W49)*(1+SUM($B132:$B$228))</f>
        <v>221.48999999999998</v>
      </c>
      <c r="U132" s="4">
        <f>Forward!U132*(1+SUM($B132:$B$228))</f>
        <v>0</v>
      </c>
      <c r="V132" s="6"/>
      <c r="W132" s="20">
        <f t="shared" si="0"/>
        <v>222.12249999999997</v>
      </c>
      <c r="X132" s="20">
        <f t="shared" si="1"/>
        <v>212.83050267857138</v>
      </c>
      <c r="Y132" s="23">
        <f t="shared" si="2"/>
        <v>220.10999999999999</v>
      </c>
      <c r="Z132" s="23">
        <f t="shared" si="3"/>
        <v>209.66858291666671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183.64208000000005</v>
      </c>
      <c r="AJ132" s="9">
        <f t="shared" si="8"/>
        <v>0.45258282524314969</v>
      </c>
      <c r="AK132" s="9">
        <f>IF(AJ132&gt;0,AJ132,0)</f>
        <v>0.45258282524314969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Encargos'!$M50-'Swap - Encargos'!$L50+'Swap - Encargos'!Q50)*(1+SUM($B133:$B$228))</f>
        <v>328.55759999999998</v>
      </c>
      <c r="O133" s="4">
        <f>Forward!O133*(1+SUM($B133:$B$228))+(-'Swap - Encargos'!F50-'Swap - Encargos'!$M50-'Swap - Encargos'!$L50+'Swap - Encargos'!R50)*(1+SUM($B133:$B$228))</f>
        <v>277.93079999999998</v>
      </c>
      <c r="P133" s="4">
        <f>Forward!P133*(1+SUM($B133:$B$228))+(-'Swap - Encargos'!G50-'Swap - Encargos'!$M50-'Swap - Encargos'!$L50+'Swap - Encargos'!S50)*(1+SUM($B133:$B$228))</f>
        <v>258.29999999999995</v>
      </c>
      <c r="Q133" s="4">
        <f>Forward!Q133*(1+SUM($B133:$B$228))+(-'Swap - Encargos'!H50-'Swap - Encargos'!$M50-'Swap - Encargos'!$L50+'Swap - Encargos'!T50)*(1+SUM($B133:$B$228))</f>
        <v>259.33319999999992</v>
      </c>
      <c r="R133" s="4">
        <f>Forward!R133*(1+SUM($B133:$B$228))+(-'Swap - Encargos'!I50-'Swap - Encargos'!$M50-'Swap - Encargos'!$L50+'Swap - Encargos'!U50)*(1+SUM($B133:$B$228))</f>
        <v>235.56959999999998</v>
      </c>
      <c r="S133" s="4">
        <f>Forward!S133*(1+SUM($B133:$B$228))+(-'Swap - Encargos'!J50-'Swap - Encargos'!$M50-'Swap - Encargos'!$L50+'Swap - Encargos'!V50)*(1+SUM($B133:$B$228))</f>
        <v>222.13799999999998</v>
      </c>
      <c r="T133" s="4">
        <f>Forward!T133*(1+SUM($B133:$B$228))+(-'Swap - Encargos'!K50-'Swap - Encargos'!$M50-'Swap - Encargos'!$L50+'Swap - Encargos'!W50)*(1+SUM($B133:$B$228))</f>
        <v>212.83919999999998</v>
      </c>
      <c r="U133" s="4">
        <f>Forward!U133*(1+SUM($B133:$B$228))</f>
        <v>0</v>
      </c>
      <c r="V133" s="6"/>
      <c r="W133" s="20">
        <f t="shared" si="0"/>
        <v>267.11089999999996</v>
      </c>
      <c r="X133" s="20">
        <f t="shared" si="1"/>
        <v>212.83050267857138</v>
      </c>
      <c r="Y133" s="23">
        <f t="shared" si="2"/>
        <v>252.42797999999996</v>
      </c>
      <c r="Z133" s="23">
        <f t="shared" si="3"/>
        <v>209.66858291666671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138.65368000000007</v>
      </c>
      <c r="AJ133" s="9">
        <f t="shared" si="8"/>
        <v>0.34170966820218773</v>
      </c>
      <c r="AK133" s="9">
        <f>IF(AJ133&gt;0,AJ133,0)</f>
        <v>0.34170966820218773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Encargos'!$M51-'Swap - Encargos'!$L51+'Swap - Encargos'!R51)*(1+SUM($B134:$B$228))</f>
        <v>343.98660000000001</v>
      </c>
      <c r="P134" s="4">
        <f>Forward!P134*(1+SUM($B134:$B$228))+(-'Swap - Encargos'!G51-'Swap - Encargos'!$M51-'Swap - Encargos'!$L51+'Swap - Encargos'!S51)*(1+SUM($B134:$B$228))</f>
        <v>282.19259999999997</v>
      </c>
      <c r="Q134" s="4">
        <f>Forward!Q134*(1+SUM($B134:$B$228))+(-'Swap - Encargos'!H51-'Swap - Encargos'!$M51-'Swap - Encargos'!$L51+'Swap - Encargos'!T51)*(1+SUM($B134:$B$228))</f>
        <v>281.16270000000003</v>
      </c>
      <c r="R134" s="4">
        <f>Forward!R134*(1+SUM($B134:$B$228))+(-'Swap - Encargos'!I51-'Swap - Encargos'!$M51-'Swap - Encargos'!$L51+'Swap - Encargos'!U51)*(1+SUM($B134:$B$228))</f>
        <v>261.59460000000001</v>
      </c>
      <c r="S134" s="4">
        <f>Forward!S134*(1+SUM($B134:$B$228))+(-'Swap - Encargos'!J51-'Swap - Encargos'!$M51-'Swap - Encargos'!$L51+'Swap - Encargos'!V51)*(1+SUM($B134:$B$228))</f>
        <v>233.78730000000002</v>
      </c>
      <c r="T134" s="4">
        <f>Forward!T134*(1+SUM($B134:$B$228))+(-'Swap - Encargos'!K51-'Swap - Encargos'!$M51-'Swap - Encargos'!$L51+'Swap - Encargos'!W51)*(1+SUM($B134:$B$228))</f>
        <v>221.42850000000001</v>
      </c>
      <c r="U134" s="4">
        <f>Forward!U134*(1+SUM($B134:$B$228))</f>
        <v>0</v>
      </c>
      <c r="V134" s="6"/>
      <c r="W134" s="20">
        <f t="shared" si="0"/>
        <v>302.44730000000004</v>
      </c>
      <c r="X134" s="20">
        <f t="shared" si="1"/>
        <v>212.83050267857138</v>
      </c>
      <c r="Y134" s="23">
        <f t="shared" si="2"/>
        <v>280.54476</v>
      </c>
      <c r="Z134" s="23">
        <f t="shared" si="3"/>
        <v>209.66858291666671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99.21369999999996</v>
      </c>
      <c r="AJ134" s="9">
        <f t="shared" si="8"/>
        <v>0.24700854700854691</v>
      </c>
      <c r="AK134" s="9">
        <f>IF(AJ134&gt;0,AJ134,0)</f>
        <v>0.24700854700854691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Encargos'!$M52-'Swap - Encargos'!$L52+'Swap - Encargos'!R52)*(1+SUM($B135:$B$228))</f>
        <v>390.02970000000005</v>
      </c>
      <c r="P135" s="4">
        <f>Forward!P135*(1+SUM($B135:$B$228))+(-'Swap - Encargos'!G52-'Swap - Encargos'!$M52-'Swap - Encargos'!$L52+'Swap - Encargos'!S52)*(1+SUM($B135:$B$228))</f>
        <v>284.58859999999999</v>
      </c>
      <c r="Q135" s="4">
        <f>Forward!Q135*(1+SUM($B135:$B$228))+(-'Swap - Encargos'!H52-'Swap - Encargos'!$M52-'Swap - Encargos'!$L52+'Swap - Encargos'!T52)*(1+SUM($B135:$B$228))</f>
        <v>293.80190000000005</v>
      </c>
      <c r="R135" s="4">
        <f>Forward!R135*(1+SUM($B135:$B$228))+(-'Swap - Encargos'!I52-'Swap - Encargos'!$M52-'Swap - Encargos'!$L52+'Swap - Encargos'!U52)*(1+SUM($B135:$B$228))</f>
        <v>266.16199999999998</v>
      </c>
      <c r="S135" s="4">
        <f>Forward!S135*(1+SUM($B135:$B$228))+(-'Swap - Encargos'!J52-'Swap - Encargos'!$M52-'Swap - Encargos'!$L52+'Swap - Encargos'!V52)*(1+SUM($B135:$B$228))</f>
        <v>249.78280000000001</v>
      </c>
      <c r="T135" s="4">
        <f>Forward!T135*(1+SUM($B135:$B$228))+(-'Swap - Encargos'!K52-'Swap - Encargos'!$M52-'Swap - Encargos'!$L52+'Swap - Encargos'!W52)*(1+SUM($B135:$B$228))</f>
        <v>223.16660000000002</v>
      </c>
      <c r="U135" s="4">
        <f>Forward!U135*(1+SUM($B135:$B$228))</f>
        <v>0</v>
      </c>
      <c r="V135" s="6"/>
      <c r="W135" s="20">
        <f t="shared" si="0"/>
        <v>319.36596388888893</v>
      </c>
      <c r="X135" s="20">
        <f t="shared" si="1"/>
        <v>212.83050267857138</v>
      </c>
      <c r="Y135" s="23">
        <f t="shared" si="2"/>
        <v>294.09194833333339</v>
      </c>
      <c r="Z135" s="23">
        <f t="shared" si="3"/>
        <v>209.66858291666671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82.295036111111074</v>
      </c>
      <c r="AJ135" s="9">
        <f>(AE135-W135)/AE135</f>
        <v>0.20488679784970679</v>
      </c>
      <c r="AK135" s="9">
        <f>IF(AJ135&gt;0,AJ135,0)</f>
        <v>0.20488679784970679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Encargos'!$M53-'Swap - Encargos'!$L53+'Swap - Encargos'!R53)*(1+SUM($B136:$B$228))</f>
        <v>349.27690000000001</v>
      </c>
      <c r="P136" s="4">
        <f>Forward!P136*(1+SUM($B136:$B$228))+(-'Swap - Encargos'!G53-'Swap - Encargos'!$M53-'Swap - Encargos'!$L53+'Swap - Encargos'!S53)*(1+SUM($B136:$B$228))</f>
        <v>271.8861</v>
      </c>
      <c r="Q136" s="4">
        <f>Forward!Q136*(1+SUM($B136:$B$228))+(-'Swap - Encargos'!H53-'Swap - Encargos'!$M53-'Swap - Encargos'!$L53+'Swap - Encargos'!T53)*(1+SUM($B136:$B$228))</f>
        <v>268.83119999999997</v>
      </c>
      <c r="R136" s="4">
        <f>Forward!R136*(1+SUM($B136:$B$228))+(-'Swap - Encargos'!I53-'Swap - Encargos'!$M53-'Swap - Encargos'!$L53+'Swap - Encargos'!U53)*(1+SUM($B136:$B$228))</f>
        <v>254.57499999999999</v>
      </c>
      <c r="S136" s="4">
        <f>Forward!S136*(1+SUM($B136:$B$228))+(-'Swap - Encargos'!J53-'Swap - Encargos'!$M53-'Swap - Encargos'!$L53+'Swap - Encargos'!V53)*(1+SUM($B136:$B$228))</f>
        <v>243.37369999999999</v>
      </c>
      <c r="T136" s="4">
        <f>Forward!T136*(1+SUM($B136:$B$228))+(-'Swap - Encargos'!K53-'Swap - Encargos'!$M53-'Swap - Encargos'!$L53+'Swap - Encargos'!W53)*(1+SUM($B136:$B$228))</f>
        <v>228.0992</v>
      </c>
      <c r="U136" s="4">
        <f>Forward!U136*(1+SUM($B136:$B$228))</f>
        <v>0</v>
      </c>
      <c r="V136" s="6"/>
      <c r="W136" s="20">
        <f t="shared" si="0"/>
        <v>291.40351666666663</v>
      </c>
      <c r="X136" s="20">
        <f t="shared" si="1"/>
        <v>212.83050267857138</v>
      </c>
      <c r="Y136" s="23">
        <f t="shared" si="2"/>
        <v>273.54932333333335</v>
      </c>
      <c r="Z136" s="23">
        <f t="shared" si="3"/>
        <v>209.66858291666671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110.25748333333337</v>
      </c>
      <c r="AJ136" s="9">
        <f t="shared" ref="AJ136:AJ139" si="18">(AE136-W136)/AE136</f>
        <v>0.27450383117438182</v>
      </c>
      <c r="AK136" s="9">
        <f t="shared" ref="AK136:AK139" si="19">IF(AJ136&gt;0,AJ136,0)</f>
        <v>0.27450383117438182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Encargos'!$M54-'Swap - Encargos'!$L54+'Swap - Encargos'!R54)*(1+SUM($B137:$B$228))</f>
        <v>280.21320000000003</v>
      </c>
      <c r="P137" s="4">
        <f>Forward!P137*(1+SUM($B137:$B$228))+(-'Swap - Encargos'!G54-'Swap - Encargos'!$M54-'Swap - Encargos'!$L54+'Swap - Encargos'!S54)*(1+SUM($B137:$B$228))</f>
        <v>267.06240000000003</v>
      </c>
      <c r="Q137" s="4">
        <f>Forward!Q137*(1+SUM($B137:$B$228))+(-'Swap - Encargos'!H54-'Swap - Encargos'!$M54-'Swap - Encargos'!$L54+'Swap - Encargos'!T54)*(1+SUM($B137:$B$228))</f>
        <v>272.12040000000002</v>
      </c>
      <c r="R137" s="4">
        <f>Forward!R137*(1+SUM($B137:$B$228))+(-'Swap - Encargos'!I54-'Swap - Encargos'!$M54-'Swap - Encargos'!$L54+'Swap - Encargos'!U54)*(1+SUM($B137:$B$228))</f>
        <v>251.88840000000002</v>
      </c>
      <c r="S137" s="4">
        <f>Forward!S137*(1+SUM($B137:$B$228))+(-'Swap - Encargos'!J54-'Swap - Encargos'!$M54-'Swap - Encargos'!$L54+'Swap - Encargos'!V54)*(1+SUM($B137:$B$228))</f>
        <v>229.63320000000002</v>
      </c>
      <c r="T137" s="4">
        <f>Forward!T137*(1+SUM($B137:$B$228))+(-'Swap - Encargos'!K54-'Swap - Encargos'!$M54-'Swap - Encargos'!$L54+'Swap - Encargos'!W54)*(1+SUM($B137:$B$228))</f>
        <v>226.59840000000003</v>
      </c>
      <c r="U137" s="4">
        <f>Forward!U137*(1+SUM($B137:$B$228))</f>
        <v>0</v>
      </c>
      <c r="V137" s="4"/>
      <c r="W137" s="20">
        <f t="shared" si="0"/>
        <v>270.77160000000003</v>
      </c>
      <c r="X137" s="20">
        <f t="shared" si="1"/>
        <v>212.83050267857138</v>
      </c>
      <c r="Y137" s="23">
        <f t="shared" si="2"/>
        <v>257.50278000000003</v>
      </c>
      <c r="Z137" s="23">
        <f t="shared" si="3"/>
        <v>209.66858291666671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130.88939999999997</v>
      </c>
      <c r="AJ137" s="9">
        <f t="shared" si="18"/>
        <v>0.325870323481742</v>
      </c>
      <c r="AK137" s="9">
        <f t="shared" si="19"/>
        <v>0.325870323481742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Encargos'!$M55-'Swap - Encargos'!$L55+'Swap - Encargos'!R55)*(1+SUM($B138:$B$228))</f>
        <v>316.54349999999999</v>
      </c>
      <c r="P138" s="4">
        <f>Forward!P138*(1+SUM($B138:$B$228))+(-'Swap - Encargos'!G55-'Swap - Encargos'!$M55-'Swap - Encargos'!$L55+'Swap - Encargos'!S55)*(1+SUM($B138:$B$228))</f>
        <v>277.35239999999999</v>
      </c>
      <c r="Q138" s="4">
        <f>Forward!Q138*(1+SUM($B138:$B$228))+(-'Swap - Encargos'!H55-'Swap - Encargos'!$M55-'Swap - Encargos'!$L55+'Swap - Encargos'!T55)*(1+SUM($B138:$B$228))</f>
        <v>271.32299999999998</v>
      </c>
      <c r="R138" s="4">
        <f>Forward!R138*(1+SUM($B138:$B$228))+(-'Swap - Encargos'!I55-'Swap - Encargos'!$M55-'Swap - Encargos'!$L55+'Swap - Encargos'!U55)*(1+SUM($B138:$B$228))</f>
        <v>252.22989999999999</v>
      </c>
      <c r="S138" s="4">
        <f>Forward!S138*(1+SUM($B138:$B$228))+(-'Swap - Encargos'!J55-'Swap - Encargos'!$M55-'Swap - Encargos'!$L55+'Swap - Encargos'!V55)*(1+SUM($B138:$B$228))</f>
        <v>248.21029999999996</v>
      </c>
      <c r="T138" s="4">
        <f>Forward!T138*(1+SUM($B138:$B$228))+(-'Swap - Encargos'!K55-'Swap - Encargos'!$M55-'Swap - Encargos'!$L55+'Swap - Encargos'!W55)*(1+SUM($B138:$B$228))</f>
        <v>224.09269999999998</v>
      </c>
      <c r="U138" s="4">
        <f>Forward!U138*(1+SUM($B138:$B$228))</f>
        <v>0</v>
      </c>
      <c r="V138" s="4"/>
      <c r="W138" s="20">
        <f t="shared" si="0"/>
        <v>281.2603444444444</v>
      </c>
      <c r="X138" s="20">
        <f t="shared" si="1"/>
        <v>212.83050267857138</v>
      </c>
      <c r="Y138" s="23">
        <f t="shared" si="2"/>
        <v>266.96843333333334</v>
      </c>
      <c r="Z138" s="23">
        <f t="shared" si="3"/>
        <v>209.66858291666671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120.4006555555556</v>
      </c>
      <c r="AJ138" s="9">
        <f t="shared" si="18"/>
        <v>0.29975689836841418</v>
      </c>
      <c r="AK138" s="9">
        <f t="shared" si="19"/>
        <v>0.29975689836841418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Encargos'!$M56-'Swap - Encargos'!$L56+'Swap - Encargos'!R56)*(1+SUM($B139:$B$228))</f>
        <v>311.7192</v>
      </c>
      <c r="P139" s="4">
        <f>Forward!P139*(1+SUM($B139:$B$228))+(-'Swap - Encargos'!G56-'Swap - Encargos'!$M56-'Swap - Encargos'!$L56+'Swap - Encargos'!S56)*(1+SUM($B139:$B$228))</f>
        <v>286.74169999999998</v>
      </c>
      <c r="Q139" s="4">
        <f>Forward!Q139*(1+SUM($B139:$B$228))+(-'Swap - Encargos'!H56-'Swap - Encargos'!$M56-'Swap - Encargos'!$L56+'Swap - Encargos'!T56)*(1+SUM($B139:$B$228))</f>
        <v>271.75519999999995</v>
      </c>
      <c r="R139" s="4">
        <f>Forward!R139*(1+SUM($B139:$B$228))+(-'Swap - Encargos'!I56-'Swap - Encargos'!$M56-'Swap - Encargos'!$L56+'Swap - Encargos'!U56)*(1+SUM($B139:$B$228))</f>
        <v>254.7705</v>
      </c>
      <c r="S139" s="4">
        <f>Forward!S139*(1+SUM($B139:$B$228))+(-'Swap - Encargos'!J56-'Swap - Encargos'!$M56-'Swap - Encargos'!$L56+'Swap - Encargos'!V56)*(1+SUM($B139:$B$228))</f>
        <v>238.78489999999999</v>
      </c>
      <c r="T139" s="4">
        <f>Forward!T139*(1+SUM($B139:$B$228))+(-'Swap - Encargos'!K56-'Swap - Encargos'!$M56-'Swap - Encargos'!$L56+'Swap - Encargos'!W56)*(1+SUM($B139:$B$228))</f>
        <v>225.79659999999998</v>
      </c>
      <c r="U139" s="4">
        <f>Forward!U139*(1+SUM($B139:$B$228))</f>
        <v>0</v>
      </c>
      <c r="V139" s="4"/>
      <c r="W139" s="20">
        <f t="shared" si="0"/>
        <v>282.16249166666665</v>
      </c>
      <c r="X139" s="20">
        <f t="shared" si="1"/>
        <v>212.83050267857138</v>
      </c>
      <c r="Y139" s="23">
        <f t="shared" si="2"/>
        <v>265.59408333333329</v>
      </c>
      <c r="Z139" s="23">
        <f t="shared" si="3"/>
        <v>209.66858291666671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119.49850833333335</v>
      </c>
      <c r="AJ139" s="9">
        <f t="shared" si="18"/>
        <v>0.29751085699964236</v>
      </c>
      <c r="AK139" s="9">
        <f t="shared" si="19"/>
        <v>0.29751085699964236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Encargos'!$M57-'Swap - Encargos'!$L57+'Swap - Encargos'!R57)*(1+SUM($B140:$B$228))</f>
        <v>268.32749999999999</v>
      </c>
      <c r="P140" s="4">
        <f>Forward!P140*(1+SUM($B140:$B$228))+(-'Swap - Encargos'!G57-'Swap - Encargos'!$M57-'Swap - Encargos'!$L57+'Swap - Encargos'!S57)*(1+SUM($B140:$B$228))</f>
        <v>290.27250000000004</v>
      </c>
      <c r="Q140" s="4">
        <f>Forward!Q140*(1+SUM($B140:$B$228))+(-'Swap - Encargos'!H57-'Swap - Encargos'!$M57-'Swap - Encargos'!$L57+'Swap - Encargos'!T57)*(1+SUM($B140:$B$228))</f>
        <v>273.31500000000005</v>
      </c>
      <c r="R140" s="4">
        <f>Forward!R140*(1+SUM($B140:$B$228))+(-'Swap - Encargos'!I57-'Swap - Encargos'!$M57-'Swap - Encargos'!$L57+'Swap - Encargos'!U57)*(1+SUM($B140:$B$228))</f>
        <v>254.36250000000001</v>
      </c>
      <c r="S140" s="4">
        <f>Forward!S140*(1+SUM($B140:$B$228))+(-'Swap - Encargos'!J57-'Swap - Encargos'!$M57-'Swap - Encargos'!$L57+'Swap - Encargos'!V57)*(1+SUM($B140:$B$228))</f>
        <v>234.41250000000002</v>
      </c>
      <c r="T140" s="4">
        <f>Forward!T140*(1+SUM($B140:$B$228))+(-'Swap - Encargos'!K57-'Swap - Encargos'!$M57-'Swap - Encargos'!$L57+'Swap - Encargos'!W57)*(1+SUM($B140:$B$228))</f>
        <v>226.4325</v>
      </c>
      <c r="U140" s="4">
        <f>Forward!U140*(1+SUM($B140:$B$228))</f>
        <v>0</v>
      </c>
      <c r="V140" s="4"/>
      <c r="W140" s="20">
        <f t="shared" si="0"/>
        <v>274.97750000000008</v>
      </c>
      <c r="X140" s="20">
        <f t="shared" si="1"/>
        <v>212.83050267857138</v>
      </c>
      <c r="Y140" s="23">
        <f t="shared" si="2"/>
        <v>259.94850000000002</v>
      </c>
      <c r="Z140" s="23">
        <f t="shared" si="3"/>
        <v>209.66858291666671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126.68349999999992</v>
      </c>
      <c r="AJ140" s="9">
        <f t="shared" ref="AJ140" si="23">(AE140-W140)/AE140</f>
        <v>0.31539905542235847</v>
      </c>
      <c r="AK140" s="9">
        <f t="shared" ref="AK140" si="24">IF(AJ140&gt;0,AJ140,0)</f>
        <v>0.31539905542235847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Encargos'!$M58-'Swap - Encargos'!$L58+'Swap - Encargos'!R58)*(1+SUM($B141:$B$228))</f>
        <v>270.13279999999997</v>
      </c>
      <c r="P141" s="4">
        <f>Forward!P141*(1+SUM($B141:$B$228))+(-'Swap - Encargos'!G58-'Swap - Encargos'!$M58-'Swap - Encargos'!$L58+'Swap - Encargos'!S58)*(1+SUM($B141:$B$228))</f>
        <v>305.02080000000001</v>
      </c>
      <c r="Q141" s="4">
        <f>Forward!Q141*(1+SUM($B141:$B$228))+(-'Swap - Encargos'!H58-'Swap - Encargos'!$M58-'Swap - Encargos'!$L58+'Swap - Encargos'!T58)*(1+SUM($B141:$B$228))</f>
        <v>285.08479999999997</v>
      </c>
      <c r="R141" s="4">
        <f>Forward!R141*(1+SUM($B141:$B$228))+(-'Swap - Encargos'!I58-'Swap - Encargos'!$M58-'Swap - Encargos'!$L58+'Swap - Encargos'!U58)*(1+SUM($B141:$B$228))</f>
        <v>263.15520000000004</v>
      </c>
      <c r="S141" s="4">
        <f>Forward!S141*(1+SUM($B141:$B$228))+(-'Swap - Encargos'!J58-'Swap - Encargos'!$M58-'Swap - Encargos'!$L58+'Swap - Encargos'!V58)*(1+SUM($B141:$B$228))</f>
        <v>247.2064</v>
      </c>
      <c r="T141" s="4">
        <f>Forward!T141*(1+SUM($B141:$B$228))+(-'Swap - Encargos'!K58-'Swap - Encargos'!$M58-'Swap - Encargos'!$L58+'Swap - Encargos'!W58)*(1+SUM($B141:$B$228))</f>
        <v>220.2928</v>
      </c>
      <c r="U141" s="4">
        <f>Forward!U141*(1+SUM($B141:$B$228))</f>
        <v>0</v>
      </c>
      <c r="V141" s="4"/>
      <c r="W141" s="20">
        <f t="shared" si="0"/>
        <v>285.38937777777778</v>
      </c>
      <c r="X141" s="20">
        <f t="shared" si="1"/>
        <v>212.83050267857138</v>
      </c>
      <c r="Y141" s="23">
        <f t="shared" si="2"/>
        <v>268.30533333333335</v>
      </c>
      <c r="Z141" s="23">
        <f t="shared" si="3"/>
        <v>209.66858291666671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116.27162222222222</v>
      </c>
      <c r="AJ141" s="9">
        <f t="shared" ref="AJ141" si="28">(AE141-W141)/AE141</f>
        <v>0.28947700230349033</v>
      </c>
      <c r="AK141" s="9">
        <f t="shared" ref="AK141" si="29">IF(AJ141&gt;0,AJ141,0)</f>
        <v>0.28947700230349033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99DE-D60F-47FC-9CD6-D990AF2F08FD}">
  <dimension ref="A1:AR145"/>
  <sheetViews>
    <sheetView topLeftCell="A106" workbookViewId="0">
      <selection activeCell="K130" sqref="K130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Encargos'!$M3-'Swap - Encargos'!$L3+'Swap - Encargos'!N3)</f>
        <v>218</v>
      </c>
      <c r="L86" s="4">
        <f>Forward!L86+(-'Swap - Encargos'!C3-'Swap - Encargos'!$M3-'Swap - Encargos'!$L3+'Swap - Encargos'!O3)</f>
        <v>228</v>
      </c>
      <c r="M86" s="4">
        <f>Forward!M86+(-'Swap - Encargos'!D3-'Swap - Encargos'!$M3-'Swap - Encargos'!$L3+'Swap - Encargos'!P3)</f>
        <v>210</v>
      </c>
      <c r="N86" s="4">
        <f>Forward!N86+(-'Swap - Encargos'!E3-'Swap - Encargos'!$M3-'Swap - Encargos'!$L3+'Swap - Encargos'!Q3)</f>
        <v>195</v>
      </c>
      <c r="O86" s="4">
        <f>Forward!O86+(-'Swap - Encargos'!F3-'Swap - Encargos'!$M3-'Swap - Encargos'!$L3+'Swap - Encargos'!R3)</f>
        <v>187</v>
      </c>
      <c r="P86" s="4">
        <f>Forward!P86+(-'Swap - Encargos'!G3-'Swap - Encargos'!$M3-'Swap - Encargos'!$L3+'Swap - Encargos'!S3)</f>
        <v>185</v>
      </c>
      <c r="Q86" s="4">
        <f>Forward!Q86+(-'Swap - Encargos'!H3-'Swap - Encargos'!$M3-'Swap - Encargos'!$L3+'Swap - Encargos'!T3)</f>
        <v>182</v>
      </c>
      <c r="R86" s="4">
        <f>Forward!R86+(-'Swap - Encargos'!I3-'Swap - Encargos'!$M3-'Swap - Encargos'!$L3+'Swap - Encargos'!U3)</f>
        <v>178</v>
      </c>
      <c r="S86" s="4">
        <f>Forward!S86+(-'Swap - Encargos'!J3-'Swap - Encargos'!$M3-'Swap - Encargos'!$L3+'Swap - Encargos'!V3)</f>
        <v>173</v>
      </c>
      <c r="T86" s="4">
        <f>Forward!T86+(-'Swap - Encargos'!K3-'Swap - Encargos'!$M3-'Swap - Encargos'!$L3+'Swap - Encargos'!W3)</f>
        <v>168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218.66666666666666</v>
      </c>
      <c r="X86" s="20">
        <f t="shared" ref="X86:X141" si="1">AVERAGE($W$2:$W$198)</f>
        <v>195.02331349206338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207.6</v>
      </c>
      <c r="Z86" s="23">
        <f t="shared" ref="Z86:Z141" si="3">AVERAGE($Y$2:$Y$198)</f>
        <v>191.7592261904762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87.333333333333343</v>
      </c>
      <c r="AJ86" s="9">
        <f t="shared" ref="AJ86:AJ134" si="8">(AE86-W86)/AE86</f>
        <v>0.28540305010893247</v>
      </c>
      <c r="AK86" s="9">
        <f t="shared" ref="AK86:AK130" si="9">IF(AJ86&gt;0,AJ86,0)</f>
        <v>0.28540305010893247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Encargos'!$M4-'Swap - Encargos'!$L4+'Swap - Encargos'!N4)</f>
        <v>150</v>
      </c>
      <c r="L87" s="4">
        <f>Forward!L87+(-'Swap - Encargos'!C4-'Swap - Encargos'!$M4-'Swap - Encargos'!$L4+'Swap - Encargos'!O4)</f>
        <v>217</v>
      </c>
      <c r="M87" s="4">
        <f>Forward!M87+(-'Swap - Encargos'!D4-'Swap - Encargos'!$M4-'Swap - Encargos'!$L4+'Swap - Encargos'!P4)</f>
        <v>213</v>
      </c>
      <c r="N87" s="4">
        <f>Forward!N87+(-'Swap - Encargos'!E4-'Swap - Encargos'!$M4-'Swap - Encargos'!$L4+'Swap - Encargos'!Q4)</f>
        <v>195</v>
      </c>
      <c r="O87" s="4">
        <f>Forward!O87+(-'Swap - Encargos'!F4-'Swap - Encargos'!$M4-'Swap - Encargos'!$L4+'Swap - Encargos'!R4)</f>
        <v>193</v>
      </c>
      <c r="P87" s="4">
        <f>Forward!P87+(-'Swap - Encargos'!G4-'Swap - Encargos'!$M4-'Swap - Encargos'!$L4+'Swap - Encargos'!S4)</f>
        <v>185</v>
      </c>
      <c r="Q87" s="4">
        <f>Forward!Q87+(-'Swap - Encargos'!H4-'Swap - Encargos'!$M4-'Swap - Encargos'!$L4+'Swap - Encargos'!T4)</f>
        <v>182</v>
      </c>
      <c r="R87" s="4">
        <f>Forward!R87+(-'Swap - Encargos'!I4-'Swap - Encargos'!$M4-'Swap - Encargos'!$L4+'Swap - Encargos'!U4)</f>
        <v>178</v>
      </c>
      <c r="S87" s="4">
        <f>Forward!S87+(-'Swap - Encargos'!J4-'Swap - Encargos'!$M4-'Swap - Encargos'!$L4+'Swap - Encargos'!V4)</f>
        <v>173</v>
      </c>
      <c r="T87" s="4">
        <f>Forward!T87+(-'Swap - Encargos'!K4-'Swap - Encargos'!$M4-'Swap - Encargos'!$L4+'Swap - Encargos'!W4)</f>
        <v>168</v>
      </c>
      <c r="U87" s="4">
        <f>Forward!U87</f>
        <v>0</v>
      </c>
      <c r="V87" s="6"/>
      <c r="W87" s="20">
        <f t="shared" si="0"/>
        <v>194.58333333333334</v>
      </c>
      <c r="X87" s="20">
        <f t="shared" si="1"/>
        <v>195.02331349206338</v>
      </c>
      <c r="Y87" s="23">
        <f t="shared" si="2"/>
        <v>194.18333333333334</v>
      </c>
      <c r="Z87" s="23">
        <f t="shared" si="3"/>
        <v>191.7592261904762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111.41666666666666</v>
      </c>
      <c r="AJ87" s="9">
        <f t="shared" si="8"/>
        <v>0.36410675381263613</v>
      </c>
      <c r="AK87" s="9">
        <f t="shared" si="9"/>
        <v>0.36410675381263613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Encargos'!$M5-'Swap - Encargos'!$L5+'Swap - Encargos'!N5)</f>
        <v>192</v>
      </c>
      <c r="L88" s="4">
        <f>Forward!L88+(-'Swap - Encargos'!C5-'Swap - Encargos'!$M5-'Swap - Encargos'!$L5+'Swap - Encargos'!O5)</f>
        <v>248</v>
      </c>
      <c r="M88" s="4">
        <f>Forward!M88+(-'Swap - Encargos'!D5-'Swap - Encargos'!$M5-'Swap - Encargos'!$L5+'Swap - Encargos'!P5)</f>
        <v>219</v>
      </c>
      <c r="N88" s="4">
        <f>Forward!N88+(-'Swap - Encargos'!E5-'Swap - Encargos'!$M5-'Swap - Encargos'!$L5+'Swap - Encargos'!Q5)</f>
        <v>190</v>
      </c>
      <c r="O88" s="4">
        <f>Forward!O88+(-'Swap - Encargos'!F5-'Swap - Encargos'!$M5-'Swap - Encargos'!$L5+'Swap - Encargos'!R5)</f>
        <v>188</v>
      </c>
      <c r="P88" s="4">
        <f>Forward!P88+(-'Swap - Encargos'!G5-'Swap - Encargos'!$M5-'Swap - Encargos'!$L5+'Swap - Encargos'!S5)</f>
        <v>184</v>
      </c>
      <c r="Q88" s="4">
        <f>Forward!Q88+(-'Swap - Encargos'!H5-'Swap - Encargos'!$M5-'Swap - Encargos'!$L5+'Swap - Encargos'!T5)</f>
        <v>181</v>
      </c>
      <c r="R88" s="4">
        <f>Forward!R88+(-'Swap - Encargos'!I5-'Swap - Encargos'!$M5-'Swap - Encargos'!$L5+'Swap - Encargos'!U5)</f>
        <v>177</v>
      </c>
      <c r="S88" s="4">
        <f>Forward!S88+(-'Swap - Encargos'!J5-'Swap - Encargos'!$M5-'Swap - Encargos'!$L5+'Swap - Encargos'!V5)</f>
        <v>172</v>
      </c>
      <c r="T88" s="4">
        <f>Forward!T88+(-'Swap - Encargos'!K5-'Swap - Encargos'!$M5-'Swap - Encargos'!$L5+'Swap - Encargos'!W5)</f>
        <v>167</v>
      </c>
      <c r="U88" s="4">
        <f>Forward!U88</f>
        <v>0</v>
      </c>
      <c r="V88" s="6"/>
      <c r="W88" s="20">
        <f t="shared" si="0"/>
        <v>219.55555555555554</v>
      </c>
      <c r="X88" s="20">
        <f t="shared" si="1"/>
        <v>195.02331349206338</v>
      </c>
      <c r="Y88" s="23">
        <f t="shared" si="2"/>
        <v>207.13333333333333</v>
      </c>
      <c r="Z88" s="23">
        <f t="shared" si="3"/>
        <v>191.7592261904762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86.444444444444457</v>
      </c>
      <c r="AJ88" s="9">
        <f t="shared" si="8"/>
        <v>0.28249818445896879</v>
      </c>
      <c r="AK88" s="9">
        <f t="shared" si="9"/>
        <v>0.28249818445896879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Encargos'!$M6-'Swap - Encargos'!$L6+'Swap - Encargos'!N6)</f>
        <v>173</v>
      </c>
      <c r="L89" s="4">
        <f>Forward!L89+(-'Swap - Encargos'!C6-'Swap - Encargos'!$M6-'Swap - Encargos'!$L6+'Swap - Encargos'!O6)</f>
        <v>243</v>
      </c>
      <c r="M89" s="4">
        <f>Forward!M89+(-'Swap - Encargos'!D6-'Swap - Encargos'!$M6-'Swap - Encargos'!$L6+'Swap - Encargos'!P6)</f>
        <v>223</v>
      </c>
      <c r="N89" s="4">
        <f>Forward!N89+(-'Swap - Encargos'!E6-'Swap - Encargos'!$M6-'Swap - Encargos'!$L6+'Swap - Encargos'!Q6)</f>
        <v>201</v>
      </c>
      <c r="O89" s="4">
        <f>Forward!O89+(-'Swap - Encargos'!F6-'Swap - Encargos'!$M6-'Swap - Encargos'!$L6+'Swap - Encargos'!R6)</f>
        <v>191</v>
      </c>
      <c r="P89" s="4">
        <f>Forward!P89+(-'Swap - Encargos'!G6-'Swap - Encargos'!$M6-'Swap - Encargos'!$L6+'Swap - Encargos'!S6)</f>
        <v>186</v>
      </c>
      <c r="Q89" s="4">
        <f>Forward!Q89+(-'Swap - Encargos'!H6-'Swap - Encargos'!$M6-'Swap - Encargos'!$L6+'Swap - Encargos'!T6)</f>
        <v>183</v>
      </c>
      <c r="R89" s="4">
        <f>Forward!R89+(-'Swap - Encargos'!I6-'Swap - Encargos'!$M6-'Swap - Encargos'!$L6+'Swap - Encargos'!U6)</f>
        <v>181</v>
      </c>
      <c r="S89" s="4">
        <f>Forward!S89+(-'Swap - Encargos'!J6-'Swap - Encargos'!$M6-'Swap - Encargos'!$L6+'Swap - Encargos'!V6)</f>
        <v>176</v>
      </c>
      <c r="T89" s="4">
        <f>Forward!T89+(-'Swap - Encargos'!K6-'Swap - Encargos'!$M6-'Swap - Encargos'!$L6+'Swap - Encargos'!W6)</f>
        <v>171</v>
      </c>
      <c r="U89" s="4">
        <f>Forward!U89</f>
        <v>0</v>
      </c>
      <c r="V89" s="6"/>
      <c r="W89" s="20">
        <f t="shared" si="0"/>
        <v>215.33333333333334</v>
      </c>
      <c r="X89" s="20">
        <f t="shared" si="1"/>
        <v>195.02331349206338</v>
      </c>
      <c r="Y89" s="23">
        <f t="shared" si="2"/>
        <v>206.85</v>
      </c>
      <c r="Z89" s="23">
        <f t="shared" si="3"/>
        <v>191.7592261904762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90.666666666666657</v>
      </c>
      <c r="AJ89" s="9">
        <f t="shared" si="8"/>
        <v>0.29629629629629628</v>
      </c>
      <c r="AK89" s="9">
        <f t="shared" si="9"/>
        <v>0.29629629629629628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Encargos'!$M7-'Swap - Encargos'!$L7+'Swap - Encargos'!N7)</f>
        <v>169</v>
      </c>
      <c r="L90" s="4">
        <f>Forward!L90+(-'Swap - Encargos'!C7-'Swap - Encargos'!$M7-'Swap - Encargos'!$L7+'Swap - Encargos'!O7)</f>
        <v>219</v>
      </c>
      <c r="M90" s="4">
        <f>Forward!M90+(-'Swap - Encargos'!D7-'Swap - Encargos'!$M7-'Swap - Encargos'!$L7+'Swap - Encargos'!P7)</f>
        <v>226</v>
      </c>
      <c r="N90" s="4">
        <f>Forward!N90+(-'Swap - Encargos'!E7-'Swap - Encargos'!$M7-'Swap - Encargos'!$L7+'Swap - Encargos'!Q7)</f>
        <v>211</v>
      </c>
      <c r="O90" s="4">
        <f>Forward!O90+(-'Swap - Encargos'!F7-'Swap - Encargos'!$M7-'Swap - Encargos'!$L7+'Swap - Encargos'!R7)</f>
        <v>195</v>
      </c>
      <c r="P90" s="4">
        <f>Forward!P90+(-'Swap - Encargos'!G7-'Swap - Encargos'!$M7-'Swap - Encargos'!$L7+'Swap - Encargos'!S7)</f>
        <v>192</v>
      </c>
      <c r="Q90" s="4">
        <f>Forward!Q90+(-'Swap - Encargos'!H7-'Swap - Encargos'!$M7-'Swap - Encargos'!$L7+'Swap - Encargos'!T7)</f>
        <v>189</v>
      </c>
      <c r="R90" s="4">
        <f>Forward!R90+(-'Swap - Encargos'!I7-'Swap - Encargos'!$M7-'Swap - Encargos'!$L7+'Swap - Encargos'!U7)</f>
        <v>187</v>
      </c>
      <c r="S90" s="4">
        <f>Forward!S90+(-'Swap - Encargos'!J7-'Swap - Encargos'!$M7-'Swap - Encargos'!$L7+'Swap - Encargos'!V7)</f>
        <v>182</v>
      </c>
      <c r="T90" s="4">
        <f>Forward!T90+(-'Swap - Encargos'!K7-'Swap - Encargos'!$M7-'Swap - Encargos'!$L7+'Swap - Encargos'!W7)</f>
        <v>177</v>
      </c>
      <c r="U90" s="4">
        <f>Forward!U90</f>
        <v>0</v>
      </c>
      <c r="V90" s="6"/>
      <c r="W90" s="20">
        <f t="shared" si="0"/>
        <v>209.33333333333334</v>
      </c>
      <c r="X90" s="20">
        <f t="shared" si="1"/>
        <v>195.02331349206338</v>
      </c>
      <c r="Y90" s="23">
        <f t="shared" si="2"/>
        <v>205.53333333333333</v>
      </c>
      <c r="Z90" s="23">
        <f t="shared" si="3"/>
        <v>191.7592261904762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96.666666666666657</v>
      </c>
      <c r="AJ90" s="9">
        <f t="shared" si="8"/>
        <v>0.31590413943355117</v>
      </c>
      <c r="AK90" s="9">
        <f t="shared" si="9"/>
        <v>0.31590413943355117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Encargos'!$M8-'Swap - Encargos'!$L8+'Swap - Encargos'!N8)</f>
        <v>167</v>
      </c>
      <c r="L91" s="4">
        <f>Forward!L91+(-'Swap - Encargos'!C8-'Swap - Encargos'!$M8-'Swap - Encargos'!$L8+'Swap - Encargos'!O8)</f>
        <v>225</v>
      </c>
      <c r="M91" s="4">
        <f>Forward!M91+(-'Swap - Encargos'!D8-'Swap - Encargos'!$M8-'Swap - Encargos'!$L8+'Swap - Encargos'!P8)</f>
        <v>221</v>
      </c>
      <c r="N91" s="4">
        <f>Forward!N91+(-'Swap - Encargos'!E8-'Swap - Encargos'!$M8-'Swap - Encargos'!$L8+'Swap - Encargos'!Q8)</f>
        <v>194</v>
      </c>
      <c r="O91" s="4">
        <f>Forward!O91+(-'Swap - Encargos'!F8-'Swap - Encargos'!$M8-'Swap - Encargos'!$L8+'Swap - Encargos'!R8)</f>
        <v>189</v>
      </c>
      <c r="P91" s="4">
        <f>Forward!P91+(-'Swap - Encargos'!G8-'Swap - Encargos'!$M8-'Swap - Encargos'!$L8+'Swap - Encargos'!S8)</f>
        <v>185</v>
      </c>
      <c r="Q91" s="4">
        <f>Forward!Q91+(-'Swap - Encargos'!H8-'Swap - Encargos'!$M8-'Swap - Encargos'!$L8+'Swap - Encargos'!T8)</f>
        <v>182</v>
      </c>
      <c r="R91" s="4">
        <f>Forward!R91+(-'Swap - Encargos'!I8-'Swap - Encargos'!$M8-'Swap - Encargos'!$L8+'Swap - Encargos'!U8)</f>
        <v>180</v>
      </c>
      <c r="S91" s="4">
        <f>Forward!S91+(-'Swap - Encargos'!J8-'Swap - Encargos'!$M8-'Swap - Encargos'!$L8+'Swap - Encargos'!V8)</f>
        <v>175</v>
      </c>
      <c r="T91" s="4">
        <f>Forward!T91+(-'Swap - Encargos'!K8-'Swap - Encargos'!$M8-'Swap - Encargos'!$L8+'Swap - Encargos'!W8)</f>
        <v>170</v>
      </c>
      <c r="U91" s="4">
        <f>Forward!U91</f>
        <v>0</v>
      </c>
      <c r="V91" s="6"/>
      <c r="W91" s="20">
        <f t="shared" si="0"/>
        <v>208.08333333333334</v>
      </c>
      <c r="X91" s="20">
        <f t="shared" si="1"/>
        <v>195.02331349206338</v>
      </c>
      <c r="Y91" s="23">
        <f t="shared" si="2"/>
        <v>200.7</v>
      </c>
      <c r="Z91" s="23">
        <f t="shared" si="3"/>
        <v>191.7592261904762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97.916666666666657</v>
      </c>
      <c r="AJ91" s="9">
        <f t="shared" si="8"/>
        <v>0.31998910675381259</v>
      </c>
      <c r="AK91" s="9">
        <f t="shared" si="9"/>
        <v>0.31998910675381259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Encargos'!$M9-'Swap - Encargos'!$L9+'Swap - Encargos'!N9)</f>
        <v>93</v>
      </c>
      <c r="L92" s="4">
        <f>Forward!L92+(-'Swap - Encargos'!C9-'Swap - Encargos'!$M9-'Swap - Encargos'!$L9+'Swap - Encargos'!O9)</f>
        <v>204</v>
      </c>
      <c r="M92" s="4">
        <f>Forward!M92+(-'Swap - Encargos'!D9-'Swap - Encargos'!$M9-'Swap - Encargos'!$L9+'Swap - Encargos'!P9)</f>
        <v>208</v>
      </c>
      <c r="N92" s="4">
        <f>Forward!N92+(-'Swap - Encargos'!E9-'Swap - Encargos'!$M9-'Swap - Encargos'!$L9+'Swap - Encargos'!Q9)</f>
        <v>199</v>
      </c>
      <c r="O92" s="4">
        <f>Forward!O92+(-'Swap - Encargos'!F9-'Swap - Encargos'!$M9-'Swap - Encargos'!$L9+'Swap - Encargos'!R9)</f>
        <v>191</v>
      </c>
      <c r="P92" s="4">
        <f>Forward!P92+(-'Swap - Encargos'!G9-'Swap - Encargos'!$M9-'Swap - Encargos'!$L9+'Swap - Encargos'!S9)</f>
        <v>185</v>
      </c>
      <c r="Q92" s="4">
        <f>Forward!Q92+(-'Swap - Encargos'!H9-'Swap - Encargos'!$M9-'Swap - Encargos'!$L9+'Swap - Encargos'!T9)</f>
        <v>182</v>
      </c>
      <c r="R92" s="4">
        <f>Forward!R92+(-'Swap - Encargos'!I9-'Swap - Encargos'!$M9-'Swap - Encargos'!$L9+'Swap - Encargos'!U9)</f>
        <v>180</v>
      </c>
      <c r="S92" s="4">
        <f>Forward!S92+(-'Swap - Encargos'!J9-'Swap - Encargos'!$M9-'Swap - Encargos'!$L9+'Swap - Encargos'!V9)</f>
        <v>175</v>
      </c>
      <c r="T92" s="4">
        <f>Forward!T92+(-'Swap - Encargos'!K9-'Swap - Encargos'!$M9-'Swap - Encargos'!$L9+'Swap - Encargos'!W9)</f>
        <v>170</v>
      </c>
      <c r="U92" s="4">
        <f>Forward!U92</f>
        <v>0</v>
      </c>
      <c r="V92" s="6"/>
      <c r="W92" s="20">
        <f t="shared" si="0"/>
        <v>186</v>
      </c>
      <c r="X92" s="20">
        <f t="shared" si="1"/>
        <v>195.02331349206338</v>
      </c>
      <c r="Y92" s="23">
        <f t="shared" si="2"/>
        <v>188.2</v>
      </c>
      <c r="Z92" s="23">
        <f t="shared" si="3"/>
        <v>191.7592261904762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120</v>
      </c>
      <c r="AJ92" s="9">
        <f t="shared" si="8"/>
        <v>0.39215686274509803</v>
      </c>
      <c r="AK92" s="9">
        <f t="shared" si="9"/>
        <v>0.39215686274509803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Encargos'!$M10-'Swap - Encargos'!$L10+'Swap - Encargos'!N10)</f>
        <v>109</v>
      </c>
      <c r="L93" s="4">
        <f>Forward!L93+(-'Swap - Encargos'!C10-'Swap - Encargos'!$M10-'Swap - Encargos'!$L10+'Swap - Encargos'!O10)</f>
        <v>200</v>
      </c>
      <c r="M93" s="4">
        <f>Forward!M93+(-'Swap - Encargos'!D10-'Swap - Encargos'!$M10-'Swap - Encargos'!$L10+'Swap - Encargos'!P10)</f>
        <v>203</v>
      </c>
      <c r="N93" s="4">
        <f>Forward!N93+(-'Swap - Encargos'!E10-'Swap - Encargos'!$M10-'Swap - Encargos'!$L10+'Swap - Encargos'!Q10)</f>
        <v>194</v>
      </c>
      <c r="O93" s="4">
        <f>Forward!O93+(-'Swap - Encargos'!F10-'Swap - Encargos'!$M10-'Swap - Encargos'!$L10+'Swap - Encargos'!R10)</f>
        <v>187</v>
      </c>
      <c r="P93" s="4">
        <f>Forward!P93+(-'Swap - Encargos'!G10-'Swap - Encargos'!$M10-'Swap - Encargos'!$L10+'Swap - Encargos'!S10)</f>
        <v>186</v>
      </c>
      <c r="Q93" s="4">
        <f>Forward!Q93+(-'Swap - Encargos'!H10-'Swap - Encargos'!$M10-'Swap - Encargos'!$L10+'Swap - Encargos'!T10)</f>
        <v>186</v>
      </c>
      <c r="R93" s="4">
        <f>Forward!R93+(-'Swap - Encargos'!I10-'Swap - Encargos'!$M10-'Swap - Encargos'!$L10+'Swap - Encargos'!U10)</f>
        <v>179</v>
      </c>
      <c r="S93" s="4">
        <f>Forward!S93+(-'Swap - Encargos'!J10-'Swap - Encargos'!$M10-'Swap - Encargos'!$L10+'Swap - Encargos'!V10)</f>
        <v>174</v>
      </c>
      <c r="T93" s="4">
        <f>Forward!T93+(-'Swap - Encargos'!K10-'Swap - Encargos'!$M10-'Swap - Encargos'!$L10+'Swap - Encargos'!W10)</f>
        <v>169</v>
      </c>
      <c r="U93" s="4">
        <f>Forward!U93</f>
        <v>0</v>
      </c>
      <c r="V93" s="6"/>
      <c r="W93" s="20">
        <f t="shared" si="0"/>
        <v>187.19444444444446</v>
      </c>
      <c r="X93" s="20">
        <f t="shared" si="1"/>
        <v>195.02331349206338</v>
      </c>
      <c r="Y93" s="23">
        <f t="shared" si="2"/>
        <v>187.58333333333334</v>
      </c>
      <c r="Z93" s="23">
        <f t="shared" si="3"/>
        <v>191.7592261904762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118.80555555555554</v>
      </c>
      <c r="AJ93" s="9">
        <f t="shared" si="8"/>
        <v>0.38825344952795932</v>
      </c>
      <c r="AK93" s="9">
        <f t="shared" si="9"/>
        <v>0.38825344952795932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Encargos'!$M11-'Swap - Encargos'!$L11+'Swap - Encargos'!N11)</f>
        <v>123</v>
      </c>
      <c r="L94" s="4">
        <f>Forward!L94+(-'Swap - Encargos'!C11-'Swap - Encargos'!$M11-'Swap - Encargos'!$L11+'Swap - Encargos'!O11)</f>
        <v>181</v>
      </c>
      <c r="M94" s="4">
        <f>Forward!M94+(-'Swap - Encargos'!D11-'Swap - Encargos'!$M11-'Swap - Encargos'!$L11+'Swap - Encargos'!P11)</f>
        <v>202</v>
      </c>
      <c r="N94" s="4">
        <f>Forward!N94+(-'Swap - Encargos'!E11-'Swap - Encargos'!$M11-'Swap - Encargos'!$L11+'Swap - Encargos'!Q11)</f>
        <v>198</v>
      </c>
      <c r="O94" s="4">
        <f>Forward!O94+(-'Swap - Encargos'!F11-'Swap - Encargos'!$M11-'Swap - Encargos'!$L11+'Swap - Encargos'!R11)</f>
        <v>191</v>
      </c>
      <c r="P94" s="4">
        <f>Forward!P94+(-'Swap - Encargos'!G11-'Swap - Encargos'!$M11-'Swap - Encargos'!$L11+'Swap - Encargos'!S11)</f>
        <v>189</v>
      </c>
      <c r="Q94" s="4">
        <f>Forward!Q94+(-'Swap - Encargos'!H11-'Swap - Encargos'!$M11-'Swap - Encargos'!$L11+'Swap - Encargos'!T11)</f>
        <v>183</v>
      </c>
      <c r="R94" s="4">
        <f>Forward!R94+(-'Swap - Encargos'!I11-'Swap - Encargos'!$M11-'Swap - Encargos'!$L11+'Swap - Encargos'!U11)</f>
        <v>177</v>
      </c>
      <c r="S94" s="4">
        <f>Forward!S94+(-'Swap - Encargos'!J11-'Swap - Encargos'!$M11-'Swap - Encargos'!$L11+'Swap - Encargos'!V11)</f>
        <v>174</v>
      </c>
      <c r="T94" s="4">
        <f>Forward!T94+(-'Swap - Encargos'!K11-'Swap - Encargos'!$M11-'Swap - Encargos'!$L11+'Swap - Encargos'!W11)</f>
        <v>171</v>
      </c>
      <c r="U94" s="4">
        <f>Forward!U94</f>
        <v>0</v>
      </c>
      <c r="V94" s="6"/>
      <c r="W94" s="20">
        <f t="shared" si="0"/>
        <v>185.33333333333334</v>
      </c>
      <c r="X94" s="20">
        <f t="shared" si="1"/>
        <v>195.02331349206338</v>
      </c>
      <c r="Y94" s="23">
        <f t="shared" si="2"/>
        <v>187.8</v>
      </c>
      <c r="Z94" s="23">
        <f t="shared" si="3"/>
        <v>191.7592261904762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120.66666666666666</v>
      </c>
      <c r="AJ94" s="9">
        <f t="shared" si="8"/>
        <v>0.39433551198257077</v>
      </c>
      <c r="AK94" s="9">
        <f t="shared" si="9"/>
        <v>0.39433551198257077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Encargos'!$M12-'Swap - Encargos'!$L12+'Swap - Encargos'!N12)</f>
        <v>104</v>
      </c>
      <c r="L95" s="4">
        <f>Forward!L95+(-'Swap - Encargos'!C12-'Swap - Encargos'!$M12-'Swap - Encargos'!$L12+'Swap - Encargos'!O12)</f>
        <v>157</v>
      </c>
      <c r="M95" s="4">
        <f>Forward!M95+(-'Swap - Encargos'!D12-'Swap - Encargos'!$M12-'Swap - Encargos'!$L12+'Swap - Encargos'!P12)</f>
        <v>179</v>
      </c>
      <c r="N95" s="4">
        <f>Forward!N95+(-'Swap - Encargos'!E12-'Swap - Encargos'!$M12-'Swap - Encargos'!$L12+'Swap - Encargos'!Q12)</f>
        <v>186</v>
      </c>
      <c r="O95" s="4">
        <f>Forward!O95+(-'Swap - Encargos'!F12-'Swap - Encargos'!$M12-'Swap - Encargos'!$L12+'Swap - Encargos'!R12)</f>
        <v>174</v>
      </c>
      <c r="P95" s="4">
        <f>Forward!P95+(-'Swap - Encargos'!G12-'Swap - Encargos'!$M12-'Swap - Encargos'!$L12+'Swap - Encargos'!S12)</f>
        <v>176</v>
      </c>
      <c r="Q95" s="4">
        <f>Forward!Q95+(-'Swap - Encargos'!H12-'Swap - Encargos'!$M12-'Swap - Encargos'!$L12+'Swap - Encargos'!T12)</f>
        <v>170</v>
      </c>
      <c r="R95" s="4">
        <f>Forward!R95+(-'Swap - Encargos'!I12-'Swap - Encargos'!$M12-'Swap - Encargos'!$L12+'Swap - Encargos'!U12)</f>
        <v>167</v>
      </c>
      <c r="S95" s="4">
        <f>Forward!S95+(-'Swap - Encargos'!J12-'Swap - Encargos'!$M12-'Swap - Encargos'!$L12+'Swap - Encargos'!V12)</f>
        <v>164</v>
      </c>
      <c r="T95" s="4">
        <f>Forward!T95+(-'Swap - Encargos'!K12-'Swap - Encargos'!$M12-'Swap - Encargos'!$L12+'Swap - Encargos'!W12)</f>
        <v>161</v>
      </c>
      <c r="U95" s="4">
        <f>Forward!U95</f>
        <v>0</v>
      </c>
      <c r="V95" s="6"/>
      <c r="W95" s="20">
        <f t="shared" si="0"/>
        <v>167.16666666666666</v>
      </c>
      <c r="X95" s="20">
        <f t="shared" si="1"/>
        <v>195.02331349206338</v>
      </c>
      <c r="Y95" s="23">
        <f t="shared" si="2"/>
        <v>170.8</v>
      </c>
      <c r="Z95" s="23">
        <f t="shared" si="3"/>
        <v>191.7592261904762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138.83333333333334</v>
      </c>
      <c r="AJ95" s="9">
        <f t="shared" si="8"/>
        <v>0.45370370370370372</v>
      </c>
      <c r="AK95" s="9">
        <f t="shared" si="9"/>
        <v>0.45370370370370372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Encargos'!$M13-'Swap - Encargos'!$L13+'Swap - Encargos'!N13)</f>
        <v>103</v>
      </c>
      <c r="L96" s="4">
        <f>Forward!L96+(-'Swap - Encargos'!C13-'Swap - Encargos'!$M13-'Swap - Encargos'!$L13+'Swap - Encargos'!O13)</f>
        <v>119</v>
      </c>
      <c r="M96" s="4">
        <f>Forward!M96+(-'Swap - Encargos'!D13-'Swap - Encargos'!$M13-'Swap - Encargos'!$L13+'Swap - Encargos'!P13)</f>
        <v>153</v>
      </c>
      <c r="N96" s="4">
        <f>Forward!N96+(-'Swap - Encargos'!E13-'Swap - Encargos'!$M13-'Swap - Encargos'!$L13+'Swap - Encargos'!Q13)</f>
        <v>168</v>
      </c>
      <c r="O96" s="4">
        <f>Forward!O96+(-'Swap - Encargos'!F13-'Swap - Encargos'!$M13-'Swap - Encargos'!$L13+'Swap - Encargos'!R13)</f>
        <v>161</v>
      </c>
      <c r="P96" s="4">
        <f>Forward!P96+(-'Swap - Encargos'!G13-'Swap - Encargos'!$M13-'Swap - Encargos'!$L13+'Swap - Encargos'!S13)</f>
        <v>171</v>
      </c>
      <c r="Q96" s="4">
        <f>Forward!Q96+(-'Swap - Encargos'!H13-'Swap - Encargos'!$M13-'Swap - Encargos'!$L13+'Swap - Encargos'!T13)</f>
        <v>165</v>
      </c>
      <c r="R96" s="4">
        <f>Forward!R96+(-'Swap - Encargos'!I13-'Swap - Encargos'!$M13-'Swap - Encargos'!$L13+'Swap - Encargos'!U13)</f>
        <v>165</v>
      </c>
      <c r="S96" s="4">
        <f>Forward!S96+(-'Swap - Encargos'!J13-'Swap - Encargos'!$M13-'Swap - Encargos'!$L13+'Swap - Encargos'!V13)</f>
        <v>163</v>
      </c>
      <c r="T96" s="4">
        <f>Forward!T96+(-'Swap - Encargos'!K13-'Swap - Encargos'!$M13-'Swap - Encargos'!$L13+'Swap - Encargos'!W13)</f>
        <v>156</v>
      </c>
      <c r="U96" s="4">
        <f>Forward!U96</f>
        <v>0</v>
      </c>
      <c r="V96" s="6"/>
      <c r="W96" s="20">
        <f t="shared" si="0"/>
        <v>143.05555555555554</v>
      </c>
      <c r="X96" s="20">
        <f t="shared" si="1"/>
        <v>195.02331349206338</v>
      </c>
      <c r="Y96" s="23">
        <f t="shared" si="2"/>
        <v>152.13333333333333</v>
      </c>
      <c r="Z96" s="23">
        <f t="shared" si="3"/>
        <v>191.7592261904762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162.94444444444446</v>
      </c>
      <c r="AJ96" s="9">
        <f t="shared" si="8"/>
        <v>0.53249818445896879</v>
      </c>
      <c r="AK96" s="9">
        <f t="shared" si="9"/>
        <v>0.53249818445896879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Encargos'!$M14-'Swap - Encargos'!$L14+'Swap - Encargos'!N14)</f>
        <v>101</v>
      </c>
      <c r="L97" s="4">
        <f>Forward!L97+(-'Swap - Encargos'!C14-'Swap - Encargos'!$M14-'Swap - Encargos'!$L14+'Swap - Encargos'!O14)</f>
        <v>114</v>
      </c>
      <c r="M97" s="4">
        <f>Forward!M97+(-'Swap - Encargos'!D14-'Swap - Encargos'!$M14-'Swap - Encargos'!$L14+'Swap - Encargos'!P14)</f>
        <v>156</v>
      </c>
      <c r="N97" s="4">
        <f>Forward!N97+(-'Swap - Encargos'!E14-'Swap - Encargos'!$M14-'Swap - Encargos'!$L14+'Swap - Encargos'!Q14)</f>
        <v>164</v>
      </c>
      <c r="O97" s="4">
        <f>Forward!O97+(-'Swap - Encargos'!F14-'Swap - Encargos'!$M14-'Swap - Encargos'!$L14+'Swap - Encargos'!R14)</f>
        <v>161</v>
      </c>
      <c r="P97" s="4">
        <f>Forward!P97+(-'Swap - Encargos'!G14-'Swap - Encargos'!$M14-'Swap - Encargos'!$L14+'Swap - Encargos'!S14)</f>
        <v>177</v>
      </c>
      <c r="Q97" s="4">
        <f>Forward!Q97+(-'Swap - Encargos'!H14-'Swap - Encargos'!$M14-'Swap - Encargos'!$L14+'Swap - Encargos'!T14)</f>
        <v>176</v>
      </c>
      <c r="R97" s="4">
        <f>Forward!R97+(-'Swap - Encargos'!I14-'Swap - Encargos'!$M14-'Swap - Encargos'!$L14+'Swap - Encargos'!U14)</f>
        <v>167</v>
      </c>
      <c r="S97" s="4">
        <f>Forward!S97+(-'Swap - Encargos'!J14-'Swap - Encargos'!$M14-'Swap - Encargos'!$L14+'Swap - Encargos'!V14)</f>
        <v>163</v>
      </c>
      <c r="T97" s="4">
        <f>Forward!T97+(-'Swap - Encargos'!K14-'Swap - Encargos'!$M14-'Swap - Encargos'!$L14+'Swap - Encargos'!W14)</f>
        <v>157</v>
      </c>
      <c r="U97" s="4">
        <f>Forward!U97</f>
        <v>0</v>
      </c>
      <c r="V97" s="6"/>
      <c r="W97" s="20">
        <f t="shared" si="0"/>
        <v>142.91666666666666</v>
      </c>
      <c r="X97" s="20">
        <f t="shared" si="1"/>
        <v>195.02331349206338</v>
      </c>
      <c r="Y97" s="23">
        <f t="shared" si="2"/>
        <v>153.13333333333333</v>
      </c>
      <c r="Z97" s="23">
        <f t="shared" si="3"/>
        <v>191.7592261904762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163.08333333333334</v>
      </c>
      <c r="AJ97" s="9">
        <f t="shared" si="8"/>
        <v>0.53295206971677567</v>
      </c>
      <c r="AK97" s="9">
        <f t="shared" si="9"/>
        <v>0.53295206971677567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Encargos'!$M15-'Swap - Encargos'!$L15+'Swap - Encargos'!O15)</f>
        <v>108</v>
      </c>
      <c r="M98" s="4">
        <f>Forward!M98+(-'Swap - Encargos'!D15-'Swap - Encargos'!$M15-'Swap - Encargos'!$L15+'Swap - Encargos'!P15)</f>
        <v>127</v>
      </c>
      <c r="N98" s="4">
        <f>Forward!N98+(-'Swap - Encargos'!E15-'Swap - Encargos'!$M15-'Swap - Encargos'!$L15+'Swap - Encargos'!Q15)</f>
        <v>142</v>
      </c>
      <c r="O98" s="4">
        <f>Forward!O98+(-'Swap - Encargos'!F15-'Swap - Encargos'!$M15-'Swap - Encargos'!$L15+'Swap - Encargos'!R15)</f>
        <v>155</v>
      </c>
      <c r="P98" s="4">
        <f>Forward!P98+(-'Swap - Encargos'!G15-'Swap - Encargos'!$M15-'Swap - Encargos'!$L15+'Swap - Encargos'!S15)</f>
        <v>180</v>
      </c>
      <c r="Q98" s="4">
        <f>Forward!Q98+(-'Swap - Encargos'!H15-'Swap - Encargos'!$M15-'Swap - Encargos'!$L15+'Swap - Encargos'!T15)</f>
        <v>176</v>
      </c>
      <c r="R98" s="4">
        <f>Forward!R98+(-'Swap - Encargos'!I15-'Swap - Encargos'!$M15-'Swap - Encargos'!$L15+'Swap - Encargos'!U15)</f>
        <v>170</v>
      </c>
      <c r="S98" s="4">
        <f>Forward!S98+(-'Swap - Encargos'!J15-'Swap - Encargos'!$M15-'Swap - Encargos'!$L15+'Swap - Encargos'!V15)</f>
        <v>166</v>
      </c>
      <c r="T98" s="4">
        <f>Forward!T98+(-'Swap - Encargos'!K15-'Swap - Encargos'!$M15-'Swap - Encargos'!$L15+'Swap - Encargos'!W15)</f>
        <v>160</v>
      </c>
      <c r="U98" s="4">
        <f>Forward!U98</f>
        <v>0</v>
      </c>
      <c r="V98" s="6"/>
      <c r="W98" s="20">
        <f t="shared" si="0"/>
        <v>125.66666666666667</v>
      </c>
      <c r="X98" s="20">
        <f t="shared" si="1"/>
        <v>195.02331349206338</v>
      </c>
      <c r="Y98" s="23">
        <f t="shared" si="2"/>
        <v>142.4</v>
      </c>
      <c r="Z98" s="23">
        <f t="shared" si="3"/>
        <v>191.7592261904762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191.13333333333333</v>
      </c>
      <c r="AJ98" s="9">
        <f t="shared" si="8"/>
        <v>0.60332491582491576</v>
      </c>
      <c r="AK98" s="9">
        <f t="shared" si="9"/>
        <v>0.60332491582491576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Encargos'!$M16-'Swap - Encargos'!$L16+'Swap - Encargos'!O16)</f>
        <v>112</v>
      </c>
      <c r="M99" s="4">
        <f>Forward!M99+(-'Swap - Encargos'!D16-'Swap - Encargos'!$M16-'Swap - Encargos'!$L16+'Swap - Encargos'!P16)</f>
        <v>116</v>
      </c>
      <c r="N99" s="4">
        <f>Forward!N99+(-'Swap - Encargos'!E16-'Swap - Encargos'!$M16-'Swap - Encargos'!$L16+'Swap - Encargos'!Q16)</f>
        <v>127</v>
      </c>
      <c r="O99" s="4">
        <f>Forward!O99+(-'Swap - Encargos'!F16-'Swap - Encargos'!$M16-'Swap - Encargos'!$L16+'Swap - Encargos'!R16)</f>
        <v>144</v>
      </c>
      <c r="P99" s="4">
        <f>Forward!P99+(-'Swap - Encargos'!G16-'Swap - Encargos'!$M16-'Swap - Encargos'!$L16+'Swap - Encargos'!S16)</f>
        <v>183</v>
      </c>
      <c r="Q99" s="4">
        <f>Forward!Q99+(-'Swap - Encargos'!H16-'Swap - Encargos'!$M16-'Swap - Encargos'!$L16+'Swap - Encargos'!T16)</f>
        <v>179</v>
      </c>
      <c r="R99" s="4">
        <f>Forward!R99+(-'Swap - Encargos'!I16-'Swap - Encargos'!$M16-'Swap - Encargos'!$L16+'Swap - Encargos'!U16)</f>
        <v>174</v>
      </c>
      <c r="S99" s="4">
        <f>Forward!S99+(-'Swap - Encargos'!J16-'Swap - Encargos'!$M16-'Swap - Encargos'!$L16+'Swap - Encargos'!V16)</f>
        <v>170</v>
      </c>
      <c r="T99" s="4">
        <f>Forward!T99+(-'Swap - Encargos'!K16-'Swap - Encargos'!$M16-'Swap - Encargos'!$L16+'Swap - Encargos'!W16)</f>
        <v>164</v>
      </c>
      <c r="U99" s="4">
        <f>Forward!U99</f>
        <v>0</v>
      </c>
      <c r="V99" s="6"/>
      <c r="W99" s="20">
        <f t="shared" si="0"/>
        <v>119.22222222222223</v>
      </c>
      <c r="X99" s="20">
        <f t="shared" si="1"/>
        <v>195.02331349206338</v>
      </c>
      <c r="Y99" s="23">
        <f t="shared" si="2"/>
        <v>137.51666666666668</v>
      </c>
      <c r="Z99" s="23">
        <f t="shared" si="3"/>
        <v>191.7592261904762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197.57777777777778</v>
      </c>
      <c r="AJ99" s="9">
        <f t="shared" si="8"/>
        <v>0.6236672278338945</v>
      </c>
      <c r="AK99" s="9">
        <f t="shared" si="9"/>
        <v>0.6236672278338945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Encargos'!$M17-'Swap - Encargos'!$L17+'Swap - Encargos'!O17)</f>
        <v>108</v>
      </c>
      <c r="M100" s="4">
        <f>Forward!M100+(-'Swap - Encargos'!D17-'Swap - Encargos'!$M17-'Swap - Encargos'!$L17+'Swap - Encargos'!P17)</f>
        <v>123</v>
      </c>
      <c r="N100" s="4">
        <f>Forward!N100+(-'Swap - Encargos'!E17-'Swap - Encargos'!$M17-'Swap - Encargos'!$L17+'Swap - Encargos'!Q17)</f>
        <v>127</v>
      </c>
      <c r="O100" s="4">
        <f>Forward!O100+(-'Swap - Encargos'!F17-'Swap - Encargos'!$M17-'Swap - Encargos'!$L17+'Swap - Encargos'!R17)</f>
        <v>138</v>
      </c>
      <c r="P100" s="4">
        <f>Forward!P100+(-'Swap - Encargos'!G17-'Swap - Encargos'!$M17-'Swap - Encargos'!$L17+'Swap - Encargos'!S17)</f>
        <v>160</v>
      </c>
      <c r="Q100" s="4">
        <f>Forward!Q100+(-'Swap - Encargos'!H17-'Swap - Encargos'!$M17-'Swap - Encargos'!$L17+'Swap - Encargos'!T17)</f>
        <v>174</v>
      </c>
      <c r="R100" s="4">
        <f>Forward!R100+(-'Swap - Encargos'!I17-'Swap - Encargos'!$M17-'Swap - Encargos'!$L17+'Swap - Encargos'!U17)</f>
        <v>168</v>
      </c>
      <c r="S100" s="4">
        <f>Forward!S100+(-'Swap - Encargos'!J17-'Swap - Encargos'!$M17-'Swap - Encargos'!$L17+'Swap - Encargos'!V17)</f>
        <v>164</v>
      </c>
      <c r="T100" s="4">
        <f>Forward!T100+(-'Swap - Encargos'!K17-'Swap - Encargos'!$M17-'Swap - Encargos'!$L17+'Swap - Encargos'!W17)</f>
        <v>158</v>
      </c>
      <c r="U100" s="4">
        <f>Forward!U100</f>
        <v>0</v>
      </c>
      <c r="V100" s="6"/>
      <c r="W100" s="20">
        <f t="shared" si="0"/>
        <v>121</v>
      </c>
      <c r="X100" s="20">
        <f t="shared" si="1"/>
        <v>195.02331349206338</v>
      </c>
      <c r="Y100" s="23">
        <f t="shared" si="2"/>
        <v>133.4</v>
      </c>
      <c r="Z100" s="23">
        <f t="shared" si="3"/>
        <v>191.7592261904762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195.8</v>
      </c>
      <c r="AJ100" s="9">
        <f t="shared" si="8"/>
        <v>0.61805555555555558</v>
      </c>
      <c r="AK100" s="9">
        <f t="shared" si="9"/>
        <v>0.61805555555555558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Encargos'!$M18-'Swap - Encargos'!$L18+'Swap - Encargos'!O18)</f>
        <v>105</v>
      </c>
      <c r="M101" s="4">
        <f>Forward!M101+(-'Swap - Encargos'!D18-'Swap - Encargos'!$M18-'Swap - Encargos'!$L18+'Swap - Encargos'!P18)</f>
        <v>109</v>
      </c>
      <c r="N101" s="4">
        <f>Forward!N101+(-'Swap - Encargos'!E18-'Swap - Encargos'!$M18-'Swap - Encargos'!$L18+'Swap - Encargos'!Q18)</f>
        <v>114</v>
      </c>
      <c r="O101" s="4">
        <f>Forward!O101+(-'Swap - Encargos'!F18-'Swap - Encargos'!$M18-'Swap - Encargos'!$L18+'Swap - Encargos'!R18)</f>
        <v>126</v>
      </c>
      <c r="P101" s="4">
        <f>Forward!P101+(-'Swap - Encargos'!G18-'Swap - Encargos'!$M18-'Swap - Encargos'!$L18+'Swap - Encargos'!S18)</f>
        <v>155</v>
      </c>
      <c r="Q101" s="4">
        <f>Forward!Q101+(-'Swap - Encargos'!H18-'Swap - Encargos'!$M18-'Swap - Encargos'!$L18+'Swap - Encargos'!T18)</f>
        <v>169</v>
      </c>
      <c r="R101" s="4">
        <f>Forward!R101+(-'Swap - Encargos'!I18-'Swap - Encargos'!$M18-'Swap - Encargos'!$L18+'Swap - Encargos'!U18)</f>
        <v>167</v>
      </c>
      <c r="S101" s="4">
        <f>Forward!S101+(-'Swap - Encargos'!J18-'Swap - Encargos'!$M18-'Swap - Encargos'!$L18+'Swap - Encargos'!V18)</f>
        <v>166</v>
      </c>
      <c r="T101" s="4">
        <f>Forward!T101+(-'Swap - Encargos'!K18-'Swap - Encargos'!$M18-'Swap - Encargos'!$L18+'Swap - Encargos'!W18)</f>
        <v>163</v>
      </c>
      <c r="U101" s="4">
        <f>Forward!U101</f>
        <v>0</v>
      </c>
      <c r="V101" s="6"/>
      <c r="W101" s="20">
        <f t="shared" si="0"/>
        <v>111.08333333333333</v>
      </c>
      <c r="X101" s="20">
        <f t="shared" si="1"/>
        <v>195.02331349206338</v>
      </c>
      <c r="Y101" s="23">
        <f t="shared" si="2"/>
        <v>125</v>
      </c>
      <c r="Z101" s="23">
        <f t="shared" si="3"/>
        <v>191.7592261904762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205.7166666666667</v>
      </c>
      <c r="AJ101" s="9">
        <f t="shared" si="8"/>
        <v>0.64935816498316501</v>
      </c>
      <c r="AK101" s="9">
        <f t="shared" si="9"/>
        <v>0.64935816498316501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Encargos'!$M19-'Swap - Encargos'!$L19+'Swap - Encargos'!O19)</f>
        <v>112</v>
      </c>
      <c r="M102" s="4">
        <f>Forward!M102+(-'Swap - Encargos'!D19-'Swap - Encargos'!$M19-'Swap - Encargos'!$L19+'Swap - Encargos'!P19)</f>
        <v>110</v>
      </c>
      <c r="N102" s="4">
        <f>Forward!N102+(-'Swap - Encargos'!E19-'Swap - Encargos'!$M19-'Swap - Encargos'!$L19+'Swap - Encargos'!Q19)</f>
        <v>126</v>
      </c>
      <c r="O102" s="4">
        <f>Forward!O102+(-'Swap - Encargos'!F19-'Swap - Encargos'!$M19-'Swap - Encargos'!$L19+'Swap - Encargos'!R19)</f>
        <v>136</v>
      </c>
      <c r="P102" s="4">
        <f>Forward!P102+(-'Swap - Encargos'!G19-'Swap - Encargos'!$M19-'Swap - Encargos'!$L19+'Swap - Encargos'!S19)</f>
        <v>150</v>
      </c>
      <c r="Q102" s="4">
        <f>Forward!Q102+(-'Swap - Encargos'!H19-'Swap - Encargos'!$M19-'Swap - Encargos'!$L19+'Swap - Encargos'!T19)</f>
        <v>166</v>
      </c>
      <c r="R102" s="4">
        <f>Forward!R102+(-'Swap - Encargos'!I19-'Swap - Encargos'!$M19-'Swap - Encargos'!$L19+'Swap - Encargos'!U19)</f>
        <v>163</v>
      </c>
      <c r="S102" s="4">
        <f>Forward!S102+(-'Swap - Encargos'!J19-'Swap - Encargos'!$M19-'Swap - Encargos'!$L19+'Swap - Encargos'!V19)</f>
        <v>161</v>
      </c>
      <c r="T102" s="4">
        <f>Forward!T102+(-'Swap - Encargos'!K19-'Swap - Encargos'!$M19-'Swap - Encargos'!$L19+'Swap - Encargos'!W19)</f>
        <v>159</v>
      </c>
      <c r="U102" s="4">
        <f>Forward!U102</f>
        <v>0</v>
      </c>
      <c r="V102" s="6"/>
      <c r="W102" s="20">
        <f t="shared" si="0"/>
        <v>118.66666666666667</v>
      </c>
      <c r="X102" s="20">
        <f t="shared" si="1"/>
        <v>195.02331349206338</v>
      </c>
      <c r="Y102" s="23">
        <f t="shared" si="2"/>
        <v>130.4</v>
      </c>
      <c r="Z102" s="23">
        <f t="shared" si="3"/>
        <v>191.7592261904762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198.13333333333333</v>
      </c>
      <c r="AJ102" s="9">
        <f t="shared" si="8"/>
        <v>0.62542087542087532</v>
      </c>
      <c r="AK102" s="9">
        <f t="shared" si="9"/>
        <v>0.62542087542087532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Encargos'!$M20-'Swap - Encargos'!$L20+'Swap - Encargos'!O20)</f>
        <v>107</v>
      </c>
      <c r="M103" s="4">
        <f>Forward!M103+(-'Swap - Encargos'!D20-'Swap - Encargos'!$M20-'Swap - Encargos'!$L20+'Swap - Encargos'!P20)</f>
        <v>111</v>
      </c>
      <c r="N103" s="4">
        <f>Forward!N103+(-'Swap - Encargos'!E20-'Swap - Encargos'!$M20-'Swap - Encargos'!$L20+'Swap - Encargos'!Q20)</f>
        <v>125</v>
      </c>
      <c r="O103" s="4">
        <f>Forward!O103+(-'Swap - Encargos'!F20-'Swap - Encargos'!$M20-'Swap - Encargos'!$L20+'Swap - Encargos'!R20)</f>
        <v>132</v>
      </c>
      <c r="P103" s="4">
        <f>Forward!P103+(-'Swap - Encargos'!G20-'Swap - Encargos'!$M20-'Swap - Encargos'!$L20+'Swap - Encargos'!S20)</f>
        <v>143</v>
      </c>
      <c r="Q103" s="4">
        <f>Forward!Q103+(-'Swap - Encargos'!H20-'Swap - Encargos'!$M20-'Swap - Encargos'!$L20+'Swap - Encargos'!T20)</f>
        <v>160</v>
      </c>
      <c r="R103" s="4">
        <f>Forward!R103+(-'Swap - Encargos'!I20-'Swap - Encargos'!$M20-'Swap - Encargos'!$L20+'Swap - Encargos'!U20)</f>
        <v>158</v>
      </c>
      <c r="S103" s="4">
        <f>Forward!S103+(-'Swap - Encargos'!J20-'Swap - Encargos'!$M20-'Swap - Encargos'!$L20+'Swap - Encargos'!V20)</f>
        <v>156</v>
      </c>
      <c r="T103" s="4">
        <f>Forward!T103+(-'Swap - Encargos'!K20-'Swap - Encargos'!$M20-'Swap - Encargos'!$L20+'Swap - Encargos'!W20)</f>
        <v>154</v>
      </c>
      <c r="U103" s="4">
        <f>Forward!U103</f>
        <v>0</v>
      </c>
      <c r="V103" s="6"/>
      <c r="W103" s="20">
        <f t="shared" si="0"/>
        <v>117.80555555555556</v>
      </c>
      <c r="X103" s="20">
        <f t="shared" si="1"/>
        <v>195.02331349206338</v>
      </c>
      <c r="Y103" s="23">
        <f t="shared" si="2"/>
        <v>128.01666666666668</v>
      </c>
      <c r="Z103" s="23">
        <f t="shared" si="3"/>
        <v>191.7592261904762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198.99444444444447</v>
      </c>
      <c r="AJ103" s="9">
        <f t="shared" si="8"/>
        <v>0.62813902918069586</v>
      </c>
      <c r="AK103" s="9">
        <f t="shared" si="9"/>
        <v>0.62813902918069586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Encargos'!$M21-'Swap - Encargos'!$L21+'Swap - Encargos'!O21)</f>
        <v>112</v>
      </c>
      <c r="M104" s="4">
        <f>Forward!M104+(-'Swap - Encargos'!D21-'Swap - Encargos'!$M21-'Swap - Encargos'!$L21+'Swap - Encargos'!P21)</f>
        <v>114</v>
      </c>
      <c r="N104" s="4">
        <f>Forward!N104+(-'Swap - Encargos'!E21-'Swap - Encargos'!$M21-'Swap - Encargos'!$L21+'Swap - Encargos'!Q21)</f>
        <v>124</v>
      </c>
      <c r="O104" s="4">
        <f>Forward!O104+(-'Swap - Encargos'!F21-'Swap - Encargos'!$M21-'Swap - Encargos'!$L21+'Swap - Encargos'!R21)</f>
        <v>130</v>
      </c>
      <c r="P104" s="4">
        <f>Forward!P104+(-'Swap - Encargos'!G21-'Swap - Encargos'!$M21-'Swap - Encargos'!$L21+'Swap - Encargos'!S21)</f>
        <v>138</v>
      </c>
      <c r="Q104" s="4">
        <f>Forward!Q104+(-'Swap - Encargos'!H21-'Swap - Encargos'!$M21-'Swap - Encargos'!$L21+'Swap - Encargos'!T21)</f>
        <v>156</v>
      </c>
      <c r="R104" s="4">
        <f>Forward!R104+(-'Swap - Encargos'!I21-'Swap - Encargos'!$M21-'Swap - Encargos'!$L21+'Swap - Encargos'!U21)</f>
        <v>153</v>
      </c>
      <c r="S104" s="4">
        <f>Forward!S104+(-'Swap - Encargos'!J21-'Swap - Encargos'!$M21-'Swap - Encargos'!$L21+'Swap - Encargos'!V21)</f>
        <v>151</v>
      </c>
      <c r="T104" s="4">
        <f>Forward!T104+(-'Swap - Encargos'!K21-'Swap - Encargos'!$M21-'Swap - Encargos'!$L21+'Swap - Encargos'!W21)</f>
        <v>149</v>
      </c>
      <c r="U104" s="4">
        <f>Forward!U104</f>
        <v>0</v>
      </c>
      <c r="V104" s="6"/>
      <c r="W104" s="20">
        <f t="shared" si="0"/>
        <v>119.66666666666667</v>
      </c>
      <c r="X104" s="20">
        <f t="shared" si="1"/>
        <v>195.02331349206338</v>
      </c>
      <c r="Y104" s="23">
        <f t="shared" si="2"/>
        <v>128</v>
      </c>
      <c r="Z104" s="23">
        <f t="shared" si="3"/>
        <v>191.7592261904762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197.13333333333333</v>
      </c>
      <c r="AJ104" s="9">
        <f t="shared" si="8"/>
        <v>0.62226430976430969</v>
      </c>
      <c r="AK104" s="9">
        <f t="shared" si="9"/>
        <v>0.62226430976430969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Encargos'!$M22-'Swap - Encargos'!$L22+'Swap - Encargos'!O22)</f>
        <v>118</v>
      </c>
      <c r="M105" s="4">
        <f>Forward!M105+(-'Swap - Encargos'!D22-'Swap - Encargos'!$M22-'Swap - Encargos'!$L22+'Swap - Encargos'!P22)</f>
        <v>108</v>
      </c>
      <c r="N105" s="4">
        <f>Forward!N105+(-'Swap - Encargos'!E22-'Swap - Encargos'!$M22-'Swap - Encargos'!$L22+'Swap - Encargos'!Q22)</f>
        <v>124</v>
      </c>
      <c r="O105" s="4">
        <f>Forward!O105+(-'Swap - Encargos'!F22-'Swap - Encargos'!$M22-'Swap - Encargos'!$L22+'Swap - Encargos'!R22)</f>
        <v>135</v>
      </c>
      <c r="P105" s="4">
        <f>Forward!P105+(-'Swap - Encargos'!G22-'Swap - Encargos'!$M22-'Swap - Encargos'!$L22+'Swap - Encargos'!S22)</f>
        <v>143</v>
      </c>
      <c r="Q105" s="4">
        <f>Forward!Q105+(-'Swap - Encargos'!H22-'Swap - Encargos'!$M22-'Swap - Encargos'!$L22+'Swap - Encargos'!T22)</f>
        <v>150</v>
      </c>
      <c r="R105" s="4">
        <f>Forward!R105+(-'Swap - Encargos'!I22-'Swap - Encargos'!$M22-'Swap - Encargos'!$L22+'Swap - Encargos'!U22)</f>
        <v>151</v>
      </c>
      <c r="S105" s="4">
        <f>Forward!S105+(-'Swap - Encargos'!J22-'Swap - Encargos'!$M22-'Swap - Encargos'!$L22+'Swap - Encargos'!V22)</f>
        <v>149</v>
      </c>
      <c r="T105" s="4">
        <f>Forward!T105+(-'Swap - Encargos'!K22-'Swap - Encargos'!$M22-'Swap - Encargos'!$L22+'Swap - Encargos'!W22)</f>
        <v>147</v>
      </c>
      <c r="U105" s="4">
        <f>Forward!U105</f>
        <v>0</v>
      </c>
      <c r="V105" s="6"/>
      <c r="W105" s="20">
        <f t="shared" si="0"/>
        <v>119.97222222222223</v>
      </c>
      <c r="X105" s="20">
        <f t="shared" si="1"/>
        <v>195.02331349206338</v>
      </c>
      <c r="Y105" s="23">
        <f t="shared" si="2"/>
        <v>129.33333333333334</v>
      </c>
      <c r="Z105" s="23">
        <f t="shared" si="3"/>
        <v>191.7592261904762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196.82777777777778</v>
      </c>
      <c r="AJ105" s="9">
        <f t="shared" si="8"/>
        <v>0.6212998035914703</v>
      </c>
      <c r="AK105" s="9">
        <f t="shared" si="9"/>
        <v>0.6212998035914703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Encargos'!$M23-'Swap - Encargos'!$L23+'Swap - Encargos'!O23)</f>
        <v>110</v>
      </c>
      <c r="M106" s="4">
        <f>Forward!M106+(-'Swap - Encargos'!D23-'Swap - Encargos'!$M23-'Swap - Encargos'!$L23+'Swap - Encargos'!P23)</f>
        <v>109</v>
      </c>
      <c r="N106" s="4">
        <f>Forward!N106+(-'Swap - Encargos'!E23-'Swap - Encargos'!$M23-'Swap - Encargos'!$L23+'Swap - Encargos'!Q23)</f>
        <v>120</v>
      </c>
      <c r="O106" s="4">
        <f>Forward!O106+(-'Swap - Encargos'!F23-'Swap - Encargos'!$M23-'Swap - Encargos'!$L23+'Swap - Encargos'!R23)</f>
        <v>130</v>
      </c>
      <c r="P106" s="4">
        <f>Forward!P106+(-'Swap - Encargos'!G23-'Swap - Encargos'!$M23-'Swap - Encargos'!$L23+'Swap - Encargos'!S23)</f>
        <v>145</v>
      </c>
      <c r="Q106" s="4">
        <f>Forward!Q106+(-'Swap - Encargos'!H23-'Swap - Encargos'!$M23-'Swap - Encargos'!$L23+'Swap - Encargos'!T23)</f>
        <v>153</v>
      </c>
      <c r="R106" s="4">
        <f>Forward!R106+(-'Swap - Encargos'!I23-'Swap - Encargos'!$M23-'Swap - Encargos'!$L23+'Swap - Encargos'!U23)</f>
        <v>153</v>
      </c>
      <c r="S106" s="4">
        <f>Forward!S106+(-'Swap - Encargos'!J23-'Swap - Encargos'!$M23-'Swap - Encargos'!$L23+'Swap - Encargos'!V23)</f>
        <v>151</v>
      </c>
      <c r="T106" s="4">
        <f>Forward!T106+(-'Swap - Encargos'!K23-'Swap - Encargos'!$M23-'Swap - Encargos'!$L23+'Swap - Encargos'!W23)</f>
        <v>149</v>
      </c>
      <c r="U106" s="4">
        <f>Forward!U106</f>
        <v>0</v>
      </c>
      <c r="V106" s="6"/>
      <c r="W106" s="20">
        <f t="shared" si="0"/>
        <v>117.44444444444444</v>
      </c>
      <c r="X106" s="20">
        <f t="shared" si="1"/>
        <v>195.02331349206338</v>
      </c>
      <c r="Y106" s="23">
        <f t="shared" si="2"/>
        <v>128.53333333333333</v>
      </c>
      <c r="Z106" s="23">
        <f t="shared" si="3"/>
        <v>191.7592261904762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199.35555555555555</v>
      </c>
      <c r="AJ106" s="9">
        <f t="shared" si="8"/>
        <v>0.62927890011223342</v>
      </c>
      <c r="AK106" s="9">
        <f t="shared" si="9"/>
        <v>0.62927890011223342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Encargos'!$M24-'Swap - Encargos'!$L24+'Swap - Encargos'!O24)</f>
        <v>114</v>
      </c>
      <c r="M107" s="4">
        <f>Forward!M107+(-'Swap - Encargos'!D24-'Swap - Encargos'!$M24-'Swap - Encargos'!$L24+'Swap - Encargos'!P24)</f>
        <v>109</v>
      </c>
      <c r="N107" s="4">
        <f>Forward!N107+(-'Swap - Encargos'!E24-'Swap - Encargos'!$M24-'Swap - Encargos'!$L24+'Swap - Encargos'!Q24)</f>
        <v>128</v>
      </c>
      <c r="O107" s="4">
        <f>Forward!O107+(-'Swap - Encargos'!F24-'Swap - Encargos'!$M24-'Swap - Encargos'!$L24+'Swap - Encargos'!R24)</f>
        <v>131</v>
      </c>
      <c r="P107" s="4">
        <f>Forward!P107+(-'Swap - Encargos'!G24-'Swap - Encargos'!$M24-'Swap - Encargos'!$L24+'Swap - Encargos'!S24)</f>
        <v>140</v>
      </c>
      <c r="Q107" s="4">
        <f>Forward!Q107+(-'Swap - Encargos'!H24-'Swap - Encargos'!$M24-'Swap - Encargos'!$L24+'Swap - Encargos'!T24)</f>
        <v>150</v>
      </c>
      <c r="R107" s="4">
        <f>Forward!R107+(-'Swap - Encargos'!I24-'Swap - Encargos'!$M24-'Swap - Encargos'!$L24+'Swap - Encargos'!U24)</f>
        <v>149</v>
      </c>
      <c r="S107" s="4">
        <f>Forward!S107+(-'Swap - Encargos'!J24-'Swap - Encargos'!$M24-'Swap - Encargos'!$L24+'Swap - Encargos'!V24)</f>
        <v>147</v>
      </c>
      <c r="T107" s="4">
        <f>Forward!T107+(-'Swap - Encargos'!K24-'Swap - Encargos'!$M24-'Swap - Encargos'!$L24+'Swap - Encargos'!W24)</f>
        <v>145</v>
      </c>
      <c r="U107" s="4">
        <f>Forward!U107</f>
        <v>0</v>
      </c>
      <c r="V107" s="6"/>
      <c r="W107" s="20">
        <f t="shared" si="0"/>
        <v>121.25</v>
      </c>
      <c r="X107" s="20">
        <f t="shared" si="1"/>
        <v>195.02331349206338</v>
      </c>
      <c r="Y107" s="23">
        <f t="shared" si="2"/>
        <v>129.80000000000001</v>
      </c>
      <c r="Z107" s="23">
        <f t="shared" si="3"/>
        <v>191.7592261904762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195.55</v>
      </c>
      <c r="AJ107" s="9">
        <f t="shared" si="8"/>
        <v>0.61726641414141414</v>
      </c>
      <c r="AK107" s="9">
        <f t="shared" si="9"/>
        <v>0.61726641414141414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Encargos'!$M25-'Swap - Encargos'!$L25+'Swap - Encargos'!O25)</f>
        <v>115</v>
      </c>
      <c r="M108" s="4">
        <f>Forward!M108+(-'Swap - Encargos'!D25-'Swap - Encargos'!$M25-'Swap - Encargos'!$L25+'Swap - Encargos'!P25)</f>
        <v>121</v>
      </c>
      <c r="N108" s="4">
        <f>Forward!N108+(-'Swap - Encargos'!E25-'Swap - Encargos'!$M25-'Swap - Encargos'!$L25+'Swap - Encargos'!Q25)</f>
        <v>136</v>
      </c>
      <c r="O108" s="4">
        <f>Forward!O108+(-'Swap - Encargos'!F25-'Swap - Encargos'!$M25-'Swap - Encargos'!$L25+'Swap - Encargos'!R25)</f>
        <v>138</v>
      </c>
      <c r="P108" s="4">
        <f>Forward!P108+(-'Swap - Encargos'!G25-'Swap - Encargos'!$M25-'Swap - Encargos'!$L25+'Swap - Encargos'!S25)</f>
        <v>140</v>
      </c>
      <c r="Q108" s="4">
        <f>Forward!Q108+(-'Swap - Encargos'!H25-'Swap - Encargos'!$M25-'Swap - Encargos'!$L25+'Swap - Encargos'!T25)</f>
        <v>158</v>
      </c>
      <c r="R108" s="4">
        <f>Forward!R108+(-'Swap - Encargos'!I25-'Swap - Encargos'!$M25-'Swap - Encargos'!$L25+'Swap - Encargos'!U25)</f>
        <v>156</v>
      </c>
      <c r="S108" s="4">
        <f>Forward!S108+(-'Swap - Encargos'!J25-'Swap - Encargos'!$M25-'Swap - Encargos'!$L25+'Swap - Encargos'!V25)</f>
        <v>154</v>
      </c>
      <c r="T108" s="4">
        <f>Forward!T108+(-'Swap - Encargos'!K25-'Swap - Encargos'!$M25-'Swap - Encargos'!$L25+'Swap - Encargos'!W25)</f>
        <v>152</v>
      </c>
      <c r="U108" s="4">
        <f>Forward!U108</f>
        <v>0</v>
      </c>
      <c r="V108" s="6"/>
      <c r="W108" s="20">
        <f t="shared" si="0"/>
        <v>130.38888888888889</v>
      </c>
      <c r="X108" s="20">
        <f t="shared" si="1"/>
        <v>195.02331349206338</v>
      </c>
      <c r="Y108" s="23">
        <f t="shared" si="2"/>
        <v>137.16666666666666</v>
      </c>
      <c r="Z108" s="23">
        <f t="shared" si="3"/>
        <v>191.7592261904762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186.41111111111113</v>
      </c>
      <c r="AJ108" s="9">
        <f t="shared" si="8"/>
        <v>0.588418911335578</v>
      </c>
      <c r="AK108" s="9">
        <f t="shared" si="9"/>
        <v>0.588418911335578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Encargos'!$M26-'Swap - Encargos'!$L26+'Swap - Encargos'!O26)</f>
        <v>117</v>
      </c>
      <c r="M109" s="4">
        <f>Forward!M109+(-'Swap - Encargos'!D26-'Swap - Encargos'!$M26-'Swap - Encargos'!$L26+'Swap - Encargos'!P26)</f>
        <v>123</v>
      </c>
      <c r="N109" s="4">
        <f>Forward!N109+(-'Swap - Encargos'!E26-'Swap - Encargos'!$M26-'Swap - Encargos'!$L26+'Swap - Encargos'!Q26)</f>
        <v>145</v>
      </c>
      <c r="O109" s="4">
        <f>Forward!O109+(-'Swap - Encargos'!F26-'Swap - Encargos'!$M26-'Swap - Encargos'!$L26+'Swap - Encargos'!R26)</f>
        <v>152</v>
      </c>
      <c r="P109" s="4">
        <f>Forward!P109+(-'Swap - Encargos'!G26-'Swap - Encargos'!$M26-'Swap - Encargos'!$L26+'Swap - Encargos'!S26)</f>
        <v>157</v>
      </c>
      <c r="Q109" s="4">
        <f>Forward!Q109+(-'Swap - Encargos'!H26-'Swap - Encargos'!$M26-'Swap - Encargos'!$L26+'Swap - Encargos'!T26)</f>
        <v>162</v>
      </c>
      <c r="R109" s="4">
        <f>Forward!R109+(-'Swap - Encargos'!I26-'Swap - Encargos'!$M26-'Swap - Encargos'!$L26+'Swap - Encargos'!U26)</f>
        <v>164</v>
      </c>
      <c r="S109" s="4">
        <f>Forward!S109+(-'Swap - Encargos'!J26-'Swap - Encargos'!$M26-'Swap - Encargos'!$L26+'Swap - Encargos'!V26)</f>
        <v>162</v>
      </c>
      <c r="T109" s="4">
        <f>Forward!T109+(-'Swap - Encargos'!K26-'Swap - Encargos'!$M26-'Swap - Encargos'!$L26+'Swap - Encargos'!W26)</f>
        <v>160</v>
      </c>
      <c r="U109" s="4">
        <f>Forward!U109</f>
        <v>0</v>
      </c>
      <c r="V109" s="6"/>
      <c r="W109" s="20">
        <f t="shared" si="0"/>
        <v>139.02777777777777</v>
      </c>
      <c r="X109" s="20">
        <f t="shared" si="1"/>
        <v>195.02331349206338</v>
      </c>
      <c r="Y109" s="23">
        <f t="shared" si="2"/>
        <v>147.05000000000001</v>
      </c>
      <c r="Z109" s="23">
        <f t="shared" si="3"/>
        <v>191.7592261904762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177.77222222222224</v>
      </c>
      <c r="AJ109" s="9">
        <f t="shared" si="8"/>
        <v>0.56114969135802473</v>
      </c>
      <c r="AK109" s="9">
        <f t="shared" si="9"/>
        <v>0.56114969135802473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Encargos'!$M27-'Swap - Encargos'!$L27+'Swap - Encargos'!P27)</f>
        <v>121</v>
      </c>
      <c r="N110" s="4">
        <f>Forward!N110+(-'Swap - Encargos'!E27-'Swap - Encargos'!$M27-'Swap - Encargos'!$L27+'Swap - Encargos'!Q27)</f>
        <v>137</v>
      </c>
      <c r="O110" s="4">
        <f>Forward!O110+(-'Swap - Encargos'!F27-'Swap - Encargos'!$M27-'Swap - Encargos'!$L27+'Swap - Encargos'!R27)</f>
        <v>143</v>
      </c>
      <c r="P110" s="4">
        <f>Forward!P110+(-'Swap - Encargos'!G27-'Swap - Encargos'!$M27-'Swap - Encargos'!$L27+'Swap - Encargos'!S27)</f>
        <v>171</v>
      </c>
      <c r="Q110" s="4">
        <f>Forward!Q110+(-'Swap - Encargos'!H27-'Swap - Encargos'!$M27-'Swap - Encargos'!$L27+'Swap - Encargos'!T27)</f>
        <v>167</v>
      </c>
      <c r="R110" s="4">
        <f>Forward!R110+(-'Swap - Encargos'!I27-'Swap - Encargos'!$M27-'Swap - Encargos'!$L27+'Swap - Encargos'!U27)</f>
        <v>170</v>
      </c>
      <c r="S110" s="4">
        <f>Forward!S110+(-'Swap - Encargos'!J27-'Swap - Encargos'!$M27-'Swap - Encargos'!$L27+'Swap - Encargos'!V27)</f>
        <v>168</v>
      </c>
      <c r="T110" s="4">
        <f>Forward!T110+(-'Swap - Encargos'!K27-'Swap - Encargos'!$M27-'Swap - Encargos'!$L27+'Swap - Encargos'!W27)</f>
        <v>166</v>
      </c>
      <c r="U110" s="4">
        <f>Forward!U110</f>
        <v>0</v>
      </c>
      <c r="V110" s="6"/>
      <c r="W110" s="20">
        <f t="shared" si="0"/>
        <v>133.66666666666666</v>
      </c>
      <c r="X110" s="20">
        <f t="shared" si="1"/>
        <v>195.02331349206338</v>
      </c>
      <c r="Y110" s="23">
        <f t="shared" si="2"/>
        <v>147.80000000000001</v>
      </c>
      <c r="Z110" s="23">
        <f t="shared" si="3"/>
        <v>191.7592261904762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212.83333333333334</v>
      </c>
      <c r="AJ110" s="9">
        <f t="shared" si="8"/>
        <v>0.61423761423761425</v>
      </c>
      <c r="AK110" s="9">
        <f t="shared" si="9"/>
        <v>0.61423761423761425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Encargos'!$M28-'Swap - Encargos'!$L28+'Swap - Encargos'!P28)</f>
        <v>160</v>
      </c>
      <c r="N111" s="4">
        <f>Forward!N111+(-'Swap - Encargos'!E28-'Swap - Encargos'!$M28-'Swap - Encargos'!$L28+'Swap - Encargos'!Q28)</f>
        <v>217</v>
      </c>
      <c r="O111" s="4">
        <f>Forward!O111+(-'Swap - Encargos'!F28-'Swap - Encargos'!$M28-'Swap - Encargos'!$L28+'Swap - Encargos'!R28)</f>
        <v>206</v>
      </c>
      <c r="P111" s="4">
        <f>Forward!P111+(-'Swap - Encargos'!G28-'Swap - Encargos'!$M28-'Swap - Encargos'!$L28+'Swap - Encargos'!S28)</f>
        <v>204</v>
      </c>
      <c r="Q111" s="4">
        <f>Forward!Q111+(-'Swap - Encargos'!H28-'Swap - Encargos'!$M28-'Swap - Encargos'!$L28+'Swap - Encargos'!T28)</f>
        <v>197</v>
      </c>
      <c r="R111" s="4">
        <f>Forward!R111+(-'Swap - Encargos'!I28-'Swap - Encargos'!$M28-'Swap - Encargos'!$L28+'Swap - Encargos'!U28)</f>
        <v>192</v>
      </c>
      <c r="S111" s="4">
        <f>Forward!S111+(-'Swap - Encargos'!J28-'Swap - Encargos'!$M28-'Swap - Encargos'!$L28+'Swap - Encargos'!V28)</f>
        <v>187</v>
      </c>
      <c r="T111" s="4">
        <f>Forward!T111+(-'Swap - Encargos'!K28-'Swap - Encargos'!$M28-'Swap - Encargos'!$L28+'Swap - Encargos'!W28)</f>
        <v>182</v>
      </c>
      <c r="U111" s="4">
        <f>Forward!U111</f>
        <v>0</v>
      </c>
      <c r="V111" s="6"/>
      <c r="W111" s="20">
        <f t="shared" si="0"/>
        <v>195.55555555555554</v>
      </c>
      <c r="X111" s="20">
        <f t="shared" si="1"/>
        <v>195.02331349206338</v>
      </c>
      <c r="Y111" s="23">
        <f t="shared" si="2"/>
        <v>197.33333333333334</v>
      </c>
      <c r="Z111" s="23">
        <f t="shared" si="3"/>
        <v>191.7592261904762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150.94444444444446</v>
      </c>
      <c r="AJ111" s="9">
        <f t="shared" si="8"/>
        <v>0.43562610229276899</v>
      </c>
      <c r="AK111" s="9">
        <f t="shared" si="9"/>
        <v>0.43562610229276899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Encargos'!$M29-'Swap - Encargos'!$L29+'Swap - Encargos'!P29)</f>
        <v>163</v>
      </c>
      <c r="N112" s="4">
        <f>Forward!N112+(-'Swap - Encargos'!E29-'Swap - Encargos'!$M29-'Swap - Encargos'!$L29+'Swap - Encargos'!Q29)</f>
        <v>200</v>
      </c>
      <c r="O112" s="4">
        <f>Forward!O112+(-'Swap - Encargos'!F29-'Swap - Encargos'!$M29-'Swap - Encargos'!$L29+'Swap - Encargos'!R29)</f>
        <v>193</v>
      </c>
      <c r="P112" s="4">
        <f>Forward!P112+(-'Swap - Encargos'!G29-'Swap - Encargos'!$M29-'Swap - Encargos'!$L29+'Swap - Encargos'!S29)</f>
        <v>190</v>
      </c>
      <c r="Q112" s="4">
        <f>Forward!Q112+(-'Swap - Encargos'!H29-'Swap - Encargos'!$M29-'Swap - Encargos'!$L29+'Swap - Encargos'!T29)</f>
        <v>192</v>
      </c>
      <c r="R112" s="4">
        <f>Forward!R112+(-'Swap - Encargos'!I29-'Swap - Encargos'!$M29-'Swap - Encargos'!$L29+'Swap - Encargos'!U29)</f>
        <v>191</v>
      </c>
      <c r="S112" s="4">
        <f>Forward!S112+(-'Swap - Encargos'!J29-'Swap - Encargos'!$M29-'Swap - Encargos'!$L29+'Swap - Encargos'!V29)</f>
        <v>186</v>
      </c>
      <c r="T112" s="4">
        <f>Forward!T112+(-'Swap - Encargos'!K29-'Swap - Encargos'!$M29-'Swap - Encargos'!$L29+'Swap - Encargos'!W29)</f>
        <v>181</v>
      </c>
      <c r="U112" s="4">
        <f>Forward!U112</f>
        <v>0</v>
      </c>
      <c r="V112" s="6"/>
      <c r="W112" s="20">
        <f t="shared" si="0"/>
        <v>186.83333333333334</v>
      </c>
      <c r="X112" s="20">
        <f t="shared" si="1"/>
        <v>195.02331349206338</v>
      </c>
      <c r="Y112" s="23">
        <f t="shared" si="2"/>
        <v>188.53333333333333</v>
      </c>
      <c r="Z112" s="23">
        <f t="shared" si="3"/>
        <v>191.7592261904762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159.66666666666666</v>
      </c>
      <c r="AJ112" s="9">
        <f t="shared" si="8"/>
        <v>0.46079846079846076</v>
      </c>
      <c r="AK112" s="9">
        <f t="shared" si="9"/>
        <v>0.46079846079846076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Encargos'!$M30-'Swap - Encargos'!$L30+'Swap - Encargos'!P30)</f>
        <v>145</v>
      </c>
      <c r="N113" s="4">
        <f>Forward!N113+(-'Swap - Encargos'!E30-'Swap - Encargos'!$M30-'Swap - Encargos'!$L30+'Swap - Encargos'!Q30)</f>
        <v>174</v>
      </c>
      <c r="O113" s="4">
        <f>Forward!O113+(-'Swap - Encargos'!F30-'Swap - Encargos'!$M30-'Swap - Encargos'!$L30+'Swap - Encargos'!R30)</f>
        <v>179</v>
      </c>
      <c r="P113" s="4">
        <f>Forward!P113+(-'Swap - Encargos'!G30-'Swap - Encargos'!$M30-'Swap - Encargos'!$L30+'Swap - Encargos'!S30)</f>
        <v>181</v>
      </c>
      <c r="Q113" s="4">
        <f>Forward!Q113+(-'Swap - Encargos'!H30-'Swap - Encargos'!$M30-'Swap - Encargos'!$L30+'Swap - Encargos'!T30)</f>
        <v>178</v>
      </c>
      <c r="R113" s="4">
        <f>Forward!R113+(-'Swap - Encargos'!I30-'Swap - Encargos'!$M30-'Swap - Encargos'!$L30+'Swap - Encargos'!U30)</f>
        <v>171</v>
      </c>
      <c r="S113" s="4">
        <f>Forward!S113+(-'Swap - Encargos'!J30-'Swap - Encargos'!$M30-'Swap - Encargos'!$L30+'Swap - Encargos'!V30)</f>
        <v>166</v>
      </c>
      <c r="T113" s="4">
        <f>Forward!T113+(-'Swap - Encargos'!K30-'Swap - Encargos'!$M30-'Swap - Encargos'!$L30+'Swap - Encargos'!W30)</f>
        <v>161</v>
      </c>
      <c r="U113" s="4">
        <f>Forward!U113</f>
        <v>0</v>
      </c>
      <c r="V113" s="6"/>
      <c r="W113" s="20">
        <f t="shared" si="0"/>
        <v>169</v>
      </c>
      <c r="X113" s="20">
        <f t="shared" si="1"/>
        <v>195.02331349206338</v>
      </c>
      <c r="Y113" s="23">
        <f t="shared" si="2"/>
        <v>172.7</v>
      </c>
      <c r="Z113" s="23">
        <f t="shared" si="3"/>
        <v>191.7592261904762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177.5</v>
      </c>
      <c r="AJ113" s="9">
        <f t="shared" si="8"/>
        <v>0.51226551226551231</v>
      </c>
      <c r="AK113" s="9">
        <f t="shared" si="9"/>
        <v>0.51226551226551231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Encargos'!$M31-'Swap - Encargos'!$L31+'Swap - Encargos'!P31)</f>
        <v>127</v>
      </c>
      <c r="N114" s="4">
        <f>Forward!N114+(-'Swap - Encargos'!E31-'Swap - Encargos'!$M31-'Swap - Encargos'!$L31+'Swap - Encargos'!Q31)</f>
        <v>164</v>
      </c>
      <c r="O114" s="4">
        <f>Forward!O114+(-'Swap - Encargos'!F31-'Swap - Encargos'!$M31-'Swap - Encargos'!$L31+'Swap - Encargos'!R31)</f>
        <v>174</v>
      </c>
      <c r="P114" s="4">
        <f>Forward!P114+(-'Swap - Encargos'!G31-'Swap - Encargos'!$M31-'Swap - Encargos'!$L31+'Swap - Encargos'!S31)</f>
        <v>171</v>
      </c>
      <c r="Q114" s="4">
        <f>Forward!Q114+(-'Swap - Encargos'!H31-'Swap - Encargos'!$M31-'Swap - Encargos'!$L31+'Swap - Encargos'!T31)</f>
        <v>170</v>
      </c>
      <c r="R114" s="4">
        <f>Forward!R114+(-'Swap - Encargos'!I31-'Swap - Encargos'!$M31-'Swap - Encargos'!$L31+'Swap - Encargos'!U31)</f>
        <v>166</v>
      </c>
      <c r="S114" s="4">
        <f>Forward!S114+(-'Swap - Encargos'!J31-'Swap - Encargos'!$M31-'Swap - Encargos'!$L31+'Swap - Encargos'!V31)</f>
        <v>161</v>
      </c>
      <c r="T114" s="4">
        <f>Forward!T114+(-'Swap - Encargos'!K31-'Swap - Encargos'!$M31-'Swap - Encargos'!$L31+'Swap - Encargos'!W31)</f>
        <v>156</v>
      </c>
      <c r="U114" s="4">
        <f>Forward!U114</f>
        <v>0</v>
      </c>
      <c r="V114" s="6"/>
      <c r="W114" s="20">
        <f t="shared" si="0"/>
        <v>159.88888888888889</v>
      </c>
      <c r="X114" s="20">
        <f t="shared" si="1"/>
        <v>195.02331349206338</v>
      </c>
      <c r="Y114" s="23">
        <f t="shared" si="2"/>
        <v>163.80000000000001</v>
      </c>
      <c r="Z114" s="23">
        <f t="shared" si="3"/>
        <v>191.7592261904762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186.61111111111111</v>
      </c>
      <c r="AJ114" s="9">
        <f t="shared" si="8"/>
        <v>0.53856020522687187</v>
      </c>
      <c r="AK114" s="9">
        <f t="shared" si="9"/>
        <v>0.53856020522687187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Encargos'!$M32-'Swap - Encargos'!$L32+'Swap - Encargos'!P32)</f>
        <v>186</v>
      </c>
      <c r="N115" s="4">
        <f>Forward!N115+(-'Swap - Encargos'!E32-'Swap - Encargos'!$M32-'Swap - Encargos'!$L32+'Swap - Encargos'!Q32)</f>
        <v>197</v>
      </c>
      <c r="O115" s="4">
        <f>Forward!O115+(-'Swap - Encargos'!F32-'Swap - Encargos'!$M32-'Swap - Encargos'!$L32+'Swap - Encargos'!R32)</f>
        <v>191</v>
      </c>
      <c r="P115" s="4">
        <f>Forward!P115+(-'Swap - Encargos'!G32-'Swap - Encargos'!$M32-'Swap - Encargos'!$L32+'Swap - Encargos'!S32)</f>
        <v>180</v>
      </c>
      <c r="Q115" s="4">
        <f>Forward!Q115+(-'Swap - Encargos'!H32-'Swap - Encargos'!$M32-'Swap - Encargos'!$L32+'Swap - Encargos'!T32)</f>
        <v>178</v>
      </c>
      <c r="R115" s="4">
        <f>Forward!R115+(-'Swap - Encargos'!I32-'Swap - Encargos'!$M32-'Swap - Encargos'!$L32+'Swap - Encargos'!U32)</f>
        <v>171</v>
      </c>
      <c r="S115" s="4">
        <f>Forward!S115+(-'Swap - Encargos'!J32-'Swap - Encargos'!$M32-'Swap - Encargos'!$L32+'Swap - Encargos'!V32)</f>
        <v>166</v>
      </c>
      <c r="T115" s="4">
        <f>Forward!T115+(-'Swap - Encargos'!K32-'Swap - Encargos'!$M32-'Swap - Encargos'!$L32+'Swap - Encargos'!W32)</f>
        <v>161</v>
      </c>
      <c r="U115" s="4">
        <f>Forward!U115</f>
        <v>0</v>
      </c>
      <c r="V115" s="6"/>
      <c r="W115" s="20">
        <f t="shared" si="0"/>
        <v>190.5</v>
      </c>
      <c r="X115" s="20">
        <f t="shared" si="1"/>
        <v>195.02331349206338</v>
      </c>
      <c r="Y115" s="23">
        <f t="shared" si="2"/>
        <v>185.15</v>
      </c>
      <c r="Z115" s="23">
        <f t="shared" si="3"/>
        <v>191.7592261904762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156</v>
      </c>
      <c r="AJ115" s="9">
        <f t="shared" si="8"/>
        <v>0.45021645021645024</v>
      </c>
      <c r="AK115" s="9">
        <f t="shared" si="9"/>
        <v>0.45021645021645024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Encargos'!$M33-'Swap - Encargos'!$L33+'Swap - Encargos'!P33)</f>
        <v>241</v>
      </c>
      <c r="N116" s="4">
        <f>Forward!N116+(-'Swap - Encargos'!E33-'Swap - Encargos'!$M33-'Swap - Encargos'!$L33+'Swap - Encargos'!Q33)</f>
        <v>217</v>
      </c>
      <c r="O116" s="4">
        <f>Forward!O116+(-'Swap - Encargos'!F33-'Swap - Encargos'!$M33-'Swap - Encargos'!$L33+'Swap - Encargos'!R33)</f>
        <v>197</v>
      </c>
      <c r="P116" s="4">
        <f>Forward!P116+(-'Swap - Encargos'!G33-'Swap - Encargos'!$M33-'Swap - Encargos'!$L33+'Swap - Encargos'!S33)</f>
        <v>184</v>
      </c>
      <c r="Q116" s="4">
        <f>Forward!Q116+(-'Swap - Encargos'!H33-'Swap - Encargos'!$M33-'Swap - Encargos'!$L33+'Swap - Encargos'!T33)</f>
        <v>179</v>
      </c>
      <c r="R116" s="4">
        <f>Forward!R116+(-'Swap - Encargos'!I33-'Swap - Encargos'!$M33-'Swap - Encargos'!$L33+'Swap - Encargos'!U33)</f>
        <v>172</v>
      </c>
      <c r="S116" s="4">
        <f>Forward!S116+(-'Swap - Encargos'!J33-'Swap - Encargos'!$M33-'Swap - Encargos'!$L33+'Swap - Encargos'!V33)</f>
        <v>167</v>
      </c>
      <c r="T116" s="4">
        <f>Forward!T116+(-'Swap - Encargos'!K33-'Swap - Encargos'!$M33-'Swap - Encargos'!$L33+'Swap - Encargos'!W33)</f>
        <v>162</v>
      </c>
      <c r="U116" s="4">
        <f>Forward!U116</f>
        <v>0</v>
      </c>
      <c r="V116" s="6"/>
      <c r="W116" s="20">
        <f t="shared" si="0"/>
        <v>208.83333333333334</v>
      </c>
      <c r="X116" s="20">
        <f t="shared" si="1"/>
        <v>195.02331349206338</v>
      </c>
      <c r="Y116" s="23">
        <f t="shared" si="2"/>
        <v>196.7</v>
      </c>
      <c r="Z116" s="23">
        <f t="shared" si="3"/>
        <v>191.7592261904762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137.66666666666666</v>
      </c>
      <c r="AJ116" s="9">
        <f t="shared" si="8"/>
        <v>0.39730639730639727</v>
      </c>
      <c r="AK116" s="9">
        <f t="shared" si="9"/>
        <v>0.39730639730639727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Encargos'!$M34-'Swap - Encargos'!$L34+'Swap - Encargos'!P34)</f>
        <v>186</v>
      </c>
      <c r="N117" s="4">
        <f>Forward!N117+(-'Swap - Encargos'!E34-'Swap - Encargos'!$M34-'Swap - Encargos'!$L34+'Swap - Encargos'!Q34)</f>
        <v>202</v>
      </c>
      <c r="O117" s="4">
        <f>Forward!O117+(-'Swap - Encargos'!F34-'Swap - Encargos'!$M34-'Swap - Encargos'!$L34+'Swap - Encargos'!R34)</f>
        <v>186</v>
      </c>
      <c r="P117" s="4">
        <f>Forward!P117+(-'Swap - Encargos'!G34-'Swap - Encargos'!$M34-'Swap - Encargos'!$L34+'Swap - Encargos'!S34)</f>
        <v>182</v>
      </c>
      <c r="Q117" s="4">
        <f>Forward!Q117+(-'Swap - Encargos'!H34-'Swap - Encargos'!$M34-'Swap - Encargos'!$L34+'Swap - Encargos'!T34)</f>
        <v>173</v>
      </c>
      <c r="R117" s="4">
        <f>Forward!R117+(-'Swap - Encargos'!I34-'Swap - Encargos'!$M34-'Swap - Encargos'!$L34+'Swap - Encargos'!U34)</f>
        <v>166</v>
      </c>
      <c r="S117" s="4">
        <f>Forward!S117+(-'Swap - Encargos'!J34-'Swap - Encargos'!$M34-'Swap - Encargos'!$L34+'Swap - Encargos'!V34)</f>
        <v>163</v>
      </c>
      <c r="T117" s="4">
        <f>Forward!T117+(-'Swap - Encargos'!K34-'Swap - Encargos'!$M34-'Swap - Encargos'!$L34+'Swap - Encargos'!W34)</f>
        <v>159</v>
      </c>
      <c r="U117" s="4">
        <f>Forward!U117</f>
        <v>0</v>
      </c>
      <c r="V117" s="6"/>
      <c r="W117" s="20">
        <f t="shared" si="0"/>
        <v>190.55555555555554</v>
      </c>
      <c r="X117" s="20">
        <f t="shared" si="1"/>
        <v>195.02331349206338</v>
      </c>
      <c r="Y117" s="23">
        <f t="shared" si="2"/>
        <v>183.46666666666667</v>
      </c>
      <c r="Z117" s="23">
        <f t="shared" si="3"/>
        <v>191.7592261904762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155.94444444444446</v>
      </c>
      <c r="AJ117" s="9">
        <f t="shared" si="8"/>
        <v>0.45005611672278345</v>
      </c>
      <c r="AK117" s="9">
        <f t="shared" si="9"/>
        <v>0.45005611672278345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Encargos'!$M35-'Swap - Encargos'!$L35+'Swap - Encargos'!P35)</f>
        <v>233</v>
      </c>
      <c r="N118" s="4">
        <f>Forward!N118+(-'Swap - Encargos'!E35-'Swap - Encargos'!$M35-'Swap - Encargos'!$L35+'Swap - Encargos'!Q35)</f>
        <v>211</v>
      </c>
      <c r="O118" s="4">
        <f>Forward!O118+(-'Swap - Encargos'!F35-'Swap - Encargos'!$M35-'Swap - Encargos'!$L35+'Swap - Encargos'!R35)</f>
        <v>197</v>
      </c>
      <c r="P118" s="4">
        <f>Forward!P118+(-'Swap - Encargos'!G35-'Swap - Encargos'!$M35-'Swap - Encargos'!$L35+'Swap - Encargos'!S35)</f>
        <v>187</v>
      </c>
      <c r="Q118" s="4">
        <f>Forward!Q118+(-'Swap - Encargos'!H35-'Swap - Encargos'!$M35-'Swap - Encargos'!$L35+'Swap - Encargos'!T35)</f>
        <v>177</v>
      </c>
      <c r="R118" s="4">
        <f>Forward!R118+(-'Swap - Encargos'!I35-'Swap - Encargos'!$M35-'Swap - Encargos'!$L35+'Swap - Encargos'!U35)</f>
        <v>174</v>
      </c>
      <c r="S118" s="4">
        <f>Forward!S118+(-'Swap - Encargos'!J35-'Swap - Encargos'!$M35-'Swap - Encargos'!$L35+'Swap - Encargos'!V35)</f>
        <v>171</v>
      </c>
      <c r="T118" s="4">
        <f>Forward!T118+(-'Swap - Encargos'!K35-'Swap - Encargos'!$M35-'Swap - Encargos'!$L35+'Swap - Encargos'!W35)</f>
        <v>167</v>
      </c>
      <c r="U118" s="4">
        <f>Forward!U118</f>
        <v>0</v>
      </c>
      <c r="V118" s="6"/>
      <c r="W118" s="20">
        <f t="shared" si="0"/>
        <v>203.44444444444446</v>
      </c>
      <c r="X118" s="20">
        <f t="shared" si="1"/>
        <v>195.02331349206338</v>
      </c>
      <c r="Y118" s="23">
        <f t="shared" si="2"/>
        <v>193.13333333333333</v>
      </c>
      <c r="Z118" s="23">
        <f t="shared" si="3"/>
        <v>191.7592261904762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143.05555555555554</v>
      </c>
      <c r="AJ118" s="9">
        <f t="shared" si="8"/>
        <v>0.41285874619207946</v>
      </c>
      <c r="AK118" s="9">
        <f t="shared" si="9"/>
        <v>0.41285874619207946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Encargos'!$M36-'Swap - Encargos'!$L36+'Swap - Encargos'!P36)</f>
        <v>288</v>
      </c>
      <c r="N119" s="4">
        <f>Forward!N119+(-'Swap - Encargos'!E36-'Swap - Encargos'!$M36-'Swap - Encargos'!$L36+'Swap - Encargos'!Q36)</f>
        <v>216</v>
      </c>
      <c r="O119" s="4">
        <f>Forward!O119+(-'Swap - Encargos'!F36-'Swap - Encargos'!$M36-'Swap - Encargos'!$L36+'Swap - Encargos'!R36)</f>
        <v>190</v>
      </c>
      <c r="P119" s="4">
        <f>Forward!P119+(-'Swap - Encargos'!G36-'Swap - Encargos'!$M36-'Swap - Encargos'!$L36+'Swap - Encargos'!S36)</f>
        <v>177</v>
      </c>
      <c r="Q119" s="4">
        <f>Forward!Q119+(-'Swap - Encargos'!H36-'Swap - Encargos'!$M36-'Swap - Encargos'!$L36+'Swap - Encargos'!T36)</f>
        <v>178</v>
      </c>
      <c r="R119" s="4">
        <f>Forward!R119+(-'Swap - Encargos'!I36-'Swap - Encargos'!$M36-'Swap - Encargos'!$L36+'Swap - Encargos'!U36)</f>
        <v>171</v>
      </c>
      <c r="S119" s="4">
        <f>Forward!S119+(-'Swap - Encargos'!J36-'Swap - Encargos'!$M36-'Swap - Encargos'!$L36+'Swap - Encargos'!V36)</f>
        <v>168</v>
      </c>
      <c r="T119" s="4">
        <f>Forward!T119+(-'Swap - Encargos'!K36-'Swap - Encargos'!$M36-'Swap - Encargos'!$L36+'Swap - Encargos'!W36)</f>
        <v>164</v>
      </c>
      <c r="U119" s="4">
        <f>Forward!U119</f>
        <v>0</v>
      </c>
      <c r="V119" s="6"/>
      <c r="W119" s="20">
        <f t="shared" si="0"/>
        <v>203.58333333333334</v>
      </c>
      <c r="X119" s="20">
        <f t="shared" si="1"/>
        <v>195.02331349206338</v>
      </c>
      <c r="Y119" s="23">
        <f t="shared" si="2"/>
        <v>192.25</v>
      </c>
      <c r="Z119" s="23">
        <f t="shared" si="3"/>
        <v>191.7592261904762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142.91666666666666</v>
      </c>
      <c r="AJ119" s="9">
        <f t="shared" si="8"/>
        <v>0.41245791245791241</v>
      </c>
      <c r="AK119" s="9">
        <f t="shared" si="9"/>
        <v>0.41245791245791241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Encargos'!$M37-'Swap - Encargos'!$L37+'Swap - Encargos'!P37)</f>
        <v>253</v>
      </c>
      <c r="N120" s="4">
        <f>Forward!N120+(-'Swap - Encargos'!E37-'Swap - Encargos'!$M37-'Swap - Encargos'!$L37+'Swap - Encargos'!Q37)</f>
        <v>152</v>
      </c>
      <c r="O120" s="4">
        <f>Forward!O120+(-'Swap - Encargos'!F37-'Swap - Encargos'!$M37-'Swap - Encargos'!$L37+'Swap - Encargos'!R37)</f>
        <v>179</v>
      </c>
      <c r="P120" s="4">
        <f>Forward!P120+(-'Swap - Encargos'!G37-'Swap - Encargos'!$M37-'Swap - Encargos'!$L37+'Swap - Encargos'!S37)</f>
        <v>179</v>
      </c>
      <c r="Q120" s="4">
        <f>Forward!Q120+(-'Swap - Encargos'!H37-'Swap - Encargos'!$M37-'Swap - Encargos'!$L37+'Swap - Encargos'!T37)</f>
        <v>169</v>
      </c>
      <c r="R120" s="4">
        <f>Forward!R120+(-'Swap - Encargos'!I37-'Swap - Encargos'!$M37-'Swap - Encargos'!$L37+'Swap - Encargos'!U37)</f>
        <v>167</v>
      </c>
      <c r="S120" s="4">
        <f>Forward!S120+(-'Swap - Encargos'!J37-'Swap - Encargos'!$M37-'Swap - Encargos'!$L37+'Swap - Encargos'!V37)</f>
        <v>164</v>
      </c>
      <c r="T120" s="4">
        <f>Forward!T120+(-'Swap - Encargos'!K37-'Swap - Encargos'!$M37-'Swap - Encargos'!$L37+'Swap - Encargos'!W37)</f>
        <v>160</v>
      </c>
      <c r="U120" s="4">
        <f>Forward!U120</f>
        <v>0</v>
      </c>
      <c r="V120" s="6"/>
      <c r="W120" s="20">
        <f t="shared" si="0"/>
        <v>174.11111111111111</v>
      </c>
      <c r="X120" s="20">
        <f t="shared" si="1"/>
        <v>195.02331349206338</v>
      </c>
      <c r="Y120" s="23">
        <f t="shared" si="2"/>
        <v>172.06666666666666</v>
      </c>
      <c r="Z120" s="23">
        <f t="shared" si="3"/>
        <v>191.7592261904762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172.38888888888889</v>
      </c>
      <c r="AJ120" s="9">
        <f t="shared" si="8"/>
        <v>0.49751483084816417</v>
      </c>
      <c r="AK120" s="9">
        <f t="shared" si="9"/>
        <v>0.49751483084816417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Encargos'!$M38-'Swap - Encargos'!$L38+'Swap - Encargos'!P38)</f>
        <v>122</v>
      </c>
      <c r="N121" s="4">
        <f>Forward!N121+(-'Swap - Encargos'!E38-'Swap - Encargos'!$M38-'Swap - Encargos'!$L38+'Swap - Encargos'!Q38)</f>
        <v>166</v>
      </c>
      <c r="O121" s="4">
        <f>Forward!O121+(-'Swap - Encargos'!F38-'Swap - Encargos'!$M38-'Swap - Encargos'!$L38+'Swap - Encargos'!R38)</f>
        <v>181</v>
      </c>
      <c r="P121" s="4">
        <f>Forward!P121+(-'Swap - Encargos'!G38-'Swap - Encargos'!$M38-'Swap - Encargos'!$L38+'Swap - Encargos'!S38)</f>
        <v>191</v>
      </c>
      <c r="Q121" s="4">
        <f>Forward!Q121+(-'Swap - Encargos'!H38-'Swap - Encargos'!$M38-'Swap - Encargos'!$L38+'Swap - Encargos'!T38)</f>
        <v>183</v>
      </c>
      <c r="R121" s="4">
        <f>Forward!R121+(-'Swap - Encargos'!I38-'Swap - Encargos'!$M38-'Swap - Encargos'!$L38+'Swap - Encargos'!U38)</f>
        <v>177</v>
      </c>
      <c r="S121" s="4">
        <f>Forward!S121+(-'Swap - Encargos'!J38-'Swap - Encargos'!$M38-'Swap - Encargos'!$L38+'Swap - Encargos'!V38)</f>
        <v>174</v>
      </c>
      <c r="T121" s="4">
        <f>Forward!T121+(-'Swap - Encargos'!K38-'Swap - Encargos'!$M38-'Swap - Encargos'!$L38+'Swap - Encargos'!W38)</f>
        <v>170</v>
      </c>
      <c r="U121" s="4">
        <f>Forward!U121</f>
        <v>0</v>
      </c>
      <c r="V121" s="6"/>
      <c r="W121" s="20">
        <f t="shared" si="0"/>
        <v>177.41666666666666</v>
      </c>
      <c r="X121" s="20">
        <f t="shared" si="1"/>
        <v>195.02331349206338</v>
      </c>
      <c r="Y121" s="23">
        <f t="shared" si="2"/>
        <v>178.68333333333334</v>
      </c>
      <c r="Z121" s="23">
        <f t="shared" si="3"/>
        <v>191.7592261904762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169.08333333333334</v>
      </c>
      <c r="AJ121" s="9">
        <f t="shared" si="8"/>
        <v>0.48797498797498801</v>
      </c>
      <c r="AK121" s="9">
        <f t="shared" si="9"/>
        <v>0.48797498797498801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Encargos'!$M39-'Swap - Encargos'!$L39+'Swap - Encargos'!Q39)</f>
        <v>166</v>
      </c>
      <c r="O122" s="4">
        <f>Forward!O122+(-'Swap - Encargos'!F39-'Swap - Encargos'!$M39-'Swap - Encargos'!$L39+'Swap - Encargos'!R39)</f>
        <v>191</v>
      </c>
      <c r="P122" s="4">
        <f>Forward!P122+(-'Swap - Encargos'!G39-'Swap - Encargos'!$M39-'Swap - Encargos'!$L39+'Swap - Encargos'!S39)</f>
        <v>185</v>
      </c>
      <c r="Q122" s="4">
        <f>Forward!Q122+(-'Swap - Encargos'!H39-'Swap - Encargos'!$M39-'Swap - Encargos'!$L39+'Swap - Encargos'!T39)</f>
        <v>176</v>
      </c>
      <c r="R122" s="4">
        <f>Forward!R122+(-'Swap - Encargos'!I39-'Swap - Encargos'!$M39-'Swap - Encargos'!$L39+'Swap - Encargos'!U39)</f>
        <v>171</v>
      </c>
      <c r="S122" s="4">
        <f>Forward!S122+(-'Swap - Encargos'!J39-'Swap - Encargos'!$M39-'Swap - Encargos'!$L39+'Swap - Encargos'!V39)</f>
        <v>168</v>
      </c>
      <c r="T122" s="4">
        <f>Forward!T122+(-'Swap - Encargos'!K39-'Swap - Encargos'!$M39-'Swap - Encargos'!$L39+'Swap - Encargos'!W39)</f>
        <v>164</v>
      </c>
      <c r="U122" s="4">
        <f>Forward!U122</f>
        <v>0</v>
      </c>
      <c r="V122" s="6"/>
      <c r="W122" s="20">
        <f t="shared" si="0"/>
        <v>180.66666666666666</v>
      </c>
      <c r="X122" s="20">
        <f t="shared" si="1"/>
        <v>195.02331349206338</v>
      </c>
      <c r="Y122" s="23">
        <f t="shared" si="2"/>
        <v>177.8</v>
      </c>
      <c r="Z122" s="23">
        <f t="shared" si="3"/>
        <v>191.7592261904762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197.63333333333335</v>
      </c>
      <c r="AJ122" s="9">
        <f t="shared" si="8"/>
        <v>0.52242488324962555</v>
      </c>
      <c r="AK122" s="9">
        <f t="shared" si="9"/>
        <v>0.52242488324962555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Encargos'!$M40-'Swap - Encargos'!$L40+'Swap - Encargos'!Q40)</f>
        <v>219</v>
      </c>
      <c r="O123" s="4">
        <f>Forward!O123+(-'Swap - Encargos'!F40-'Swap - Encargos'!$M40-'Swap - Encargos'!$L40+'Swap - Encargos'!R40)</f>
        <v>204</v>
      </c>
      <c r="P123" s="4">
        <f>Forward!P123+(-'Swap - Encargos'!G40-'Swap - Encargos'!$M40-'Swap - Encargos'!$L40+'Swap - Encargos'!S40)</f>
        <v>202</v>
      </c>
      <c r="Q123" s="4">
        <f>Forward!Q123+(-'Swap - Encargos'!H40-'Swap - Encargos'!$M40-'Swap - Encargos'!$L40+'Swap - Encargos'!T40)</f>
        <v>184</v>
      </c>
      <c r="R123" s="4">
        <f>Forward!R123+(-'Swap - Encargos'!I40-'Swap - Encargos'!$M40-'Swap - Encargos'!$L40+'Swap - Encargos'!U40)</f>
        <v>180</v>
      </c>
      <c r="S123" s="4">
        <f>Forward!S123+(-'Swap - Encargos'!J40-'Swap - Encargos'!$M40-'Swap - Encargos'!$L40+'Swap - Encargos'!V40)</f>
        <v>177</v>
      </c>
      <c r="T123" s="4">
        <f>Forward!T123+(-'Swap - Encargos'!K40-'Swap - Encargos'!$M40-'Swap - Encargos'!$L40+'Swap - Encargos'!W40)</f>
        <v>168</v>
      </c>
      <c r="U123" s="4">
        <f>Forward!U123</f>
        <v>0</v>
      </c>
      <c r="V123" s="6"/>
      <c r="W123" s="20">
        <f t="shared" si="0"/>
        <v>207.36111111111111</v>
      </c>
      <c r="X123" s="20">
        <f t="shared" si="1"/>
        <v>195.02331349206338</v>
      </c>
      <c r="Y123" s="23">
        <f t="shared" si="2"/>
        <v>197.1</v>
      </c>
      <c r="Z123" s="23">
        <f t="shared" si="3"/>
        <v>191.7592261904762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170.9388888888889</v>
      </c>
      <c r="AJ123" s="9">
        <f t="shared" si="8"/>
        <v>0.45186066320086937</v>
      </c>
      <c r="AK123" s="9">
        <f t="shared" si="9"/>
        <v>0.45186066320086937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Encargos'!$M41-'Swap - Encargos'!$L41+'Swap - Encargos'!Q41)</f>
        <v>291</v>
      </c>
      <c r="O124" s="4">
        <f>Forward!O124+(-'Swap - Encargos'!F41-'Swap - Encargos'!$M41-'Swap - Encargos'!$L41+'Swap - Encargos'!R41)</f>
        <v>233</v>
      </c>
      <c r="P124" s="4">
        <f>Forward!P124+(-'Swap - Encargos'!G41-'Swap - Encargos'!$M41-'Swap - Encargos'!$L41+'Swap - Encargos'!S41)</f>
        <v>200</v>
      </c>
      <c r="Q124" s="4">
        <f>Forward!Q124+(-'Swap - Encargos'!H41-'Swap - Encargos'!$M41-'Swap - Encargos'!$L41+'Swap - Encargos'!T41)</f>
        <v>192</v>
      </c>
      <c r="R124" s="4">
        <f>Forward!R124+(-'Swap - Encargos'!I41-'Swap - Encargos'!$M41-'Swap - Encargos'!$L41+'Swap - Encargos'!U41)</f>
        <v>187</v>
      </c>
      <c r="S124" s="4">
        <f>Forward!S124+(-'Swap - Encargos'!J41-'Swap - Encargos'!$M41-'Swap - Encargos'!$L41+'Swap - Encargos'!V41)</f>
        <v>187</v>
      </c>
      <c r="T124" s="4">
        <f>Forward!T124+(-'Swap - Encargos'!K41-'Swap - Encargos'!$M41-'Swap - Encargos'!$L41+'Swap - Encargos'!W41)</f>
        <v>177</v>
      </c>
      <c r="U124" s="4">
        <f>Forward!U124</f>
        <v>0</v>
      </c>
      <c r="V124" s="6"/>
      <c r="W124" s="20">
        <f t="shared" si="0"/>
        <v>235.83333333333334</v>
      </c>
      <c r="X124" s="20">
        <f t="shared" si="1"/>
        <v>195.02331349206338</v>
      </c>
      <c r="Y124" s="23">
        <f t="shared" si="2"/>
        <v>217.13333333333333</v>
      </c>
      <c r="Z124" s="23">
        <f t="shared" si="3"/>
        <v>191.7592261904762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142.46666666666667</v>
      </c>
      <c r="AJ124" s="9">
        <f t="shared" si="8"/>
        <v>0.37659705700942814</v>
      </c>
      <c r="AK124" s="9">
        <f t="shared" si="9"/>
        <v>0.37659705700942814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Encargos'!$M42-'Swap - Encargos'!$L42+'Swap - Encargos'!Q42)</f>
        <v>296</v>
      </c>
      <c r="O125" s="4">
        <f>Forward!O125+(-'Swap - Encargos'!F42-'Swap - Encargos'!$M42-'Swap - Encargos'!$L42+'Swap - Encargos'!R42)</f>
        <v>236</v>
      </c>
      <c r="P125" s="4">
        <f>Forward!P125+(-'Swap - Encargos'!G42-'Swap - Encargos'!$M42-'Swap - Encargos'!$L42+'Swap - Encargos'!S42)</f>
        <v>195</v>
      </c>
      <c r="Q125" s="4">
        <f>Forward!Q125+(-'Swap - Encargos'!H42-'Swap - Encargos'!$M42-'Swap - Encargos'!$L42+'Swap - Encargos'!T42)</f>
        <v>178</v>
      </c>
      <c r="R125" s="4">
        <f>Forward!R125+(-'Swap - Encargos'!I42-'Swap - Encargos'!$M42-'Swap - Encargos'!$L42+'Swap - Encargos'!U42)</f>
        <v>185</v>
      </c>
      <c r="S125" s="4">
        <f>Forward!S125+(-'Swap - Encargos'!J42-'Swap - Encargos'!$M42-'Swap - Encargos'!$L42+'Swap - Encargos'!V42)</f>
        <v>190</v>
      </c>
      <c r="T125" s="4">
        <f>Forward!T125+(-'Swap - Encargos'!K42-'Swap - Encargos'!$M42-'Swap - Encargos'!$L42+'Swap - Encargos'!W42)</f>
        <v>183</v>
      </c>
      <c r="U125" s="4">
        <f>Forward!U125</f>
        <v>0</v>
      </c>
      <c r="V125" s="6"/>
      <c r="W125" s="20">
        <f t="shared" si="0"/>
        <v>232.5</v>
      </c>
      <c r="X125" s="20">
        <f t="shared" si="1"/>
        <v>195.02331349206338</v>
      </c>
      <c r="Y125" s="23">
        <f t="shared" si="2"/>
        <v>212.7</v>
      </c>
      <c r="Z125" s="23">
        <f t="shared" si="3"/>
        <v>191.7592261904762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145.80000000000001</v>
      </c>
      <c r="AJ125" s="9">
        <f t="shared" si="8"/>
        <v>0.38540840602696275</v>
      </c>
      <c r="AK125" s="9">
        <f t="shared" si="9"/>
        <v>0.38540840602696275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Encargos'!$M43-'Swap - Encargos'!$L43+'Swap - Encargos'!Q43)</f>
        <v>307</v>
      </c>
      <c r="O126" s="4">
        <f>Forward!O126+(-'Swap - Encargos'!F43-'Swap - Encargos'!$M43-'Swap - Encargos'!$L43+'Swap - Encargos'!R43)</f>
        <v>239</v>
      </c>
      <c r="P126" s="4">
        <f>Forward!P126+(-'Swap - Encargos'!G43-'Swap - Encargos'!$M43-'Swap - Encargos'!$L43+'Swap - Encargos'!S43)</f>
        <v>194</v>
      </c>
      <c r="Q126" s="4">
        <f>Forward!Q126+(-'Swap - Encargos'!H43-'Swap - Encargos'!$M43-'Swap - Encargos'!$L43+'Swap - Encargos'!T43)</f>
        <v>179</v>
      </c>
      <c r="R126" s="4">
        <f>Forward!R126+(-'Swap - Encargos'!I43-'Swap - Encargos'!$M43-'Swap - Encargos'!$L43+'Swap - Encargos'!U43)</f>
        <v>190</v>
      </c>
      <c r="S126" s="4">
        <f>Forward!S126+(-'Swap - Encargos'!J43-'Swap - Encargos'!$M43-'Swap - Encargos'!$L43+'Swap - Encargos'!V43)</f>
        <v>191</v>
      </c>
      <c r="T126" s="4">
        <f>Forward!T126+(-'Swap - Encargos'!K43-'Swap - Encargos'!$M43-'Swap - Encargos'!$L43+'Swap - Encargos'!W43)</f>
        <v>182</v>
      </c>
      <c r="U126" s="4">
        <f>Forward!U126</f>
        <v>0</v>
      </c>
      <c r="V126" s="6"/>
      <c r="W126" s="20">
        <f t="shared" si="0"/>
        <v>232.44444444444446</v>
      </c>
      <c r="X126" s="20">
        <f t="shared" si="1"/>
        <v>195.02331349206338</v>
      </c>
      <c r="Y126" s="23">
        <f t="shared" si="2"/>
        <v>214.06666666666666</v>
      </c>
      <c r="Z126" s="23">
        <f t="shared" si="3"/>
        <v>191.7592261904762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145.85555555555555</v>
      </c>
      <c r="AJ126" s="9">
        <f t="shared" si="8"/>
        <v>0.38555526184392164</v>
      </c>
      <c r="AK126" s="9">
        <f t="shared" si="9"/>
        <v>0.38555526184392164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Encargos'!$M44-'Swap - Encargos'!$L44+'Swap - Encargos'!Q44)</f>
        <v>323</v>
      </c>
      <c r="O127" s="4">
        <f>Forward!O127+(-'Swap - Encargos'!F44-'Swap - Encargos'!$M44-'Swap - Encargos'!$L44+'Swap - Encargos'!R44)</f>
        <v>249</v>
      </c>
      <c r="P127" s="4">
        <f>Forward!P127+(-'Swap - Encargos'!G44-'Swap - Encargos'!$M44-'Swap - Encargos'!$L44+'Swap - Encargos'!S44)</f>
        <v>201</v>
      </c>
      <c r="Q127" s="4">
        <f>Forward!Q127+(-'Swap - Encargos'!H44-'Swap - Encargos'!$M44-'Swap - Encargos'!$L44+'Swap - Encargos'!T44)</f>
        <v>191</v>
      </c>
      <c r="R127" s="4">
        <f>Forward!R127+(-'Swap - Encargos'!I44-'Swap - Encargos'!$M44-'Swap - Encargos'!$L44+'Swap - Encargos'!U44)</f>
        <v>195</v>
      </c>
      <c r="S127" s="4">
        <f>Forward!S127+(-'Swap - Encargos'!J44-'Swap - Encargos'!$M44-'Swap - Encargos'!$L44+'Swap - Encargos'!V44)</f>
        <v>192</v>
      </c>
      <c r="T127" s="4">
        <f>Forward!T127+(-'Swap - Encargos'!K44-'Swap - Encargos'!$M44-'Swap - Encargos'!$L44+'Swap - Encargos'!W44)</f>
        <v>177</v>
      </c>
      <c r="U127" s="4">
        <f>Forward!U127</f>
        <v>0</v>
      </c>
      <c r="V127" s="6"/>
      <c r="W127" s="20">
        <f t="shared" si="0"/>
        <v>239.33333333333334</v>
      </c>
      <c r="X127" s="20">
        <f t="shared" si="1"/>
        <v>195.02331349206338</v>
      </c>
      <c r="Y127" s="23">
        <f t="shared" si="2"/>
        <v>220.88333333333333</v>
      </c>
      <c r="Z127" s="23">
        <f t="shared" si="3"/>
        <v>191.7592261904762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138.96666666666667</v>
      </c>
      <c r="AJ127" s="9">
        <f t="shared" si="8"/>
        <v>0.3673451405410168</v>
      </c>
      <c r="AK127" s="9">
        <f t="shared" si="9"/>
        <v>0.3673451405410168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Encargos'!$M45-'Swap - Encargos'!$L45+'Swap - Encargos'!Q45)</f>
        <v>288</v>
      </c>
      <c r="O128" s="4">
        <f>Forward!O128+(-'Swap - Encargos'!F45-'Swap - Encargos'!$M45-'Swap - Encargos'!$L45+'Swap - Encargos'!R45)</f>
        <v>242</v>
      </c>
      <c r="P128" s="4">
        <f>Forward!P128+(-'Swap - Encargos'!G45-'Swap - Encargos'!$M45-'Swap - Encargos'!$L45+'Swap - Encargos'!S45)</f>
        <v>213</v>
      </c>
      <c r="Q128" s="4">
        <f>Forward!Q128+(-'Swap - Encargos'!H45-'Swap - Encargos'!$M45-'Swap - Encargos'!$L45+'Swap - Encargos'!T45)</f>
        <v>193</v>
      </c>
      <c r="R128" s="4">
        <f>Forward!R128+(-'Swap - Encargos'!I45-'Swap - Encargos'!$M45-'Swap - Encargos'!$L45+'Swap - Encargos'!U45)</f>
        <v>197</v>
      </c>
      <c r="S128" s="4">
        <f>Forward!S128+(-'Swap - Encargos'!J45-'Swap - Encargos'!$M45-'Swap - Encargos'!$L45+'Swap - Encargos'!V45)</f>
        <v>193</v>
      </c>
      <c r="T128" s="4">
        <f>Forward!T128+(-'Swap - Encargos'!K45-'Swap - Encargos'!$M45-'Swap - Encargos'!$L45+'Swap - Encargos'!W45)</f>
        <v>179</v>
      </c>
      <c r="U128" s="4">
        <f>Forward!U128</f>
        <v>0</v>
      </c>
      <c r="V128" s="6"/>
      <c r="W128" s="20">
        <f t="shared" si="0"/>
        <v>231.83333333333334</v>
      </c>
      <c r="X128" s="20">
        <f t="shared" si="1"/>
        <v>195.02331349206338</v>
      </c>
      <c r="Y128" s="23">
        <f t="shared" si="2"/>
        <v>217.1</v>
      </c>
      <c r="Z128" s="23">
        <f t="shared" si="3"/>
        <v>191.7592261904762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146.46666666666667</v>
      </c>
      <c r="AJ128" s="9">
        <f t="shared" si="8"/>
        <v>0.38717067583046966</v>
      </c>
      <c r="AK128" s="9">
        <f t="shared" si="9"/>
        <v>0.38717067583046966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Encargos'!$M46-'Swap - Encargos'!$L46+'Swap - Encargos'!Q46)</f>
        <v>267</v>
      </c>
      <c r="O129" s="4">
        <f>Forward!O129+(-'Swap - Encargos'!F46-'Swap - Encargos'!$M46-'Swap - Encargos'!$L46+'Swap - Encargos'!R46)</f>
        <v>229</v>
      </c>
      <c r="P129" s="4">
        <f>Forward!P129+(-'Swap - Encargos'!G46-'Swap - Encargos'!$M46-'Swap - Encargos'!$L46+'Swap - Encargos'!S46)</f>
        <v>205</v>
      </c>
      <c r="Q129" s="4">
        <f>Forward!Q129+(-'Swap - Encargos'!H46-'Swap - Encargos'!$M46-'Swap - Encargos'!$L46+'Swap - Encargos'!T46)</f>
        <v>189</v>
      </c>
      <c r="R129" s="4">
        <f>Forward!R129+(-'Swap - Encargos'!I46-'Swap - Encargos'!$M46-'Swap - Encargos'!$L46+'Swap - Encargos'!U46)</f>
        <v>202</v>
      </c>
      <c r="S129" s="4">
        <f>Forward!S129+(-'Swap - Encargos'!J46-'Swap - Encargos'!$M46-'Swap - Encargos'!$L46+'Swap - Encargos'!V46)</f>
        <v>188</v>
      </c>
      <c r="T129" s="4">
        <f>Forward!T129+(-'Swap - Encargos'!K46-'Swap - Encargos'!$M46-'Swap - Encargos'!$L46+'Swap - Encargos'!W46)</f>
        <v>198</v>
      </c>
      <c r="U129" s="4">
        <f>Forward!U129</f>
        <v>0</v>
      </c>
      <c r="V129" s="6"/>
      <c r="W129" s="20">
        <f t="shared" si="0"/>
        <v>218.5</v>
      </c>
      <c r="X129" s="20">
        <f t="shared" si="1"/>
        <v>195.02331349206338</v>
      </c>
      <c r="Y129" s="23">
        <f t="shared" si="2"/>
        <v>209.18333333333334</v>
      </c>
      <c r="Z129" s="23">
        <f t="shared" si="3"/>
        <v>191.7592261904762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159.80000000000001</v>
      </c>
      <c r="AJ129" s="9">
        <f t="shared" si="8"/>
        <v>0.42241607190060798</v>
      </c>
      <c r="AK129" s="9">
        <f t="shared" si="9"/>
        <v>0.42241607190060798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Encargos'!$M47-'Swap - Encargos'!$L47+'Swap - Encargos'!Q47)</f>
        <v>318</v>
      </c>
      <c r="O130" s="4">
        <f>Forward!O130+(-'Swap - Encargos'!F47-'Swap - Encargos'!$M47-'Swap - Encargos'!$L47+'Swap - Encargos'!R47)</f>
        <v>246</v>
      </c>
      <c r="P130" s="4">
        <f>Forward!P130+(-'Swap - Encargos'!G47-'Swap - Encargos'!$M47-'Swap - Encargos'!$L47+'Swap - Encargos'!S47)</f>
        <v>207</v>
      </c>
      <c r="Q130" s="4">
        <f>Forward!Q130+(-'Swap - Encargos'!H47-'Swap - Encargos'!$M47-'Swap - Encargos'!$L47+'Swap - Encargos'!T47)</f>
        <v>199</v>
      </c>
      <c r="R130" s="4">
        <f>Forward!R130+(-'Swap - Encargos'!I47-'Swap - Encargos'!$M47-'Swap - Encargos'!$L47+'Swap - Encargos'!U47)</f>
        <v>207</v>
      </c>
      <c r="S130" s="4">
        <f>Forward!S130+(-'Swap - Encargos'!J47-'Swap - Encargos'!$M47-'Swap - Encargos'!$L47+'Swap - Encargos'!V47)</f>
        <v>207</v>
      </c>
      <c r="T130" s="4">
        <f>Forward!T130+(-'Swap - Encargos'!K47-'Swap - Encargos'!$M47-'Swap - Encargos'!$L47+'Swap - Encargos'!W47)</f>
        <v>207</v>
      </c>
      <c r="U130" s="4">
        <f>Forward!U130</f>
        <v>0</v>
      </c>
      <c r="V130" s="6"/>
      <c r="W130" s="20">
        <f t="shared" si="0"/>
        <v>230.55555555555554</v>
      </c>
      <c r="X130" s="20">
        <f t="shared" si="1"/>
        <v>195.02331349206338</v>
      </c>
      <c r="Y130" s="23">
        <f t="shared" si="2"/>
        <v>220.6</v>
      </c>
      <c r="Z130" s="23">
        <f t="shared" si="3"/>
        <v>191.7592261904762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147.74444444444447</v>
      </c>
      <c r="AJ130" s="9">
        <f t="shared" si="8"/>
        <v>0.39054835962052464</v>
      </c>
      <c r="AK130" s="9">
        <f t="shared" si="9"/>
        <v>0.39054835962052464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Encargos'!$M48-'Swap - Encargos'!$L48+'Swap - Encargos'!Q48)</f>
        <v>313</v>
      </c>
      <c r="O131" s="4">
        <f>Forward!O131+(-'Swap - Encargos'!F48-'Swap - Encargos'!$M48-'Swap - Encargos'!$L48+'Swap - Encargos'!R48)</f>
        <v>222</v>
      </c>
      <c r="P131" s="4">
        <f>Forward!P131+(-'Swap - Encargos'!G48-'Swap - Encargos'!$M48-'Swap - Encargos'!$L48+'Swap - Encargos'!S48)</f>
        <v>210</v>
      </c>
      <c r="Q131" s="4">
        <f>Forward!Q131+(-'Swap - Encargos'!H48-'Swap - Encargos'!$M48-'Swap - Encargos'!$L48+'Swap - Encargos'!T48)</f>
        <v>214</v>
      </c>
      <c r="R131" s="4">
        <f>Forward!R131+(-'Swap - Encargos'!I48-'Swap - Encargos'!$M48-'Swap - Encargos'!$L48+'Swap - Encargos'!U48)</f>
        <v>217</v>
      </c>
      <c r="S131" s="4">
        <f>Forward!S131+(-'Swap - Encargos'!J48-'Swap - Encargos'!$M48-'Swap - Encargos'!$L48+'Swap - Encargos'!V48)</f>
        <v>218</v>
      </c>
      <c r="T131" s="4">
        <f>Forward!T131+(-'Swap - Encargos'!K48-'Swap - Encargos'!$M48-'Swap - Encargos'!$L48+'Swap - Encargos'!W48)</f>
        <v>217</v>
      </c>
      <c r="U131" s="4">
        <f>Forward!U131</f>
        <v>0</v>
      </c>
      <c r="V131" s="6"/>
      <c r="W131" s="20">
        <f t="shared" si="0"/>
        <v>223.58333333333334</v>
      </c>
      <c r="X131" s="20">
        <f t="shared" si="1"/>
        <v>195.02331349206338</v>
      </c>
      <c r="Y131" s="23">
        <f t="shared" si="2"/>
        <v>220.95</v>
      </c>
      <c r="Z131" s="23">
        <f t="shared" si="3"/>
        <v>191.7592261904762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154.71666666666667</v>
      </c>
      <c r="AJ131" s="9">
        <f t="shared" si="8"/>
        <v>0.40897876464886773</v>
      </c>
      <c r="AK131" s="9">
        <f>IF(AJ131&gt;0,AJ131,0)</f>
        <v>0.40897876464886773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Encargos'!$M49-'Swap - Encargos'!$L49+'Swap - Encargos'!Q49)</f>
        <v>286</v>
      </c>
      <c r="O132" s="4">
        <f>Forward!O132+(-'Swap - Encargos'!F49-'Swap - Encargos'!$M49-'Swap - Encargos'!$L49+'Swap - Encargos'!R49)</f>
        <v>220</v>
      </c>
      <c r="P132" s="4">
        <f>Forward!P132+(-'Swap - Encargos'!G49-'Swap - Encargos'!$M49-'Swap - Encargos'!$L49+'Swap - Encargos'!S49)</f>
        <v>202</v>
      </c>
      <c r="Q132" s="4">
        <f>Forward!Q132+(-'Swap - Encargos'!H49-'Swap - Encargos'!$M49-'Swap - Encargos'!$L49+'Swap - Encargos'!T49)</f>
        <v>209</v>
      </c>
      <c r="R132" s="4">
        <f>Forward!R132+(-'Swap - Encargos'!I49-'Swap - Encargos'!$M49-'Swap - Encargos'!$L49+'Swap - Encargos'!U49)</f>
        <v>208</v>
      </c>
      <c r="S132" s="4">
        <f>Forward!S132+(-'Swap - Encargos'!J49-'Swap - Encargos'!$M49-'Swap - Encargos'!$L49+'Swap - Encargos'!V49)</f>
        <v>212</v>
      </c>
      <c r="T132" s="4">
        <f>Forward!T132+(-'Swap - Encargos'!K49-'Swap - Encargos'!$M49-'Swap - Encargos'!$L49+'Swap - Encargos'!W49)</f>
        <v>214</v>
      </c>
      <c r="U132" s="4">
        <f>Forward!U132</f>
        <v>0</v>
      </c>
      <c r="V132" s="6"/>
      <c r="W132" s="20">
        <f t="shared" si="0"/>
        <v>214.61111111111111</v>
      </c>
      <c r="X132" s="20">
        <f t="shared" si="1"/>
        <v>195.02331349206338</v>
      </c>
      <c r="Y132" s="23">
        <f t="shared" si="2"/>
        <v>212.66666666666666</v>
      </c>
      <c r="Z132" s="23">
        <f t="shared" si="3"/>
        <v>191.7592261904762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163.6888888888889</v>
      </c>
      <c r="AJ132" s="9">
        <f t="shared" si="8"/>
        <v>0.43269597908773166</v>
      </c>
      <c r="AK132" s="9">
        <f>IF(AJ132&gt;0,AJ132,0)</f>
        <v>0.43269597908773166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Encargos'!$M50-'Swap - Encargos'!$L50+'Swap - Encargos'!Q50)</f>
        <v>318</v>
      </c>
      <c r="O133" s="4">
        <f>Forward!O133+(-'Swap - Encargos'!F50-'Swap - Encargos'!$M50-'Swap - Encargos'!$L50+'Swap - Encargos'!R50)</f>
        <v>269</v>
      </c>
      <c r="P133" s="4">
        <f>Forward!P133+(-'Swap - Encargos'!G50-'Swap - Encargos'!$M50-'Swap - Encargos'!$L50+'Swap - Encargos'!S50)</f>
        <v>250</v>
      </c>
      <c r="Q133" s="4">
        <f>Forward!Q133+(-'Swap - Encargos'!H50-'Swap - Encargos'!$M50-'Swap - Encargos'!$L50+'Swap - Encargos'!T50)</f>
        <v>251</v>
      </c>
      <c r="R133" s="4">
        <f>Forward!R133+(-'Swap - Encargos'!I50-'Swap - Encargos'!$M50-'Swap - Encargos'!$L50+'Swap - Encargos'!U50)</f>
        <v>228</v>
      </c>
      <c r="S133" s="4">
        <f>Forward!S133+(-'Swap - Encargos'!J50-'Swap - Encargos'!$M50-'Swap - Encargos'!$L50+'Swap - Encargos'!V50)</f>
        <v>215</v>
      </c>
      <c r="T133" s="4">
        <f>Forward!T133+(-'Swap - Encargos'!K50-'Swap - Encargos'!$M50-'Swap - Encargos'!$L50+'Swap - Encargos'!W50)</f>
        <v>206</v>
      </c>
      <c r="U133" s="4">
        <f>Forward!U133</f>
        <v>0</v>
      </c>
      <c r="V133" s="6"/>
      <c r="W133" s="20">
        <f t="shared" si="0"/>
        <v>258.52777777777777</v>
      </c>
      <c r="X133" s="20">
        <f t="shared" si="1"/>
        <v>195.02331349206338</v>
      </c>
      <c r="Y133" s="23">
        <f t="shared" si="2"/>
        <v>244.31666666666666</v>
      </c>
      <c r="Z133" s="23">
        <f t="shared" si="3"/>
        <v>191.7592261904762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119.77222222222224</v>
      </c>
      <c r="AJ133" s="9">
        <f t="shared" si="8"/>
        <v>0.31660645578171354</v>
      </c>
      <c r="AK133" s="9">
        <f>IF(AJ133&gt;0,AJ133,0)</f>
        <v>0.31660645578171354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Encargos'!$M51-'Swap - Encargos'!$L51+'Swap - Encargos'!R51)</f>
        <v>334</v>
      </c>
      <c r="P134" s="4">
        <f>Forward!P134+(-'Swap - Encargos'!G51-'Swap - Encargos'!$M51-'Swap - Encargos'!$L51+'Swap - Encargos'!S51)</f>
        <v>274</v>
      </c>
      <c r="Q134" s="4">
        <f>Forward!Q134+(-'Swap - Encargos'!H51-'Swap - Encargos'!$M51-'Swap - Encargos'!$L51+'Swap - Encargos'!T51)</f>
        <v>273</v>
      </c>
      <c r="R134" s="4">
        <f>Forward!R134+(-'Swap - Encargos'!I51-'Swap - Encargos'!$M51-'Swap - Encargos'!$L51+'Swap - Encargos'!U51)</f>
        <v>254</v>
      </c>
      <c r="S134" s="4">
        <f>Forward!S134+(-'Swap - Encargos'!J51-'Swap - Encargos'!$M51-'Swap - Encargos'!$L51+'Swap - Encargos'!V51)</f>
        <v>227</v>
      </c>
      <c r="T134" s="4">
        <f>Forward!T134+(-'Swap - Encargos'!K51-'Swap - Encargos'!$M51-'Swap - Encargos'!$L51+'Swap - Encargos'!W51)</f>
        <v>215</v>
      </c>
      <c r="U134" s="4">
        <f>Forward!U134</f>
        <v>0</v>
      </c>
      <c r="V134" s="6"/>
      <c r="W134" s="20">
        <f t="shared" si="0"/>
        <v>293.66666666666669</v>
      </c>
      <c r="X134" s="20">
        <f t="shared" si="1"/>
        <v>195.02331349206338</v>
      </c>
      <c r="Y134" s="23">
        <f t="shared" si="2"/>
        <v>272.39999999999998</v>
      </c>
      <c r="Z134" s="23">
        <f t="shared" si="3"/>
        <v>191.7592261904762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96.333333333333314</v>
      </c>
      <c r="AJ134" s="9">
        <f t="shared" si="8"/>
        <v>0.24700854700854696</v>
      </c>
      <c r="AK134" s="9">
        <f>IF(AJ134&gt;0,AJ134,0)</f>
        <v>0.24700854700854696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Encargos'!$M52-'Swap - Encargos'!$L52+'Swap - Encargos'!R52)</f>
        <v>381</v>
      </c>
      <c r="P135" s="4">
        <f>Forward!P135+(-'Swap - Encargos'!G52-'Swap - Encargos'!$M52-'Swap - Encargos'!$L52+'Swap - Encargos'!S52)</f>
        <v>278</v>
      </c>
      <c r="Q135" s="4">
        <f>Forward!Q135+(-'Swap - Encargos'!H52-'Swap - Encargos'!$M52-'Swap - Encargos'!$L52+'Swap - Encargos'!T52)</f>
        <v>287</v>
      </c>
      <c r="R135" s="4">
        <f>Forward!R135+(-'Swap - Encargos'!I52-'Swap - Encargos'!$M52-'Swap - Encargos'!$L52+'Swap - Encargos'!U52)</f>
        <v>260</v>
      </c>
      <c r="S135" s="4">
        <f>Forward!S135+(-'Swap - Encargos'!J52-'Swap - Encargos'!$M52-'Swap - Encargos'!$L52+'Swap - Encargos'!V52)</f>
        <v>244</v>
      </c>
      <c r="T135" s="4">
        <f>Forward!T135+(-'Swap - Encargos'!K52-'Swap - Encargos'!$M52-'Swap - Encargos'!$L52+'Swap - Encargos'!W52)</f>
        <v>218</v>
      </c>
      <c r="U135" s="4">
        <f>Forward!U135</f>
        <v>0</v>
      </c>
      <c r="V135" s="6"/>
      <c r="W135" s="20">
        <f t="shared" si="0"/>
        <v>311.97222222222223</v>
      </c>
      <c r="X135" s="20">
        <f t="shared" si="1"/>
        <v>195.02331349206338</v>
      </c>
      <c r="Y135" s="23">
        <f t="shared" si="2"/>
        <v>287.28333333333336</v>
      </c>
      <c r="Z135" s="23">
        <f t="shared" si="3"/>
        <v>191.7592261904762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78.027777777777771</v>
      </c>
      <c r="AJ135" s="9">
        <f>(AE135-W135)/AE135</f>
        <v>0.20007122507122505</v>
      </c>
      <c r="AK135" s="9">
        <f>IF(AJ135&gt;0,AJ135,0)</f>
        <v>0.20007122507122505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Encargos'!$M53-'Swap - Encargos'!$L53+'Swap - Encargos'!R53)</f>
        <v>343</v>
      </c>
      <c r="P136" s="4">
        <f>Forward!P136+(-'Swap - Encargos'!G53-'Swap - Encargos'!$M53-'Swap - Encargos'!$L53+'Swap - Encargos'!S53)</f>
        <v>267</v>
      </c>
      <c r="Q136" s="4">
        <f>Forward!Q136+(-'Swap - Encargos'!H53-'Swap - Encargos'!$M53-'Swap - Encargos'!$L53+'Swap - Encargos'!T53)</f>
        <v>264</v>
      </c>
      <c r="R136" s="4">
        <f>Forward!R136+(-'Swap - Encargos'!I53-'Swap - Encargos'!$M53-'Swap - Encargos'!$L53+'Swap - Encargos'!U53)</f>
        <v>250</v>
      </c>
      <c r="S136" s="4">
        <f>Forward!S136+(-'Swap - Encargos'!J53-'Swap - Encargos'!$M53-'Swap - Encargos'!$L53+'Swap - Encargos'!V53)</f>
        <v>239</v>
      </c>
      <c r="T136" s="4">
        <f>Forward!T136+(-'Swap - Encargos'!K53-'Swap - Encargos'!$M53-'Swap - Encargos'!$L53+'Swap - Encargos'!W53)</f>
        <v>224</v>
      </c>
      <c r="U136" s="4">
        <f>Forward!U136</f>
        <v>0</v>
      </c>
      <c r="V136" s="6"/>
      <c r="W136" s="20">
        <f t="shared" si="0"/>
        <v>286.16666666666669</v>
      </c>
      <c r="X136" s="20">
        <f t="shared" si="1"/>
        <v>195.02331349206338</v>
      </c>
      <c r="Y136" s="23">
        <f t="shared" si="2"/>
        <v>268.63333333333333</v>
      </c>
      <c r="Z136" s="23">
        <f t="shared" si="3"/>
        <v>191.7592261904762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103.83333333333331</v>
      </c>
      <c r="AJ136" s="9">
        <f t="shared" ref="AJ136:AJ139" si="18">(AE136-W136)/AE136</f>
        <v>0.26623931623931618</v>
      </c>
      <c r="AK136" s="9">
        <f t="shared" ref="AK136:AK139" si="19">IF(AJ136&gt;0,AJ136,0)</f>
        <v>0.26623931623931618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Encargos'!$M54-'Swap - Encargos'!$L54+'Swap - Encargos'!R54)</f>
        <v>277</v>
      </c>
      <c r="P137" s="4">
        <f>Forward!P137+(-'Swap - Encargos'!G54-'Swap - Encargos'!$M54-'Swap - Encargos'!$L54+'Swap - Encargos'!S54)</f>
        <v>264</v>
      </c>
      <c r="Q137" s="4">
        <f>Forward!Q137+(-'Swap - Encargos'!H54-'Swap - Encargos'!$M54-'Swap - Encargos'!$L54+'Swap - Encargos'!T54)</f>
        <v>269</v>
      </c>
      <c r="R137" s="4">
        <f>Forward!R137+(-'Swap - Encargos'!I54-'Swap - Encargos'!$M54-'Swap - Encargos'!$L54+'Swap - Encargos'!U54)</f>
        <v>249</v>
      </c>
      <c r="S137" s="4">
        <f>Forward!S137+(-'Swap - Encargos'!J54-'Swap - Encargos'!$M54-'Swap - Encargos'!$L54+'Swap - Encargos'!V54)</f>
        <v>227</v>
      </c>
      <c r="T137" s="4">
        <f>Forward!T137+(-'Swap - Encargos'!K54-'Swap - Encargos'!$M54-'Swap - Encargos'!$L54+'Swap - Encargos'!W54)</f>
        <v>224</v>
      </c>
      <c r="U137" s="4">
        <f>Forward!U137</f>
        <v>0</v>
      </c>
      <c r="V137" s="4"/>
      <c r="W137" s="20">
        <f t="shared" si="0"/>
        <v>267.66666666666669</v>
      </c>
      <c r="X137" s="20">
        <f t="shared" si="1"/>
        <v>195.02331349206338</v>
      </c>
      <c r="Y137" s="23">
        <f t="shared" si="2"/>
        <v>254.55</v>
      </c>
      <c r="Z137" s="23">
        <f t="shared" si="3"/>
        <v>191.7592261904762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122.33333333333331</v>
      </c>
      <c r="AJ137" s="9">
        <f t="shared" si="18"/>
        <v>0.31367521367521362</v>
      </c>
      <c r="AK137" s="9">
        <f t="shared" si="19"/>
        <v>0.31367521367521362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Encargos'!$M55-'Swap - Encargos'!$L55+'Swap - Encargos'!R55)</f>
        <v>315</v>
      </c>
      <c r="P138" s="4">
        <f>Forward!P138+(-'Swap - Encargos'!G55-'Swap - Encargos'!$M55-'Swap - Encargos'!$L55+'Swap - Encargos'!S55)</f>
        <v>276</v>
      </c>
      <c r="Q138" s="4">
        <f>Forward!Q138+(-'Swap - Encargos'!H55-'Swap - Encargos'!$M55-'Swap - Encargos'!$L55+'Swap - Encargos'!T55)</f>
        <v>270</v>
      </c>
      <c r="R138" s="4">
        <f>Forward!R138+(-'Swap - Encargos'!I55-'Swap - Encargos'!$M55-'Swap - Encargos'!$L55+'Swap - Encargos'!U55)</f>
        <v>251</v>
      </c>
      <c r="S138" s="4">
        <f>Forward!S138+(-'Swap - Encargos'!J55-'Swap - Encargos'!$M55-'Swap - Encargos'!$L55+'Swap - Encargos'!V55)</f>
        <v>247</v>
      </c>
      <c r="T138" s="4">
        <f>Forward!T138+(-'Swap - Encargos'!K55-'Swap - Encargos'!$M55-'Swap - Encargos'!$L55+'Swap - Encargos'!W55)</f>
        <v>223</v>
      </c>
      <c r="U138" s="4">
        <f>Forward!U138</f>
        <v>0</v>
      </c>
      <c r="V138" s="4"/>
      <c r="W138" s="20">
        <f t="shared" si="0"/>
        <v>279.88888888888891</v>
      </c>
      <c r="X138" s="20">
        <f t="shared" si="1"/>
        <v>195.02331349206338</v>
      </c>
      <c r="Y138" s="23">
        <f t="shared" si="2"/>
        <v>265.66666666666669</v>
      </c>
      <c r="Z138" s="23">
        <f t="shared" si="3"/>
        <v>191.7592261904762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110.11111111111109</v>
      </c>
      <c r="AJ138" s="9">
        <f t="shared" si="18"/>
        <v>0.2823361823361823</v>
      </c>
      <c r="AK138" s="9">
        <f t="shared" si="19"/>
        <v>0.2823361823361823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Encargos'!$M56-'Swap - Encargos'!$L56+'Swap - Encargos'!R56)</f>
        <v>312</v>
      </c>
      <c r="P139" s="4">
        <f>Forward!P139+(-'Swap - Encargos'!G56-'Swap - Encargos'!$M56-'Swap - Encargos'!$L56+'Swap - Encargos'!S56)</f>
        <v>287</v>
      </c>
      <c r="Q139" s="4">
        <f>Forward!Q139+(-'Swap - Encargos'!H56-'Swap - Encargos'!$M56-'Swap - Encargos'!$L56+'Swap - Encargos'!T56)</f>
        <v>272</v>
      </c>
      <c r="R139" s="4">
        <f>Forward!R139+(-'Swap - Encargos'!I56-'Swap - Encargos'!$M56-'Swap - Encargos'!$L56+'Swap - Encargos'!U56)</f>
        <v>255</v>
      </c>
      <c r="S139" s="4">
        <f>Forward!S139+(-'Swap - Encargos'!J56-'Swap - Encargos'!$M56-'Swap - Encargos'!$L56+'Swap - Encargos'!V56)</f>
        <v>239</v>
      </c>
      <c r="T139" s="4">
        <f>Forward!T139+(-'Swap - Encargos'!K56-'Swap - Encargos'!$M56-'Swap - Encargos'!$L56+'Swap - Encargos'!W56)</f>
        <v>226</v>
      </c>
      <c r="U139" s="4">
        <f>Forward!U139</f>
        <v>0</v>
      </c>
      <c r="V139" s="4"/>
      <c r="W139" s="20">
        <f t="shared" si="0"/>
        <v>282.41666666666669</v>
      </c>
      <c r="X139" s="20">
        <f t="shared" si="1"/>
        <v>195.02331349206338</v>
      </c>
      <c r="Y139" s="23">
        <f t="shared" si="2"/>
        <v>265.83333333333331</v>
      </c>
      <c r="Z139" s="23">
        <f t="shared" si="3"/>
        <v>191.7592261904762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107.58333333333331</v>
      </c>
      <c r="AJ139" s="9">
        <f t="shared" si="18"/>
        <v>0.27585470085470082</v>
      </c>
      <c r="AK139" s="9">
        <f t="shared" si="19"/>
        <v>0.27585470085470082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Encargos'!$M57-'Swap - Encargos'!$L57+'Swap - Encargos'!R57)</f>
        <v>269</v>
      </c>
      <c r="P140" s="4">
        <f>Forward!P140+(-'Swap - Encargos'!G57-'Swap - Encargos'!$M57-'Swap - Encargos'!$L57+'Swap - Encargos'!S57)</f>
        <v>291</v>
      </c>
      <c r="Q140" s="4">
        <f>Forward!Q140+(-'Swap - Encargos'!H57-'Swap - Encargos'!$M57-'Swap - Encargos'!$L57+'Swap - Encargos'!T57)</f>
        <v>274</v>
      </c>
      <c r="R140" s="4">
        <f>Forward!R140+(-'Swap - Encargos'!I57-'Swap - Encargos'!$M57-'Swap - Encargos'!$L57+'Swap - Encargos'!U57)</f>
        <v>255</v>
      </c>
      <c r="S140" s="4">
        <f>Forward!S140+(-'Swap - Encargos'!J57-'Swap - Encargos'!$M57-'Swap - Encargos'!$L57+'Swap - Encargos'!V57)</f>
        <v>235</v>
      </c>
      <c r="T140" s="4">
        <f>Forward!T140+(-'Swap - Encargos'!K57-'Swap - Encargos'!$M57-'Swap - Encargos'!$L57+'Swap - Encargos'!W57)</f>
        <v>227</v>
      </c>
      <c r="U140" s="4">
        <f>Forward!U140</f>
        <v>0</v>
      </c>
      <c r="V140" s="4"/>
      <c r="W140" s="20">
        <f t="shared" si="0"/>
        <v>275.66666666666669</v>
      </c>
      <c r="X140" s="20">
        <f t="shared" si="1"/>
        <v>195.02331349206338</v>
      </c>
      <c r="Y140" s="23">
        <f t="shared" si="2"/>
        <v>260.60000000000002</v>
      </c>
      <c r="Z140" s="23">
        <f t="shared" si="3"/>
        <v>191.7592261904762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114.33333333333331</v>
      </c>
      <c r="AJ140" s="9">
        <f t="shared" ref="AJ140" si="23">(AE140-W140)/AE140</f>
        <v>0.29316239316239312</v>
      </c>
      <c r="AK140" s="9">
        <f t="shared" ref="AK140" si="24">IF(AJ140&gt;0,AJ140,0)</f>
        <v>0.29316239316239312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Encargos'!$M58-'Swap - Encargos'!$L58+'Swap - Encargos'!R58)</f>
        <v>271</v>
      </c>
      <c r="P141" s="4">
        <f>Forward!P141+(-'Swap - Encargos'!G58-'Swap - Encargos'!$M58-'Swap - Encargos'!$L58+'Swap - Encargos'!S58)</f>
        <v>306</v>
      </c>
      <c r="Q141" s="4">
        <f>Forward!Q141+(-'Swap - Encargos'!H58-'Swap - Encargos'!$M58-'Swap - Encargos'!$L58+'Swap - Encargos'!T58)</f>
        <v>286</v>
      </c>
      <c r="R141" s="4">
        <f>Forward!R141+(-'Swap - Encargos'!I58-'Swap - Encargos'!$M58-'Swap - Encargos'!$L58+'Swap - Encargos'!U58)</f>
        <v>264</v>
      </c>
      <c r="S141" s="4">
        <f>Forward!S141+(-'Swap - Encargos'!J58-'Swap - Encargos'!$M58-'Swap - Encargos'!$L58+'Swap - Encargos'!V58)</f>
        <v>248</v>
      </c>
      <c r="T141" s="4">
        <f>Forward!T141+(-'Swap - Encargos'!K58-'Swap - Encargos'!$M58-'Swap - Encargos'!$L58+'Swap - Encargos'!W58)</f>
        <v>221</v>
      </c>
      <c r="U141" s="4">
        <f>Forward!U141</f>
        <v>0</v>
      </c>
      <c r="V141" s="4"/>
      <c r="W141" s="20">
        <f t="shared" si="0"/>
        <v>286.30555555555554</v>
      </c>
      <c r="X141" s="20">
        <f t="shared" si="1"/>
        <v>195.02331349206338</v>
      </c>
      <c r="Y141" s="23">
        <f t="shared" si="2"/>
        <v>269.16666666666669</v>
      </c>
      <c r="Z141" s="23">
        <f t="shared" si="3"/>
        <v>191.7592261904762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103.69444444444446</v>
      </c>
      <c r="AJ141" s="9">
        <f t="shared" ref="AJ141" si="28">(AE141-W141)/AE141</f>
        <v>0.2658831908831909</v>
      </c>
      <c r="AK141" s="9">
        <f t="shared" ref="AK141" si="29">IF(AJ141&gt;0,AJ141,0)</f>
        <v>0.2658831908831909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91A4-59D7-443B-A34A-5C43F8475381}">
  <dimension ref="A1:AR145"/>
  <sheetViews>
    <sheetView zoomScale="70" zoomScaleNormal="70" workbookViewId="0">
      <pane ySplit="1" topLeftCell="A83" activePane="bottomLeft" state="frozen"/>
      <selection pane="bottomLeft" activeCell="L98" sqref="L98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Forward!K86*(1+SUM($B86:$B$228))+('Swap - Encargos'!X3)*(1+SUM($B86:$B$228))</f>
        <v>313.82270000000005</v>
      </c>
      <c r="L86" s="4">
        <f>Forward!L86*(1+SUM($B86:$B$228))+('Swap - Encargos'!Y3)*(1+SUM($B86:$B$228))</f>
        <v>322.37040000000002</v>
      </c>
      <c r="M86" s="4">
        <f>Forward!M86*(1+SUM($B86:$B$228))+('Swap - Encargos'!Z3)*(1+SUM($B86:$B$228))</f>
        <v>286.95850000000002</v>
      </c>
      <c r="N86" s="4">
        <f>Forward!N86*(1+SUM($B86:$B$228))+('Swap - Encargos'!AA3)*(1+SUM($B86:$B$228))</f>
        <v>271.08420000000001</v>
      </c>
      <c r="O86" s="4">
        <f>Forward!O86*(1+SUM($B86:$B$228))+('Swap - Encargos'!AB3)*(1+SUM($B86:$B$228))</f>
        <v>257.65210000000002</v>
      </c>
      <c r="P86" s="4">
        <f>Forward!P86*(1+SUM($B86:$B$228))+('Swap - Encargos'!AC3)*(1+SUM($B86:$B$228))</f>
        <v>251.54660000000001</v>
      </c>
      <c r="Q86" s="4">
        <f>Forward!Q86*(1+SUM($B86:$B$228))+('Swap - Encargos'!AD3)*(1+SUM($B86:$B$228))</f>
        <v>242.99890000000002</v>
      </c>
      <c r="R86" s="4">
        <f>Forward!R86*(1+SUM($B86:$B$228))+('Swap - Encargos'!AE3)*(1+SUM($B86:$B$228))</f>
        <v>235.67230000000001</v>
      </c>
      <c r="S86" s="4">
        <f>Forward!S86*(1+SUM($B86:$B$228))+('Swap - Encargos'!AF3)*(1+SUM($B86:$B$228))</f>
        <v>230.78790000000001</v>
      </c>
      <c r="T86" s="4">
        <f>Forward!T86*(1+SUM($B86:$B$228))+('Swap - Encargos'!AG3)*(1+SUM($B86:$B$228))</f>
        <v>224.68240000000003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307.71720000000005</v>
      </c>
      <c r="X86" s="20">
        <f t="shared" ref="X86:X141" si="1">AVERAGE($W$2:$W$198)</f>
        <v>246.89154310515883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290.37758000000002</v>
      </c>
      <c r="Z86" s="23">
        <f t="shared" ref="Z86:Z141" si="3">AVERAGE($Y$2:$Y$198)</f>
        <v>240.04641761904762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65.939399999999978</v>
      </c>
      <c r="AJ86" s="9">
        <f t="shared" ref="AJ86:AJ134" si="8">(AE86-W86)/AE86</f>
        <v>0.17647058823529405</v>
      </c>
      <c r="AK86" s="9">
        <f t="shared" ref="AK86:AK130" si="9">IF(AJ86&gt;0,AJ86,0)</f>
        <v>0.17647058823529405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Forward!K87*(1+SUM($B87:$B$228))+('Swap - Encargos'!X4)*(1+SUM($B87:$B$228))</f>
        <v>238.27719999999999</v>
      </c>
      <c r="L87" s="4">
        <f>Forward!L87*(1+SUM($B87:$B$228))+('Swap - Encargos'!Y4)*(1+SUM($B87:$B$228))</f>
        <v>310.00349999999997</v>
      </c>
      <c r="M87" s="4">
        <f>Forward!M87*(1+SUM($B87:$B$228))+('Swap - Encargos'!Z4)*(1+SUM($B87:$B$228))</f>
        <v>292.9837</v>
      </c>
      <c r="N87" s="4">
        <f>Forward!N87*(1+SUM($B87:$B$228))+('Swap - Encargos'!AA4)*(1+SUM($B87:$B$228))</f>
        <v>268.66970000000003</v>
      </c>
      <c r="O87" s="4">
        <f>Forward!O87*(1+SUM($B87:$B$228))+('Swap - Encargos'!AB4)*(1+SUM($B87:$B$228))</f>
        <v>260.15980000000002</v>
      </c>
      <c r="P87" s="4">
        <f>Forward!P87*(1+SUM($B87:$B$228))+('Swap - Encargos'!AC4)*(1+SUM($B87:$B$228))</f>
        <v>251.6499</v>
      </c>
      <c r="Q87" s="4">
        <f>Forward!Q87*(1+SUM($B87:$B$228))+('Swap - Encargos'!AD4)*(1+SUM($B87:$B$228))</f>
        <v>245.57139999999998</v>
      </c>
      <c r="R87" s="4">
        <f>Forward!R87*(1+SUM($B87:$B$228))+('Swap - Encargos'!AE4)*(1+SUM($B87:$B$228))</f>
        <v>237.0615</v>
      </c>
      <c r="S87" s="4">
        <f>Forward!S87*(1+SUM($B87:$B$228))+('Swap - Encargos'!AF4)*(1+SUM($B87:$B$228))</f>
        <v>230.983</v>
      </c>
      <c r="T87" s="4">
        <f>Forward!T87*(1+SUM($B87:$B$228))+('Swap - Encargos'!AG4)*(1+SUM($B87:$B$228))</f>
        <v>226.12019999999998</v>
      </c>
      <c r="U87" s="4">
        <f>Forward!U87*(1+SUM($B87:$B$228))</f>
        <v>0</v>
      </c>
      <c r="V87" s="6"/>
      <c r="W87" s="20">
        <f t="shared" si="0"/>
        <v>281.26570277777779</v>
      </c>
      <c r="X87" s="20">
        <f t="shared" si="1"/>
        <v>246.89154310515883</v>
      </c>
      <c r="Y87" s="23">
        <f t="shared" si="2"/>
        <v>274.24165833333336</v>
      </c>
      <c r="Z87" s="23">
        <f t="shared" si="3"/>
        <v>240.04641761904762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92.390897222222236</v>
      </c>
      <c r="AJ87" s="9">
        <f t="shared" si="8"/>
        <v>0.24726151557933737</v>
      </c>
      <c r="AK87" s="9">
        <f t="shared" si="9"/>
        <v>0.24726151557933737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Forward!K88*(1+SUM($B88:$B$228))+('Swap - Encargos'!X5)*(1+SUM($B88:$B$228))</f>
        <v>255.5872</v>
      </c>
      <c r="L88" s="4">
        <f>Forward!L88*(1+SUM($B88:$B$228))+('Swap - Encargos'!Y5)*(1+SUM($B88:$B$228))</f>
        <v>336.36239999999998</v>
      </c>
      <c r="M88" s="4">
        <f>Forward!M88*(1+SUM($B88:$B$228))+('Swap - Encargos'!Z5)*(1+SUM($B88:$B$228))</f>
        <v>296.57759999999996</v>
      </c>
      <c r="N88" s="4">
        <f>Forward!N88*(1+SUM($B88:$B$228))+('Swap - Encargos'!AA5)*(1+SUM($B88:$B$228))</f>
        <v>267.64319999999998</v>
      </c>
      <c r="O88" s="4">
        <f>Forward!O88*(1+SUM($B88:$B$228))+('Swap - Encargos'!AB5)*(1+SUM($B88:$B$228))</f>
        <v>259.20400000000001</v>
      </c>
      <c r="P88" s="4">
        <f>Forward!P88*(1+SUM($B88:$B$228))+('Swap - Encargos'!AC5)*(1+SUM($B88:$B$228))</f>
        <v>247.148</v>
      </c>
      <c r="Q88" s="4">
        <f>Forward!Q88*(1+SUM($B88:$B$228))+('Swap - Encargos'!AD5)*(1+SUM($B88:$B$228))</f>
        <v>239.9144</v>
      </c>
      <c r="R88" s="4">
        <f>Forward!R88*(1+SUM($B88:$B$228))+('Swap - Encargos'!AE5)*(1+SUM($B88:$B$228))</f>
        <v>236.29760000000002</v>
      </c>
      <c r="S88" s="4">
        <f>Forward!S88*(1+SUM($B88:$B$228))+('Swap - Encargos'!AF5)*(1+SUM($B88:$B$228))</f>
        <v>231.4752</v>
      </c>
      <c r="T88" s="4">
        <f>Forward!T88*(1+SUM($B88:$B$228))+('Swap - Encargos'!AG5)*(1+SUM($B88:$B$228))</f>
        <v>224.24160000000001</v>
      </c>
      <c r="U88" s="4">
        <f>Forward!U88*(1+SUM($B88:$B$228))</f>
        <v>0</v>
      </c>
      <c r="V88" s="6"/>
      <c r="W88" s="20">
        <f t="shared" si="0"/>
        <v>296.84551111111108</v>
      </c>
      <c r="X88" s="20">
        <f t="shared" si="1"/>
        <v>246.89154310515883</v>
      </c>
      <c r="Y88" s="23">
        <f t="shared" si="2"/>
        <v>282.79357333333326</v>
      </c>
      <c r="Z88" s="23">
        <f t="shared" si="3"/>
        <v>240.04641761904762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76.811088888888946</v>
      </c>
      <c r="AJ88" s="9">
        <f t="shared" si="8"/>
        <v>0.20556598997284925</v>
      </c>
      <c r="AK88" s="9">
        <f t="shared" si="9"/>
        <v>0.20556598997284925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Forward!K89*(1+SUM($B89:$B$228))+('Swap - Encargos'!X6)*(1+SUM($B89:$B$228))</f>
        <v>229.55419999999998</v>
      </c>
      <c r="L89" s="4">
        <f>Forward!L89*(1+SUM($B89:$B$228))+('Swap - Encargos'!Y6)*(1+SUM($B89:$B$228))</f>
        <v>330.65320000000003</v>
      </c>
      <c r="M89" s="4">
        <f>Forward!M89*(1+SUM($B89:$B$228))+('Swap - Encargos'!Z6)*(1+SUM($B89:$B$228))</f>
        <v>303.29700000000003</v>
      </c>
      <c r="N89" s="4">
        <f>Forward!N89*(1+SUM($B89:$B$228))+('Swap - Encargos'!AA6)*(1+SUM($B89:$B$228))</f>
        <v>264.04680000000002</v>
      </c>
      <c r="O89" s="4">
        <f>Forward!O89*(1+SUM($B89:$B$228))+('Swap - Encargos'!AB6)*(1+SUM($B89:$B$228))</f>
        <v>254.53160000000003</v>
      </c>
      <c r="P89" s="4">
        <f>Forward!P89*(1+SUM($B89:$B$228))+('Swap - Encargos'!AC6)*(1+SUM($B89:$B$228))</f>
        <v>247.39519999999999</v>
      </c>
      <c r="Q89" s="4">
        <f>Forward!Q89*(1+SUM($B89:$B$228))+('Swap - Encargos'!AD6)*(1+SUM($B89:$B$228))</f>
        <v>241.44819999999999</v>
      </c>
      <c r="R89" s="4">
        <f>Forward!R89*(1+SUM($B89:$B$228))+('Swap - Encargos'!AE6)*(1+SUM($B89:$B$228))</f>
        <v>233.12240000000003</v>
      </c>
      <c r="S89" s="4">
        <f>Forward!S89*(1+SUM($B89:$B$228))+('Swap - Encargos'!AF6)*(1+SUM($B89:$B$228))</f>
        <v>229.55420000000001</v>
      </c>
      <c r="T89" s="4">
        <f>Forward!T89*(1+SUM($B89:$B$228))+('Swap - Encargos'!AG6)*(1+SUM($B89:$B$228))</f>
        <v>224.79660000000001</v>
      </c>
      <c r="U89" s="4">
        <f>Forward!U89*(1+SUM($B89:$B$228))</f>
        <v>0</v>
      </c>
      <c r="V89" s="6"/>
      <c r="W89" s="20">
        <f t="shared" si="0"/>
        <v>290.70918333333339</v>
      </c>
      <c r="X89" s="20">
        <f t="shared" si="1"/>
        <v>246.89154310515883</v>
      </c>
      <c r="Y89" s="23">
        <f t="shared" si="2"/>
        <v>277.30861000000004</v>
      </c>
      <c r="Z89" s="23">
        <f t="shared" si="3"/>
        <v>240.04641761904762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82.947416666666641</v>
      </c>
      <c r="AJ89" s="9">
        <f t="shared" si="8"/>
        <v>0.22198836221992768</v>
      </c>
      <c r="AK89" s="9">
        <f t="shared" si="9"/>
        <v>0.22198836221992768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Forward!K90*(1+SUM($B90:$B$228))+('Swap - Encargos'!X7)*(1+SUM($B90:$B$228))</f>
        <v>225.1508</v>
      </c>
      <c r="L90" s="4">
        <f>Forward!L90*(1+SUM($B90:$B$228))+('Swap - Encargos'!Y7)*(1+SUM($B90:$B$228))</f>
        <v>300.59400000000005</v>
      </c>
      <c r="M90" s="4">
        <f>Forward!M90*(1+SUM($B90:$B$228))+('Swap - Encargos'!Z7)*(1+SUM($B90:$B$228))</f>
        <v>293.52120000000002</v>
      </c>
      <c r="N90" s="4">
        <f>Forward!N90*(1+SUM($B90:$B$228))+('Swap - Encargos'!AA7)*(1+SUM($B90:$B$228))</f>
        <v>272.30279999999999</v>
      </c>
      <c r="O90" s="4">
        <f>Forward!O90*(1+SUM($B90:$B$228))+('Swap - Encargos'!AB7)*(1+SUM($B90:$B$228))</f>
        <v>261.6936</v>
      </c>
      <c r="P90" s="4">
        <f>Forward!P90*(1+SUM($B90:$B$228))+('Swap - Encargos'!AC7)*(1+SUM($B90:$B$228))</f>
        <v>252.26320000000004</v>
      </c>
      <c r="Q90" s="4">
        <f>Forward!Q90*(1+SUM($B90:$B$228))+('Swap - Encargos'!AD7)*(1+SUM($B90:$B$228))</f>
        <v>247.54800000000003</v>
      </c>
      <c r="R90" s="4">
        <f>Forward!R90*(1+SUM($B90:$B$228))+('Swap - Encargos'!AE7)*(1+SUM($B90:$B$228))</f>
        <v>239.29640000000001</v>
      </c>
      <c r="S90" s="4">
        <f>Forward!S90*(1+SUM($B90:$B$228))+('Swap - Encargos'!AF7)*(1+SUM($B90:$B$228))</f>
        <v>232.2236</v>
      </c>
      <c r="T90" s="4">
        <f>Forward!T90*(1+SUM($B90:$B$228))+('Swap - Encargos'!AG7)*(1+SUM($B90:$B$228))</f>
        <v>229.86600000000001</v>
      </c>
      <c r="U90" s="4">
        <f>Forward!U90*(1+SUM($B90:$B$228))</f>
        <v>0</v>
      </c>
      <c r="V90" s="6"/>
      <c r="W90" s="20">
        <f t="shared" si="0"/>
        <v>278.32777777777778</v>
      </c>
      <c r="X90" s="20">
        <f t="shared" si="1"/>
        <v>246.89154310515883</v>
      </c>
      <c r="Y90" s="23">
        <f t="shared" si="2"/>
        <v>272.45997333333332</v>
      </c>
      <c r="Z90" s="23">
        <f t="shared" si="3"/>
        <v>240.04641761904762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95.328822222222243</v>
      </c>
      <c r="AJ90" s="9">
        <f t="shared" si="8"/>
        <v>0.25512414934520689</v>
      </c>
      <c r="AK90" s="9">
        <f t="shared" si="9"/>
        <v>0.25512414934520689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Forward!K91*(1+SUM($B91:$B$228))+('Swap - Encargos'!X8)*(1+SUM($B91:$B$228))</f>
        <v>216.03440000000003</v>
      </c>
      <c r="L91" s="4">
        <f>Forward!L91*(1+SUM($B91:$B$228))+('Swap - Encargos'!Y8)*(1+SUM($B91:$B$228))</f>
        <v>295.87320000000005</v>
      </c>
      <c r="M91" s="4">
        <f>Forward!M91*(1+SUM($B91:$B$228))+('Swap - Encargos'!Z8)*(1+SUM($B91:$B$228))</f>
        <v>286.48040000000003</v>
      </c>
      <c r="N91" s="4">
        <f>Forward!N91*(1+SUM($B91:$B$228))+('Swap - Encargos'!AA8)*(1+SUM($B91:$B$228))</f>
        <v>261.82430000000005</v>
      </c>
      <c r="O91" s="4">
        <f>Forward!O91*(1+SUM($B91:$B$228))+('Swap - Encargos'!AB8)*(1+SUM($B91:$B$228))</f>
        <v>252.43150000000003</v>
      </c>
      <c r="P91" s="4">
        <f>Forward!P91*(1+SUM($B91:$B$228))+('Swap - Encargos'!AC8)*(1+SUM($B91:$B$228))</f>
        <v>245.38690000000003</v>
      </c>
      <c r="Q91" s="4">
        <f>Forward!Q91*(1+SUM($B91:$B$228))+('Swap - Encargos'!AD8)*(1+SUM($B91:$B$228))</f>
        <v>237.16820000000004</v>
      </c>
      <c r="R91" s="4">
        <f>Forward!R91*(1+SUM($B91:$B$228))+('Swap - Encargos'!AE8)*(1+SUM($B91:$B$228))</f>
        <v>232.47180000000003</v>
      </c>
      <c r="S91" s="4">
        <f>Forward!S91*(1+SUM($B91:$B$228))+('Swap - Encargos'!AF8)*(1+SUM($B91:$B$228))</f>
        <v>227.77540000000002</v>
      </c>
      <c r="T91" s="4">
        <f>Forward!T91*(1+SUM($B91:$B$228))+('Swap - Encargos'!AG8)*(1+SUM($B91:$B$228))</f>
        <v>220.73080000000004</v>
      </c>
      <c r="U91" s="4">
        <f>Forward!U91*(1+SUM($B91:$B$228))</f>
        <v>0</v>
      </c>
      <c r="V91" s="6"/>
      <c r="W91" s="20">
        <f t="shared" si="0"/>
        <v>272.48904166666671</v>
      </c>
      <c r="X91" s="20">
        <f t="shared" si="1"/>
        <v>246.89154310515883</v>
      </c>
      <c r="Y91" s="23">
        <f t="shared" si="2"/>
        <v>264.97480166666668</v>
      </c>
      <c r="Z91" s="23">
        <f t="shared" si="3"/>
        <v>240.04641761904762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101.16755833333332</v>
      </c>
      <c r="AJ91" s="9">
        <f t="shared" si="8"/>
        <v>0.27075009068040901</v>
      </c>
      <c r="AK91" s="9">
        <f t="shared" si="9"/>
        <v>0.27075009068040901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Forward!K92*(1+SUM($B92:$B$228))+('Swap - Encargos'!X9)*(1+SUM($B92:$B$228))</f>
        <v>136.58580000000001</v>
      </c>
      <c r="L92" s="4">
        <f>Forward!L92*(1+SUM($B92:$B$228))+('Swap - Encargos'!Y9)*(1+SUM($B92:$B$228))</f>
        <v>280.17599999999999</v>
      </c>
      <c r="M92" s="4">
        <f>Forward!M92*(1+SUM($B92:$B$228))+('Swap - Encargos'!Z9)*(1+SUM($B92:$B$228))</f>
        <v>279.0086</v>
      </c>
      <c r="N92" s="4">
        <f>Forward!N92*(1+SUM($B92:$B$228))+('Swap - Encargos'!AA9)*(1+SUM($B92:$B$228))</f>
        <v>261.49760000000003</v>
      </c>
      <c r="O92" s="4">
        <f>Forward!O92*(1+SUM($B92:$B$228))+('Swap - Encargos'!AB9)*(1+SUM($B92:$B$228))</f>
        <v>250.99099999999999</v>
      </c>
      <c r="P92" s="4">
        <f>Forward!P92*(1+SUM($B92:$B$228))+('Swap - Encargos'!AC9)*(1+SUM($B92:$B$228))</f>
        <v>245.154</v>
      </c>
      <c r="Q92" s="4">
        <f>Forward!Q92*(1+SUM($B92:$B$228))+('Swap - Encargos'!AD9)*(1+SUM($B92:$B$228))</f>
        <v>238.14960000000002</v>
      </c>
      <c r="R92" s="4">
        <f>Forward!R92*(1+SUM($B92:$B$228))+('Swap - Encargos'!AE9)*(1+SUM($B92:$B$228))</f>
        <v>229.9778</v>
      </c>
      <c r="S92" s="4">
        <f>Forward!S92*(1+SUM($B92:$B$228))+('Swap - Encargos'!AF9)*(1+SUM($B92:$B$228))</f>
        <v>225.3082</v>
      </c>
      <c r="T92" s="4">
        <f>Forward!T92*(1+SUM($B92:$B$228))+('Swap - Encargos'!AG9)*(1+SUM($B92:$B$228))</f>
        <v>221.80600000000001</v>
      </c>
      <c r="U92" s="4">
        <f>Forward!U92*(1+SUM($B92:$B$228))</f>
        <v>0</v>
      </c>
      <c r="V92" s="6"/>
      <c r="W92" s="20">
        <f t="shared" si="0"/>
        <v>252.74209999999999</v>
      </c>
      <c r="X92" s="20">
        <f t="shared" si="1"/>
        <v>246.89154310515883</v>
      </c>
      <c r="Y92" s="23">
        <f t="shared" si="2"/>
        <v>252.50861999999998</v>
      </c>
      <c r="Z92" s="23">
        <f t="shared" si="3"/>
        <v>240.04641761904762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120.91450000000003</v>
      </c>
      <c r="AJ92" s="9">
        <f t="shared" si="8"/>
        <v>0.3235979238691355</v>
      </c>
      <c r="AK92" s="9">
        <f t="shared" si="9"/>
        <v>0.3235979238691355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Forward!K93*(1+SUM($B93:$B$228))+('Swap - Encargos'!X10)*(1+SUM($B93:$B$228))</f>
        <v>142.07819999999998</v>
      </c>
      <c r="L93" s="4">
        <f>Forward!L93*(1+SUM($B93:$B$228))+('Swap - Encargos'!Y10)*(1+SUM($B93:$B$228))</f>
        <v>265.36919999999998</v>
      </c>
      <c r="M93" s="4">
        <f>Forward!M93*(1+SUM($B93:$B$228))+('Swap - Encargos'!Z10)*(1+SUM($B93:$B$228))</f>
        <v>268.89179999999999</v>
      </c>
      <c r="N93" s="4">
        <f>Forward!N93*(1+SUM($B93:$B$228))+('Swap - Encargos'!AA10)*(1+SUM($B93:$B$228))</f>
        <v>257.14979999999997</v>
      </c>
      <c r="O93" s="4">
        <f>Forward!O93*(1+SUM($B93:$B$228))+('Swap - Encargos'!AB10)*(1+SUM($B93:$B$228))</f>
        <v>250.10459999999998</v>
      </c>
      <c r="P93" s="4">
        <f>Forward!P93*(1+SUM($B93:$B$228))+('Swap - Encargos'!AC10)*(1+SUM($B93:$B$228))</f>
        <v>237.1884</v>
      </c>
      <c r="Q93" s="4">
        <f>Forward!Q93*(1+SUM($B93:$B$228))+('Swap - Encargos'!AD10)*(1+SUM($B93:$B$228))</f>
        <v>233.66579999999999</v>
      </c>
      <c r="R93" s="4">
        <f>Forward!R93*(1+SUM($B93:$B$228))+('Swap - Encargos'!AE10)*(1+SUM($B93:$B$228))</f>
        <v>228.96899999999997</v>
      </c>
      <c r="S93" s="4">
        <f>Forward!S93*(1+SUM($B93:$B$228))+('Swap - Encargos'!AF10)*(1+SUM($B93:$B$228))</f>
        <v>219.5754</v>
      </c>
      <c r="T93" s="4">
        <f>Forward!T93*(1+SUM($B93:$B$228))+('Swap - Encargos'!AG10)*(1+SUM($B93:$B$228))</f>
        <v>216.05279999999999</v>
      </c>
      <c r="U93" s="4">
        <f>Forward!U93*(1+SUM($B93:$B$228))</f>
        <v>0</v>
      </c>
      <c r="V93" s="6"/>
      <c r="W93" s="20">
        <f t="shared" si="0"/>
        <v>247.82143333333332</v>
      </c>
      <c r="X93" s="20">
        <f t="shared" si="1"/>
        <v>246.89154310515883</v>
      </c>
      <c r="Y93" s="23">
        <f t="shared" si="2"/>
        <v>247.81491</v>
      </c>
      <c r="Z93" s="23">
        <f t="shared" si="3"/>
        <v>240.04641761904762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125.83516666666671</v>
      </c>
      <c r="AJ93" s="9">
        <f t="shared" si="8"/>
        <v>0.33676687810858069</v>
      </c>
      <c r="AK93" s="9">
        <f t="shared" si="9"/>
        <v>0.33676687810858069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Forward!K94*(1+SUM($B94:$B$228))+('Swap - Encargos'!X11)*(1+SUM($B94:$B$228))</f>
        <v>166.06979999999999</v>
      </c>
      <c r="L94" s="4">
        <f>Forward!L94*(1+SUM($B94:$B$228))+('Swap - Encargos'!Y11)*(1+SUM($B94:$B$228))</f>
        <v>256.7604</v>
      </c>
      <c r="M94" s="4">
        <f>Forward!M94*(1+SUM($B94:$B$228))+('Swap - Encargos'!Z11)*(1+SUM($B94:$B$228))</f>
        <v>266.18279999999999</v>
      </c>
      <c r="N94" s="4">
        <f>Forward!N94*(1+SUM($B94:$B$228))+('Swap - Encargos'!AA11)*(1+SUM($B94:$B$228))</f>
        <v>259.11599999999999</v>
      </c>
      <c r="O94" s="4">
        <f>Forward!O94*(1+SUM($B94:$B$228))+('Swap - Encargos'!AB11)*(1+SUM($B94:$B$228))</f>
        <v>250.87139999999999</v>
      </c>
      <c r="P94" s="4">
        <f>Forward!P94*(1+SUM($B94:$B$228))+('Swap - Encargos'!AC11)*(1+SUM($B94:$B$228))</f>
        <v>240.27119999999996</v>
      </c>
      <c r="Q94" s="4">
        <f>Forward!Q94*(1+SUM($B94:$B$228))+('Swap - Encargos'!AD11)*(1+SUM($B94:$B$228))</f>
        <v>236.73779999999999</v>
      </c>
      <c r="R94" s="4">
        <f>Forward!R94*(1+SUM($B94:$B$228))+('Swap - Encargos'!AE11)*(1+SUM($B94:$B$228))</f>
        <v>229.67099999999999</v>
      </c>
      <c r="S94" s="4">
        <f>Forward!S94*(1+SUM($B94:$B$228))+('Swap - Encargos'!AF11)*(1+SUM($B94:$B$228))</f>
        <v>223.78199999999998</v>
      </c>
      <c r="T94" s="4">
        <f>Forward!T94*(1+SUM($B94:$B$228))+('Swap - Encargos'!AG11)*(1+SUM($B94:$B$228))</f>
        <v>216.71519999999998</v>
      </c>
      <c r="U94" s="4">
        <f>Forward!U94*(1+SUM($B94:$B$228))</f>
        <v>0</v>
      </c>
      <c r="V94" s="6"/>
      <c r="W94" s="20">
        <f t="shared" si="0"/>
        <v>250.34793333333332</v>
      </c>
      <c r="X94" s="20">
        <f t="shared" si="1"/>
        <v>246.89154310515883</v>
      </c>
      <c r="Y94" s="23">
        <f t="shared" si="2"/>
        <v>249.69359999999998</v>
      </c>
      <c r="Z94" s="23">
        <f t="shared" si="3"/>
        <v>240.04641761904762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123.30866666666671</v>
      </c>
      <c r="AJ94" s="9">
        <f t="shared" si="8"/>
        <v>0.33000532217727907</v>
      </c>
      <c r="AK94" s="9">
        <f t="shared" si="9"/>
        <v>0.33000532217727907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Forward!K95*(1+SUM($B95:$B$228))+('Swap - Encargos'!X12)*(1+SUM($B95:$B$228))</f>
        <v>139.32260000000002</v>
      </c>
      <c r="L95" s="4">
        <f>Forward!L95*(1+SUM($B95:$B$228))+('Swap - Encargos'!Y12)*(1+SUM($B95:$B$228))</f>
        <v>220.79090000000002</v>
      </c>
      <c r="M95" s="4">
        <f>Forward!M95*(1+SUM($B95:$B$228))+('Swap - Encargos'!Z12)*(1+SUM($B95:$B$228))</f>
        <v>242.04350000000002</v>
      </c>
      <c r="N95" s="4">
        <f>Forward!N95*(1+SUM($B95:$B$228))+('Swap - Encargos'!AA12)*(1+SUM($B95:$B$228))</f>
        <v>242.04350000000002</v>
      </c>
      <c r="O95" s="4">
        <f>Forward!O95*(1+SUM($B95:$B$228))+('Swap - Encargos'!AB12)*(1+SUM($B95:$B$228))</f>
        <v>234.95930000000001</v>
      </c>
      <c r="P95" s="4">
        <f>Forward!P95*(1+SUM($B95:$B$228))+('Swap - Encargos'!AC12)*(1+SUM($B95:$B$228))</f>
        <v>230.23650000000001</v>
      </c>
      <c r="Q95" s="4">
        <f>Forward!Q95*(1+SUM($B95:$B$228))+('Swap - Encargos'!AD12)*(1+SUM($B95:$B$228))</f>
        <v>227.87510000000003</v>
      </c>
      <c r="R95" s="4">
        <f>Forward!R95*(1+SUM($B95:$B$228))+('Swap - Encargos'!AE12)*(1+SUM($B95:$B$228))</f>
        <v>221.97160000000002</v>
      </c>
      <c r="S95" s="4">
        <f>Forward!S95*(1+SUM($B95:$B$228))+('Swap - Encargos'!AF12)*(1+SUM($B95:$B$228))</f>
        <v>216.06810000000002</v>
      </c>
      <c r="T95" s="4">
        <f>Forward!T95*(1+SUM($B95:$B$228))+('Swap - Encargos'!AG12)*(1+SUM($B95:$B$228))</f>
        <v>208.98390000000003</v>
      </c>
      <c r="U95" s="4">
        <f>Forward!U95*(1+SUM($B95:$B$228))</f>
        <v>0</v>
      </c>
      <c r="V95" s="6"/>
      <c r="W95" s="20">
        <f t="shared" si="0"/>
        <v>226.399225</v>
      </c>
      <c r="X95" s="20">
        <f t="shared" si="1"/>
        <v>246.89154310515883</v>
      </c>
      <c r="Y95" s="23">
        <f t="shared" si="2"/>
        <v>229.46904500000002</v>
      </c>
      <c r="Z95" s="23">
        <f t="shared" si="3"/>
        <v>240.04641761904762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147.25737500000002</v>
      </c>
      <c r="AJ95" s="9">
        <f t="shared" si="8"/>
        <v>0.39409815054785602</v>
      </c>
      <c r="AK95" s="9">
        <f t="shared" si="9"/>
        <v>0.39409815054785602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Forward!K96*(1+SUM($B96:$B$228))+('Swap - Encargos'!X13)*(1+SUM($B96:$B$228))</f>
        <v>131.57759999999999</v>
      </c>
      <c r="L96" s="4">
        <f>Forward!L96*(1+SUM($B96:$B$228))+('Swap - Encargos'!Y13)*(1+SUM($B96:$B$228))</f>
        <v>169.1712</v>
      </c>
      <c r="M96" s="4">
        <f>Forward!M96*(1+SUM($B96:$B$228))+('Swap - Encargos'!Z13)*(1+SUM($B96:$B$228))</f>
        <v>218.5128</v>
      </c>
      <c r="N96" s="4">
        <f>Forward!N96*(1+SUM($B96:$B$228))+('Swap - Encargos'!AA13)*(1+SUM($B96:$B$228))</f>
        <v>226.73640000000003</v>
      </c>
      <c r="O96" s="4">
        <f>Forward!O96*(1+SUM($B96:$B$228))+('Swap - Encargos'!AB13)*(1+SUM($B96:$B$228))</f>
        <v>219.6876</v>
      </c>
      <c r="P96" s="4">
        <f>Forward!P96*(1+SUM($B96:$B$228))+('Swap - Encargos'!AC13)*(1+SUM($B96:$B$228))</f>
        <v>229.08600000000001</v>
      </c>
      <c r="Q96" s="4">
        <f>Forward!Q96*(1+SUM($B96:$B$228))+('Swap - Encargos'!AD13)*(1+SUM($B96:$B$228))</f>
        <v>226.7364</v>
      </c>
      <c r="R96" s="4">
        <f>Forward!R96*(1+SUM($B96:$B$228))+('Swap - Encargos'!AE13)*(1+SUM($B96:$B$228))</f>
        <v>220.86240000000001</v>
      </c>
      <c r="S96" s="4">
        <f>Forward!S96*(1+SUM($B96:$B$228))+('Swap - Encargos'!AF13)*(1+SUM($B96:$B$228))</f>
        <v>213.81360000000001</v>
      </c>
      <c r="T96" s="4">
        <f>Forward!T96*(1+SUM($B96:$B$228))+('Swap - Encargos'!AG13)*(1+SUM($B96:$B$228))</f>
        <v>209.11440000000002</v>
      </c>
      <c r="U96" s="4">
        <f>Forward!U96*(1+SUM($B96:$B$228))</f>
        <v>0</v>
      </c>
      <c r="V96" s="6"/>
      <c r="W96" s="20">
        <f t="shared" si="0"/>
        <v>199.52020000000002</v>
      </c>
      <c r="X96" s="20">
        <f t="shared" si="1"/>
        <v>246.89154310515883</v>
      </c>
      <c r="Y96" s="23">
        <f t="shared" si="2"/>
        <v>209.38852000000003</v>
      </c>
      <c r="Z96" s="23">
        <f t="shared" si="3"/>
        <v>240.04641761904762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174.13640000000001</v>
      </c>
      <c r="AJ96" s="9">
        <f t="shared" si="8"/>
        <v>0.46603325085118258</v>
      </c>
      <c r="AK96" s="9">
        <f t="shared" si="9"/>
        <v>0.46603325085118258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Forward!K97*(1+SUM($B97:$B$228))+('Swap - Encargos'!X14)*(1+SUM($B97:$B$228))</f>
        <v>133.4598</v>
      </c>
      <c r="L97" s="4">
        <f>Forward!L97*(1+SUM($B97:$B$228))+('Swap - Encargos'!Y14)*(1+SUM($B97:$B$228))</f>
        <v>161.5566</v>
      </c>
      <c r="M97" s="4">
        <f>Forward!M97*(1+SUM($B97:$B$228))+('Swap - Encargos'!Z14)*(1+SUM($B97:$B$228))</f>
        <v>208.38460000000003</v>
      </c>
      <c r="N97" s="4">
        <f>Forward!N97*(1+SUM($B97:$B$228))+('Swap - Encargos'!AA14)*(1+SUM($B97:$B$228))</f>
        <v>224.77440000000001</v>
      </c>
      <c r="O97" s="4">
        <f>Forward!O97*(1+SUM($B97:$B$228))+('Swap - Encargos'!AB14)*(1+SUM($B97:$B$228))</f>
        <v>213.06740000000002</v>
      </c>
      <c r="P97" s="4">
        <f>Forward!P97*(1+SUM($B97:$B$228))+('Swap - Encargos'!AC14)*(1+SUM($B97:$B$228))</f>
        <v>229.4572</v>
      </c>
      <c r="Q97" s="4">
        <f>Forward!Q97*(1+SUM($B97:$B$228))+('Swap - Encargos'!AD14)*(1+SUM($B97:$B$228))</f>
        <v>223.6037</v>
      </c>
      <c r="R97" s="4">
        <f>Forward!R97*(1+SUM($B97:$B$228))+('Swap - Encargos'!AE14)*(1+SUM($B97:$B$228))</f>
        <v>216.5795</v>
      </c>
      <c r="S97" s="4">
        <f>Forward!S97*(1+SUM($B97:$B$228))+('Swap - Encargos'!AF14)*(1+SUM($B97:$B$228))</f>
        <v>211.89670000000001</v>
      </c>
      <c r="T97" s="4">
        <f>Forward!T97*(1+SUM($B97:$B$228))+('Swap - Encargos'!AG14)*(1+SUM($B97:$B$228))</f>
        <v>207.21390000000002</v>
      </c>
      <c r="U97" s="4">
        <f>Forward!U97*(1+SUM($B97:$B$228))</f>
        <v>0</v>
      </c>
      <c r="V97" s="6"/>
      <c r="W97" s="20">
        <f t="shared" si="0"/>
        <v>195.70201666666668</v>
      </c>
      <c r="X97" s="20">
        <f t="shared" si="1"/>
        <v>246.89154310515883</v>
      </c>
      <c r="Y97" s="23">
        <f t="shared" si="2"/>
        <v>205.84808333333336</v>
      </c>
      <c r="Z97" s="23">
        <f t="shared" si="3"/>
        <v>240.04641761904762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177.95458333333335</v>
      </c>
      <c r="AJ97" s="9">
        <f t="shared" si="8"/>
        <v>0.4762516795724559</v>
      </c>
      <c r="AK97" s="9">
        <f t="shared" si="9"/>
        <v>0.4762516795724559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Forward!L98*(1+SUM($B98:$B$228))+('Swap - Encargos'!Y15)*(1+SUM($B98:$B$228))</f>
        <v>151.38500000000002</v>
      </c>
      <c r="M98" s="4">
        <f>Forward!M98*(1+SUM($B98:$B$228))+('Swap - Encargos'!Z15)*(1+SUM($B98:$B$228))</f>
        <v>174.67500000000001</v>
      </c>
      <c r="N98" s="4">
        <f>Forward!N98*(1+SUM($B98:$B$228))+('Swap - Encargos'!AA15)*(1+SUM($B98:$B$228))</f>
        <v>193.30700000000002</v>
      </c>
      <c r="O98" s="4">
        <f>Forward!O98*(1+SUM($B98:$B$228))+('Swap - Encargos'!AB15)*(1+SUM($B98:$B$228))</f>
        <v>209.61</v>
      </c>
      <c r="P98" s="4">
        <f>Forward!P98*(1+SUM($B98:$B$228))+('Swap - Encargos'!AC15)*(1+SUM($B98:$B$228))</f>
        <v>231.7355</v>
      </c>
      <c r="Q98" s="4">
        <f>Forward!Q98*(1+SUM($B98:$B$228))+('Swap - Encargos'!AD15)*(1+SUM($B98:$B$228))</f>
        <v>225.91300000000001</v>
      </c>
      <c r="R98" s="4">
        <f>Forward!R98*(1+SUM($B98:$B$228))+('Swap - Encargos'!AE15)*(1+SUM($B98:$B$228))</f>
        <v>222.41950000000003</v>
      </c>
      <c r="S98" s="4">
        <f>Forward!S98*(1+SUM($B98:$B$228))+('Swap - Encargos'!AF15)*(1+SUM($B98:$B$228))</f>
        <v>217.76150000000001</v>
      </c>
      <c r="T98" s="4">
        <f>Forward!T98*(1+SUM($B98:$B$228))+('Swap - Encargos'!AG15)*(1+SUM($B98:$B$228))</f>
        <v>211.93900000000002</v>
      </c>
      <c r="U98" s="4">
        <f>Forward!U98*(1+SUM($B98:$B$228))</f>
        <v>0</v>
      </c>
      <c r="V98" s="6"/>
      <c r="W98" s="20">
        <f t="shared" si="0"/>
        <v>173.12233333333336</v>
      </c>
      <c r="X98" s="20">
        <f t="shared" si="1"/>
        <v>246.89154310515883</v>
      </c>
      <c r="Y98" s="23">
        <f t="shared" si="2"/>
        <v>192.14249999999998</v>
      </c>
      <c r="Z98" s="23">
        <f t="shared" si="3"/>
        <v>240.04641761904762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195.79126666666667</v>
      </c>
      <c r="AJ98" s="9">
        <f t="shared" si="8"/>
        <v>0.53072390572390571</v>
      </c>
      <c r="AK98" s="9">
        <f t="shared" si="9"/>
        <v>0.53072390572390571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Forward!L99*(1+SUM($B99:$B$228))+('Swap - Encargos'!Y16)*(1+SUM($B99:$B$228))</f>
        <v>150.696</v>
      </c>
      <c r="M99" s="4">
        <f>Forward!M99*(1+SUM($B99:$B$228))+('Swap - Encargos'!Z16)*(1+SUM($B99:$B$228))</f>
        <v>164.60640000000001</v>
      </c>
      <c r="N99" s="4">
        <f>Forward!N99*(1+SUM($B99:$B$228))+('Swap - Encargos'!AA16)*(1+SUM($B99:$B$228))</f>
        <v>181.99439999999998</v>
      </c>
      <c r="O99" s="4">
        <f>Forward!O99*(1+SUM($B99:$B$228))+('Swap - Encargos'!AB16)*(1+SUM($B99:$B$228))</f>
        <v>192.4272</v>
      </c>
      <c r="P99" s="4">
        <f>Forward!P99*(1+SUM($B99:$B$228))+('Swap - Encargos'!AC16)*(1+SUM($B99:$B$228))</f>
        <v>234.1584</v>
      </c>
      <c r="Q99" s="4">
        <f>Forward!Q99*(1+SUM($B99:$B$228))+('Swap - Encargos'!AD16)*(1+SUM($B99:$B$228))</f>
        <v>232.9992</v>
      </c>
      <c r="R99" s="4">
        <f>Forward!R99*(1+SUM($B99:$B$228))+('Swap - Encargos'!AE16)*(1+SUM($B99:$B$228))</f>
        <v>224.88479999999998</v>
      </c>
      <c r="S99" s="4">
        <f>Forward!S99*(1+SUM($B99:$B$228))+('Swap - Encargos'!AF16)*(1+SUM($B99:$B$228))</f>
        <v>221.40719999999999</v>
      </c>
      <c r="T99" s="4">
        <f>Forward!T99*(1+SUM($B99:$B$228))+('Swap - Encargos'!AG16)*(1+SUM($B99:$B$228))</f>
        <v>215.6112</v>
      </c>
      <c r="U99" s="4">
        <f>Forward!U99*(1+SUM($B99:$B$228))</f>
        <v>0</v>
      </c>
      <c r="V99" s="6"/>
      <c r="W99" s="20">
        <f t="shared" si="0"/>
        <v>166.92479999999998</v>
      </c>
      <c r="X99" s="20">
        <f t="shared" si="1"/>
        <v>246.89154310515883</v>
      </c>
      <c r="Y99" s="23">
        <f t="shared" si="2"/>
        <v>186.1482</v>
      </c>
      <c r="Z99" s="23">
        <f t="shared" si="3"/>
        <v>240.04641761904762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201.98880000000005</v>
      </c>
      <c r="AJ99" s="9">
        <f t="shared" si="8"/>
        <v>0.54752332253405689</v>
      </c>
      <c r="AK99" s="9">
        <f t="shared" si="9"/>
        <v>0.54752332253405689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Forward!L100*(1+SUM($B100:$B$228))+('Swap - Encargos'!Y17)*(1+SUM($B100:$B$228))</f>
        <v>142.69920000000002</v>
      </c>
      <c r="M100" s="4">
        <f>Forward!M100*(1+SUM($B100:$B$228))+('Swap - Encargos'!Z17)*(1+SUM($B100:$B$228))</f>
        <v>157.65960000000001</v>
      </c>
      <c r="N100" s="4">
        <f>Forward!N100*(1+SUM($B100:$B$228))+('Swap - Encargos'!AA17)*(1+SUM($B100:$B$228))</f>
        <v>173.77080000000001</v>
      </c>
      <c r="O100" s="4">
        <f>Forward!O100*(1+SUM($B100:$B$228))+('Swap - Encargos'!AB17)*(1+SUM($B100:$B$228))</f>
        <v>184.12800000000001</v>
      </c>
      <c r="P100" s="4">
        <f>Forward!P100*(1+SUM($B100:$B$228))+('Swap - Encargos'!AC17)*(1+SUM($B100:$B$228))</f>
        <v>207.14400000000001</v>
      </c>
      <c r="Q100" s="4">
        <f>Forward!Q100*(1+SUM($B100:$B$228))+('Swap - Encargos'!AD17)*(1+SUM($B100:$B$228))</f>
        <v>223.2552</v>
      </c>
      <c r="R100" s="4">
        <f>Forward!R100*(1+SUM($B100:$B$228))+('Swap - Encargos'!AE17)*(1+SUM($B100:$B$228))</f>
        <v>214.0488</v>
      </c>
      <c r="S100" s="4">
        <f>Forward!S100*(1+SUM($B100:$B$228))+('Swap - Encargos'!AF17)*(1+SUM($B100:$B$228))</f>
        <v>211.74720000000002</v>
      </c>
      <c r="T100" s="4">
        <f>Forward!T100*(1+SUM($B100:$B$228))+('Swap - Encargos'!AG17)*(1+SUM($B100:$B$228))</f>
        <v>204.8424</v>
      </c>
      <c r="U100" s="4">
        <f>Forward!U100*(1+SUM($B100:$B$228))</f>
        <v>0</v>
      </c>
      <c r="V100" s="6"/>
      <c r="W100" s="20">
        <f t="shared" si="0"/>
        <v>160.34480000000002</v>
      </c>
      <c r="X100" s="20">
        <f t="shared" si="1"/>
        <v>246.89154310515883</v>
      </c>
      <c r="Y100" s="23">
        <f t="shared" si="2"/>
        <v>175.76551999999998</v>
      </c>
      <c r="Z100" s="23">
        <f t="shared" si="3"/>
        <v>240.04641761904762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208.56880000000001</v>
      </c>
      <c r="AJ100" s="9">
        <f t="shared" si="8"/>
        <v>0.565359477124183</v>
      </c>
      <c r="AK100" s="9">
        <f t="shared" si="9"/>
        <v>0.565359477124183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Forward!L101*(1+SUM($B101:$B$228))+('Swap - Encargos'!Y18)*(1+SUM($B101:$B$228))</f>
        <v>139.53139999999999</v>
      </c>
      <c r="M101" s="4">
        <f>Forward!M101*(1+SUM($B101:$B$228))+('Swap - Encargos'!Z18)*(1+SUM($B101:$B$228))</f>
        <v>144.1062</v>
      </c>
      <c r="N101" s="4">
        <f>Forward!N101*(1+SUM($B101:$B$228))+('Swap - Encargos'!AA18)*(1+SUM($B101:$B$228))</f>
        <v>154.39949999999999</v>
      </c>
      <c r="O101" s="4">
        <f>Forward!O101*(1+SUM($B101:$B$228))+('Swap - Encargos'!AB18)*(1+SUM($B101:$B$228))</f>
        <v>170.41129999999998</v>
      </c>
      <c r="P101" s="4">
        <f>Forward!P101*(1+SUM($B101:$B$228))+('Swap - Encargos'!AC18)*(1+SUM($B101:$B$228))</f>
        <v>194.42899999999997</v>
      </c>
      <c r="Q101" s="4">
        <f>Forward!Q101*(1+SUM($B101:$B$228))+('Swap - Encargos'!AD18)*(1+SUM($B101:$B$228))</f>
        <v>211.58449999999999</v>
      </c>
      <c r="R101" s="4">
        <f>Forward!R101*(1+SUM($B101:$B$228))+('Swap - Encargos'!AE18)*(1+SUM($B101:$B$228))</f>
        <v>212.72819999999999</v>
      </c>
      <c r="S101" s="4">
        <f>Forward!S101*(1+SUM($B101:$B$228))+('Swap - Encargos'!AF18)*(1+SUM($B101:$B$228))</f>
        <v>209.2971</v>
      </c>
      <c r="T101" s="4">
        <f>Forward!T101*(1+SUM($B101:$B$228))+('Swap - Encargos'!AG18)*(1+SUM($B101:$B$228))</f>
        <v>205.86599999999999</v>
      </c>
      <c r="U101" s="4">
        <f>Forward!U101*(1+SUM($B101:$B$228))</f>
        <v>0</v>
      </c>
      <c r="V101" s="6"/>
      <c r="W101" s="20">
        <f t="shared" si="0"/>
        <v>148.58569166666666</v>
      </c>
      <c r="X101" s="20">
        <f t="shared" si="1"/>
        <v>246.89154310515883</v>
      </c>
      <c r="Y101" s="23">
        <f t="shared" si="2"/>
        <v>164.178135</v>
      </c>
      <c r="Z101" s="23">
        <f t="shared" si="3"/>
        <v>240.04641761904762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220.32790833333337</v>
      </c>
      <c r="AJ101" s="9">
        <f t="shared" si="8"/>
        <v>0.59723444278913373</v>
      </c>
      <c r="AK101" s="9">
        <f t="shared" si="9"/>
        <v>0.59723444278913373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Forward!L102*(1+SUM($B102:$B$228))+('Swap - Encargos'!Y19)*(1+SUM($B102:$B$228))</f>
        <v>145.66399999999999</v>
      </c>
      <c r="M102" s="4">
        <f>Forward!M102*(1+SUM($B102:$B$228))+('Swap - Encargos'!Z19)*(1+SUM($B102:$B$228))</f>
        <v>146.80199999999999</v>
      </c>
      <c r="N102" s="4">
        <f>Forward!N102*(1+SUM($B102:$B$228))+('Swap - Encargos'!AA19)*(1+SUM($B102:$B$228))</f>
        <v>159.32</v>
      </c>
      <c r="O102" s="4">
        <f>Forward!O102*(1+SUM($B102:$B$228))+('Swap - Encargos'!AB19)*(1+SUM($B102:$B$228))</f>
        <v>174.114</v>
      </c>
      <c r="P102" s="4">
        <f>Forward!P102*(1+SUM($B102:$B$228))+('Swap - Encargos'!AC19)*(1+SUM($B102:$B$228))</f>
        <v>190.04599999999999</v>
      </c>
      <c r="Q102" s="4">
        <f>Forward!Q102*(1+SUM($B102:$B$228))+('Swap - Encargos'!AD19)*(1+SUM($B102:$B$228))</f>
        <v>204.83999999999997</v>
      </c>
      <c r="R102" s="4">
        <f>Forward!R102*(1+SUM($B102:$B$228))+('Swap - Encargos'!AE19)*(1+SUM($B102:$B$228))</f>
        <v>205.97799999999998</v>
      </c>
      <c r="S102" s="4">
        <f>Forward!S102*(1+SUM($B102:$B$228))+('Swap - Encargos'!AF19)*(1+SUM($B102:$B$228))</f>
        <v>200.28799999999998</v>
      </c>
      <c r="T102" s="4">
        <f>Forward!T102*(1+SUM($B102:$B$228))+('Swap - Encargos'!AG19)*(1+SUM($B102:$B$228))</f>
        <v>200.28799999999998</v>
      </c>
      <c r="U102" s="4">
        <f>Forward!U102*(1+SUM($B102:$B$228))</f>
        <v>0</v>
      </c>
      <c r="V102" s="6"/>
      <c r="W102" s="20">
        <f t="shared" si="0"/>
        <v>153.75644444444444</v>
      </c>
      <c r="X102" s="20">
        <f t="shared" si="1"/>
        <v>246.89154310515883</v>
      </c>
      <c r="Y102" s="23">
        <f t="shared" si="2"/>
        <v>167.13426666666666</v>
      </c>
      <c r="Z102" s="23">
        <f t="shared" si="3"/>
        <v>240.04641761904762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215.15715555555559</v>
      </c>
      <c r="AJ102" s="9">
        <f t="shared" si="8"/>
        <v>0.58321828079950311</v>
      </c>
      <c r="AK102" s="9">
        <f t="shared" si="9"/>
        <v>0.58321828079950311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Forward!L103*(1+SUM($B103:$B$228))+('Swap - Encargos'!Y20)*(1+SUM($B103:$B$228))</f>
        <v>145.36959999999999</v>
      </c>
      <c r="M103" s="4">
        <f>Forward!M103*(1+SUM($B103:$B$228))+('Swap - Encargos'!Z20)*(1+SUM($B103:$B$228))</f>
        <v>146.50529999999998</v>
      </c>
      <c r="N103" s="4">
        <f>Forward!N103*(1+SUM($B103:$B$228))+('Swap - Encargos'!AA20)*(1+SUM($B103:$B$228))</f>
        <v>163.54079999999999</v>
      </c>
      <c r="O103" s="4">
        <f>Forward!O103*(1+SUM($B103:$B$228))+('Swap - Encargos'!AB20)*(1+SUM($B103:$B$228))</f>
        <v>172.62639999999999</v>
      </c>
      <c r="P103" s="4">
        <f>Forward!P103*(1+SUM($B103:$B$228))+('Swap - Encargos'!AC20)*(1+SUM($B103:$B$228))</f>
        <v>183.98340000000002</v>
      </c>
      <c r="Q103" s="4">
        <f>Forward!Q103*(1+SUM($B103:$B$228))+('Swap - Encargos'!AD20)*(1+SUM($B103:$B$228))</f>
        <v>202.15459999999999</v>
      </c>
      <c r="R103" s="4">
        <f>Forward!R103*(1+SUM($B103:$B$228))+('Swap - Encargos'!AE20)*(1+SUM($B103:$B$228))</f>
        <v>199.88319999999999</v>
      </c>
      <c r="S103" s="4">
        <f>Forward!S103*(1+SUM($B103:$B$228))+('Swap - Encargos'!AF20)*(1+SUM($B103:$B$228))</f>
        <v>198.7475</v>
      </c>
      <c r="T103" s="4">
        <f>Forward!T103*(1+SUM($B103:$B$228))+('Swap - Encargos'!AG20)*(1+SUM($B103:$B$228))</f>
        <v>193.06899999999999</v>
      </c>
      <c r="U103" s="4">
        <f>Forward!U103*(1+SUM($B103:$B$228))</f>
        <v>0</v>
      </c>
      <c r="V103" s="6"/>
      <c r="W103" s="20">
        <f t="shared" si="0"/>
        <v>155.59089999999998</v>
      </c>
      <c r="X103" s="20">
        <f t="shared" si="1"/>
        <v>246.89154310515883</v>
      </c>
      <c r="Y103" s="23">
        <f t="shared" si="2"/>
        <v>167.1371833333333</v>
      </c>
      <c r="Z103" s="23">
        <f t="shared" si="3"/>
        <v>240.04641761904762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213.32270000000005</v>
      </c>
      <c r="AJ103" s="9">
        <f t="shared" si="8"/>
        <v>0.57824569221628053</v>
      </c>
      <c r="AK103" s="9">
        <f t="shared" si="9"/>
        <v>0.57824569221628053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Forward!L104*(1+SUM($B104:$B$228))+('Swap - Encargos'!Y21)*(1+SUM($B104:$B$228))</f>
        <v>148.88150000000002</v>
      </c>
      <c r="M104" s="4">
        <f>Forward!M104*(1+SUM($B104:$B$228))+('Swap - Encargos'!Z21)*(1+SUM($B104:$B$228))</f>
        <v>148.88150000000002</v>
      </c>
      <c r="N104" s="4">
        <f>Forward!N104*(1+SUM($B104:$B$228))+('Swap - Encargos'!AA21)*(1+SUM($B104:$B$228))</f>
        <v>164.79250000000002</v>
      </c>
      <c r="O104" s="4">
        <f>Forward!O104*(1+SUM($B104:$B$228))+('Swap - Encargos'!AB21)*(1+SUM($B104:$B$228))</f>
        <v>173.8845</v>
      </c>
      <c r="P104" s="4">
        <f>Forward!P104*(1+SUM($B104:$B$228))+('Swap - Encargos'!AC21)*(1+SUM($B104:$B$228))</f>
        <v>180.70349999999999</v>
      </c>
      <c r="Q104" s="4">
        <f>Forward!Q104*(1+SUM($B104:$B$228))+('Swap - Encargos'!AD21)*(1+SUM($B104:$B$228))</f>
        <v>197.75100000000003</v>
      </c>
      <c r="R104" s="4">
        <f>Forward!R104*(1+SUM($B104:$B$228))+('Swap - Encargos'!AE21)*(1+SUM($B104:$B$228))</f>
        <v>194.34150000000002</v>
      </c>
      <c r="S104" s="4">
        <f>Forward!S104*(1+SUM($B104:$B$228))+('Swap - Encargos'!AF21)*(1+SUM($B104:$B$228))</f>
        <v>192.0685</v>
      </c>
      <c r="T104" s="4">
        <f>Forward!T104*(1+SUM($B104:$B$228))+('Swap - Encargos'!AG21)*(1+SUM($B104:$B$228))</f>
        <v>192.0685</v>
      </c>
      <c r="U104" s="4">
        <f>Forward!U104*(1+SUM($B104:$B$228))</f>
        <v>0</v>
      </c>
      <c r="V104" s="6"/>
      <c r="W104" s="20">
        <f t="shared" si="0"/>
        <v>158.35233333333335</v>
      </c>
      <c r="X104" s="20">
        <f t="shared" si="1"/>
        <v>246.89154310515883</v>
      </c>
      <c r="Y104" s="23">
        <f t="shared" si="2"/>
        <v>168.31565000000003</v>
      </c>
      <c r="Z104" s="23">
        <f t="shared" si="3"/>
        <v>240.04641761904762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210.56126666666668</v>
      </c>
      <c r="AJ104" s="9">
        <f t="shared" si="8"/>
        <v>0.57076038038897636</v>
      </c>
      <c r="AK104" s="9">
        <f t="shared" si="9"/>
        <v>0.57076038038897636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Forward!L105*(1+SUM($B105:$B$228))+('Swap - Encargos'!Y22)*(1+SUM($B105:$B$228))</f>
        <v>148.7243</v>
      </c>
      <c r="M105" s="4">
        <f>Forward!M105*(1+SUM($B105:$B$228))+('Swap - Encargos'!Z22)*(1+SUM($B105:$B$228))</f>
        <v>145.3184</v>
      </c>
      <c r="N105" s="4">
        <f>Forward!N105*(1+SUM($B105:$B$228))+('Swap - Encargos'!AA22)*(1+SUM($B105:$B$228))</f>
        <v>162.34789999999998</v>
      </c>
      <c r="O105" s="4">
        <f>Forward!O105*(1+SUM($B105:$B$228))+('Swap - Encargos'!AB22)*(1+SUM($B105:$B$228))</f>
        <v>171.43029999999999</v>
      </c>
      <c r="P105" s="4">
        <f>Forward!P105*(1+SUM($B105:$B$228))+('Swap - Encargos'!AC22)*(1+SUM($B105:$B$228))</f>
        <v>183.9186</v>
      </c>
      <c r="Q105" s="4">
        <f>Forward!Q105*(1+SUM($B105:$B$228))+('Swap - Encargos'!AD22)*(1+SUM($B105:$B$228))</f>
        <v>197.54219999999998</v>
      </c>
      <c r="R105" s="4">
        <f>Forward!R105*(1+SUM($B105:$B$228))+('Swap - Encargos'!AE22)*(1+SUM($B105:$B$228))</f>
        <v>195.27159999999998</v>
      </c>
      <c r="S105" s="4">
        <f>Forward!S105*(1+SUM($B105:$B$228))+('Swap - Encargos'!AF22)*(1+SUM($B105:$B$228))</f>
        <v>194.13629999999998</v>
      </c>
      <c r="T105" s="4">
        <f>Forward!T105*(1+SUM($B105:$B$228))+('Swap - Encargos'!AG22)*(1+SUM($B105:$B$228))</f>
        <v>188.45979999999997</v>
      </c>
      <c r="U105" s="4">
        <f>Forward!U105*(1+SUM($B105:$B$228))</f>
        <v>0</v>
      </c>
      <c r="V105" s="6"/>
      <c r="W105" s="20">
        <f t="shared" si="0"/>
        <v>156.54525555555554</v>
      </c>
      <c r="X105" s="20">
        <f t="shared" si="1"/>
        <v>246.89154310515883</v>
      </c>
      <c r="Y105" s="23">
        <f t="shared" si="2"/>
        <v>168.04332166666663</v>
      </c>
      <c r="Z105" s="23">
        <f t="shared" si="3"/>
        <v>240.04641761904762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212.36834444444449</v>
      </c>
      <c r="AJ105" s="9">
        <f t="shared" si="8"/>
        <v>0.57565875707603209</v>
      </c>
      <c r="AK105" s="9">
        <f t="shared" si="9"/>
        <v>0.57565875707603209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Forward!L106*(1+SUM($B106:$B$228))+('Swap - Encargos'!Y23)*(1+SUM($B106:$B$228))</f>
        <v>148.34440000000001</v>
      </c>
      <c r="M106" s="4">
        <f>Forward!M106*(1+SUM($B106:$B$228))+('Swap - Encargos'!Z23)*(1+SUM($B106:$B$228))</f>
        <v>140.41759999999999</v>
      </c>
      <c r="N106" s="4">
        <f>Forward!N106*(1+SUM($B106:$B$228))+('Swap - Encargos'!AA23)*(1+SUM($B106:$B$228))</f>
        <v>154.00640000000001</v>
      </c>
      <c r="O106" s="4">
        <f>Forward!O106*(1+SUM($B106:$B$228))+('Swap - Encargos'!AB23)*(1+SUM($B106:$B$228))</f>
        <v>164.19800000000001</v>
      </c>
      <c r="P106" s="4">
        <f>Forward!P106*(1+SUM($B106:$B$228))+('Swap - Encargos'!AC23)*(1+SUM($B106:$B$228))</f>
        <v>182.31640000000002</v>
      </c>
      <c r="Q106" s="4">
        <f>Forward!Q106*(1+SUM($B106:$B$228))+('Swap - Encargos'!AD23)*(1+SUM($B106:$B$228))</f>
        <v>195.90520000000004</v>
      </c>
      <c r="R106" s="4">
        <f>Forward!R106*(1+SUM($B106:$B$228))+('Swap - Encargos'!AE23)*(1+SUM($B106:$B$228))</f>
        <v>195.90520000000001</v>
      </c>
      <c r="S106" s="4">
        <f>Forward!S106*(1+SUM($B106:$B$228))+('Swap - Encargos'!AF23)*(1+SUM($B106:$B$228))</f>
        <v>190.2432</v>
      </c>
      <c r="T106" s="4">
        <f>Forward!T106*(1+SUM($B106:$B$228))+('Swap - Encargos'!AG23)*(1+SUM($B106:$B$228))</f>
        <v>189.11079999999998</v>
      </c>
      <c r="U106" s="4">
        <f>Forward!U106*(1+SUM($B106:$B$228))</f>
        <v>0</v>
      </c>
      <c r="V106" s="6"/>
      <c r="W106" s="20">
        <f t="shared" si="0"/>
        <v>151.11248888888886</v>
      </c>
      <c r="X106" s="20">
        <f t="shared" si="1"/>
        <v>246.89154310515883</v>
      </c>
      <c r="Y106" s="23">
        <f t="shared" si="2"/>
        <v>164.19800000000001</v>
      </c>
      <c r="Z106" s="23">
        <f t="shared" si="3"/>
        <v>240.04641761904762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217.80111111111117</v>
      </c>
      <c r="AJ106" s="9">
        <f t="shared" si="8"/>
        <v>0.59038515010319803</v>
      </c>
      <c r="AK106" s="9">
        <f t="shared" si="9"/>
        <v>0.59038515010319803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Forward!L107*(1+SUM($B107:$B$228))+('Swap - Encargos'!Y24)*(1+SUM($B107:$B$228))</f>
        <v>149.1336</v>
      </c>
      <c r="M107" s="4">
        <f>Forward!M107*(1+SUM($B107:$B$228))+('Swap - Encargos'!Z24)*(1+SUM($B107:$B$228))</f>
        <v>140.09519999999998</v>
      </c>
      <c r="N107" s="4">
        <f>Forward!N107*(1+SUM($B107:$B$228))+('Swap - Encargos'!AA24)*(1+SUM($B107:$B$228))</f>
        <v>158.172</v>
      </c>
      <c r="O107" s="4">
        <f>Forward!O107*(1+SUM($B107:$B$228))+('Swap - Encargos'!AB24)*(1+SUM($B107:$B$228))</f>
        <v>171.7296</v>
      </c>
      <c r="P107" s="4">
        <f>Forward!P107*(1+SUM($B107:$B$228))+('Swap - Encargos'!AC24)*(1+SUM($B107:$B$228))</f>
        <v>177.37860000000001</v>
      </c>
      <c r="Q107" s="4">
        <f>Forward!Q107*(1+SUM($B107:$B$228))+('Swap - Encargos'!AD24)*(1+SUM($B107:$B$228))</f>
        <v>192.066</v>
      </c>
      <c r="R107" s="4">
        <f>Forward!R107*(1+SUM($B107:$B$228))+('Swap - Encargos'!AE24)*(1+SUM($B107:$B$228))</f>
        <v>193.19579999999999</v>
      </c>
      <c r="S107" s="4">
        <f>Forward!S107*(1+SUM($B107:$B$228))+('Swap - Encargos'!AF24)*(1+SUM($B107:$B$228))</f>
        <v>190.93619999999999</v>
      </c>
      <c r="T107" s="4">
        <f>Forward!T107*(1+SUM($B107:$B$228))+('Swap - Encargos'!AG24)*(1+SUM($B107:$B$228))</f>
        <v>187.54679999999999</v>
      </c>
      <c r="U107" s="4">
        <f>Forward!U107*(1+SUM($B107:$B$228))</f>
        <v>0</v>
      </c>
      <c r="V107" s="6"/>
      <c r="W107" s="20">
        <f t="shared" si="0"/>
        <v>154.7826</v>
      </c>
      <c r="X107" s="20">
        <f t="shared" si="1"/>
        <v>246.89154310515883</v>
      </c>
      <c r="Y107" s="23">
        <f t="shared" si="2"/>
        <v>165.74166</v>
      </c>
      <c r="Z107" s="23">
        <f t="shared" si="3"/>
        <v>240.04641761904762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214.13100000000003</v>
      </c>
      <c r="AJ107" s="9">
        <f t="shared" si="8"/>
        <v>0.5804367201426025</v>
      </c>
      <c r="AK107" s="9">
        <f t="shared" si="9"/>
        <v>0.5804367201426025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Forward!L108*(1+SUM($B108:$B$228))+('Swap - Encargos'!Y25)*(1+SUM($B108:$B$228))</f>
        <v>147.68940000000001</v>
      </c>
      <c r="M108" s="4">
        <f>Forward!M108*(1+SUM($B108:$B$228))+('Swap - Encargos'!Z25)*(1+SUM($B108:$B$228))</f>
        <v>156.70859999999999</v>
      </c>
      <c r="N108" s="4">
        <f>Forward!N108*(1+SUM($B108:$B$228))+('Swap - Encargos'!AA25)*(1+SUM($B108:$B$228))</f>
        <v>171.3648</v>
      </c>
      <c r="O108" s="4">
        <f>Forward!O108*(1+SUM($B108:$B$228))+('Swap - Encargos'!AB25)*(1+SUM($B108:$B$228))</f>
        <v>179.25659999999999</v>
      </c>
      <c r="P108" s="4">
        <f>Forward!P108*(1+SUM($B108:$B$228))+('Swap - Encargos'!AC25)*(1+SUM($B108:$B$228))</f>
        <v>178.1292</v>
      </c>
      <c r="Q108" s="4">
        <f>Forward!Q108*(1+SUM($B108:$B$228))+('Swap - Encargos'!AD25)*(1+SUM($B108:$B$228))</f>
        <v>191.65799999999999</v>
      </c>
      <c r="R108" s="4">
        <f>Forward!R108*(1+SUM($B108:$B$228))+('Swap - Encargos'!AE25)*(1+SUM($B108:$B$228))</f>
        <v>190.53059999999999</v>
      </c>
      <c r="S108" s="4">
        <f>Forward!S108*(1+SUM($B108:$B$228))+('Swap - Encargos'!AF25)*(1+SUM($B108:$B$228))</f>
        <v>189.4032</v>
      </c>
      <c r="T108" s="4">
        <f>Forward!T108*(1+SUM($B108:$B$228))+('Swap - Encargos'!AG25)*(1+SUM($B108:$B$228))</f>
        <v>187.14839999999998</v>
      </c>
      <c r="U108" s="4">
        <f>Forward!U108*(1+SUM($B108:$B$228))</f>
        <v>0</v>
      </c>
      <c r="V108" s="6"/>
      <c r="W108" s="20">
        <f t="shared" si="0"/>
        <v>167.35626666666664</v>
      </c>
      <c r="X108" s="20">
        <f t="shared" si="1"/>
        <v>246.89154310515883</v>
      </c>
      <c r="Y108" s="23">
        <f t="shared" si="2"/>
        <v>173.95782</v>
      </c>
      <c r="Z108" s="23">
        <f t="shared" si="3"/>
        <v>240.04641761904762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201.55733333333339</v>
      </c>
      <c r="AJ108" s="9">
        <f t="shared" si="8"/>
        <v>0.54635376232628285</v>
      </c>
      <c r="AK108" s="9">
        <f t="shared" si="9"/>
        <v>0.54635376232628285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Forward!L109*(1+SUM($B109:$B$228))+('Swap - Encargos'!Y26)*(1+SUM($B109:$B$228))</f>
        <v>147.32259999999999</v>
      </c>
      <c r="M109" s="4">
        <f>Forward!M109*(1+SUM($B109:$B$228))+('Swap - Encargos'!Z26)*(1+SUM($B109:$B$228))</f>
        <v>152.94559999999998</v>
      </c>
      <c r="N109" s="4">
        <f>Forward!N109*(1+SUM($B109:$B$228))+('Swap - Encargos'!AA26)*(1+SUM($B109:$B$228))</f>
        <v>187.80820000000003</v>
      </c>
      <c r="O109" s="4">
        <f>Forward!O109*(1+SUM($B109:$B$228))+('Swap - Encargos'!AB26)*(1+SUM($B109:$B$228))</f>
        <v>195.68039999999999</v>
      </c>
      <c r="P109" s="4">
        <f>Forward!P109*(1+SUM($B109:$B$228))+('Swap - Encargos'!AC26)*(1+SUM($B109:$B$228))</f>
        <v>196.80500000000001</v>
      </c>
      <c r="Q109" s="4">
        <f>Forward!Q109*(1+SUM($B109:$B$228))+('Swap - Encargos'!AD26)*(1+SUM($B109:$B$228))</f>
        <v>203.55259999999998</v>
      </c>
      <c r="R109" s="4">
        <f>Forward!R109*(1+SUM($B109:$B$228))+('Swap - Encargos'!AE26)*(1+SUM($B109:$B$228))</f>
        <v>201.30340000000001</v>
      </c>
      <c r="S109" s="4">
        <f>Forward!S109*(1+SUM($B109:$B$228))+('Swap - Encargos'!AF26)*(1+SUM($B109:$B$228))</f>
        <v>199.05420000000001</v>
      </c>
      <c r="T109" s="4">
        <f>Forward!T109*(1+SUM($B109:$B$228))+('Swap - Encargos'!AG26)*(1+SUM($B109:$B$228))</f>
        <v>196.80500000000001</v>
      </c>
      <c r="U109" s="4">
        <f>Forward!U109*(1+SUM($B109:$B$228))</f>
        <v>0</v>
      </c>
      <c r="V109" s="6"/>
      <c r="W109" s="20">
        <f t="shared" si="0"/>
        <v>177.4681277777778</v>
      </c>
      <c r="X109" s="20">
        <f t="shared" si="1"/>
        <v>246.89154310515883</v>
      </c>
      <c r="Y109" s="23">
        <f t="shared" si="2"/>
        <v>186.42119333333332</v>
      </c>
      <c r="Z109" s="23">
        <f t="shared" si="3"/>
        <v>240.04641761904762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191.44547222222224</v>
      </c>
      <c r="AJ109" s="9">
        <f t="shared" si="8"/>
        <v>0.51894392676827916</v>
      </c>
      <c r="AK109" s="9">
        <f t="shared" si="9"/>
        <v>0.51894392676827916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Forward!M110*(1+SUM($B110:$B$228))+('Swap - Encargos'!Z27)*(1+SUM($B110:$B$228))</f>
        <v>160.41739999999999</v>
      </c>
      <c r="N110" s="4">
        <f>Forward!N110*(1+SUM($B110:$B$228))+('Swap - Encargos'!AA27)*(1+SUM($B110:$B$228))</f>
        <v>176.12259999999998</v>
      </c>
      <c r="O110" s="4">
        <f>Forward!O110*(1+SUM($B110:$B$228))+('Swap - Encargos'!AB27)*(1+SUM($B110:$B$228))</f>
        <v>188.46239999999997</v>
      </c>
      <c r="P110" s="4">
        <f>Forward!P110*(1+SUM($B110:$B$228))+('Swap - Encargos'!AC27)*(1+SUM($B110:$B$228))</f>
        <v>213.14199999999997</v>
      </c>
      <c r="Q110" s="4">
        <f>Forward!Q110*(1+SUM($B110:$B$228))+('Swap - Encargos'!AD27)*(1+SUM($B110:$B$228))</f>
        <v>210.89839999999998</v>
      </c>
      <c r="R110" s="4">
        <f>Forward!R110*(1+SUM($B110:$B$228))+('Swap - Encargos'!AE27)*(1+SUM($B110:$B$228))</f>
        <v>210.89839999999998</v>
      </c>
      <c r="S110" s="4">
        <f>Forward!S110*(1+SUM($B110:$B$228))+('Swap - Encargos'!AF27)*(1+SUM($B110:$B$228))</f>
        <v>207.53299999999999</v>
      </c>
      <c r="T110" s="4">
        <f>Forward!T110*(1+SUM($B110:$B$228))+('Swap - Encargos'!AG27)*(1+SUM($B110:$B$228))</f>
        <v>205.28939999999997</v>
      </c>
      <c r="U110" s="4">
        <f>Forward!U110*(1+SUM($B110:$B$228))</f>
        <v>0</v>
      </c>
      <c r="V110" s="6"/>
      <c r="W110" s="20">
        <f t="shared" si="0"/>
        <v>175.00079999999997</v>
      </c>
      <c r="X110" s="20">
        <f t="shared" si="1"/>
        <v>246.89154310515883</v>
      </c>
      <c r="Y110" s="23">
        <f t="shared" si="2"/>
        <v>189.80855999999997</v>
      </c>
      <c r="Z110" s="23">
        <f t="shared" si="3"/>
        <v>240.04641761904762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213.7029</v>
      </c>
      <c r="AJ110" s="9">
        <f t="shared" si="8"/>
        <v>0.54978354978354982</v>
      </c>
      <c r="AK110" s="9">
        <f t="shared" si="9"/>
        <v>0.54978354978354982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Forward!M111*(1+SUM($B111:$B$228))+('Swap - Encargos'!Z28)*(1+SUM($B111:$B$228))</f>
        <v>201.16800000000001</v>
      </c>
      <c r="N111" s="4">
        <f>Forward!N111*(1+SUM($B111:$B$228))+('Swap - Encargos'!AA28)*(1+SUM($B111:$B$228))</f>
        <v>265.98879999999997</v>
      </c>
      <c r="O111" s="4">
        <f>Forward!O111*(1+SUM($B111:$B$228))+('Swap - Encargos'!AB28)*(1+SUM($B111:$B$228))</f>
        <v>255.93039999999999</v>
      </c>
      <c r="P111" s="4">
        <f>Forward!P111*(1+SUM($B111:$B$228))+('Swap - Encargos'!AC28)*(1+SUM($B111:$B$228))</f>
        <v>248.10719999999998</v>
      </c>
      <c r="Q111" s="4">
        <f>Forward!Q111*(1+SUM($B111:$B$228))+('Swap - Encargos'!AD28)*(1+SUM($B111:$B$228))</f>
        <v>236.93119999999999</v>
      </c>
      <c r="R111" s="4">
        <f>Forward!R111*(1+SUM($B111:$B$228))+('Swap - Encargos'!AE28)*(1+SUM($B111:$B$228))</f>
        <v>230.22559999999999</v>
      </c>
      <c r="S111" s="4">
        <f>Forward!S111*(1+SUM($B111:$B$228))+('Swap - Encargos'!AF28)*(1+SUM($B111:$B$228))</f>
        <v>225.75519999999997</v>
      </c>
      <c r="T111" s="4">
        <f>Forward!T111*(1+SUM($B111:$B$228))+('Swap - Encargos'!AG28)*(1+SUM($B111:$B$228))</f>
        <v>220.16719999999998</v>
      </c>
      <c r="U111" s="4">
        <f>Forward!U111*(1+SUM($B111:$B$228))</f>
        <v>0</v>
      </c>
      <c r="V111" s="6"/>
      <c r="W111" s="20">
        <f t="shared" si="0"/>
        <v>242.33293333333333</v>
      </c>
      <c r="X111" s="20">
        <f t="shared" si="1"/>
        <v>246.89154310515883</v>
      </c>
      <c r="Y111" s="23">
        <f t="shared" si="2"/>
        <v>242.10941333333329</v>
      </c>
      <c r="Z111" s="23">
        <f t="shared" si="3"/>
        <v>240.04641761904762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146.37076666666664</v>
      </c>
      <c r="AJ111" s="9">
        <f t="shared" si="8"/>
        <v>0.37656128991482885</v>
      </c>
      <c r="AK111" s="9">
        <f t="shared" si="9"/>
        <v>0.37656128991482885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Forward!M112*(1+SUM($B112:$B$228))+('Swap - Encargos'!Z29)*(1+SUM($B112:$B$228))</f>
        <v>201.89259999999999</v>
      </c>
      <c r="N112" s="4">
        <f>Forward!N112*(1+SUM($B112:$B$228))+('Swap - Encargos'!AA29)*(1+SUM($B112:$B$228))</f>
        <v>247.37389999999999</v>
      </c>
      <c r="O112" s="4">
        <f>Forward!O112*(1+SUM($B112:$B$228))+('Swap - Encargos'!AB29)*(1+SUM($B112:$B$228))</f>
        <v>240.71809999999999</v>
      </c>
      <c r="P112" s="4">
        <f>Forward!P112*(1+SUM($B112:$B$228))+('Swap - Encargos'!AC29)*(1+SUM($B112:$B$228))</f>
        <v>232.95299999999997</v>
      </c>
      <c r="Q112" s="4">
        <f>Forward!Q112*(1+SUM($B112:$B$228))+('Swap - Encargos'!AD29)*(1+SUM($B112:$B$228))</f>
        <v>232.953</v>
      </c>
      <c r="R112" s="4">
        <f>Forward!R112*(1+SUM($B112:$B$228))+('Swap - Encargos'!AE29)*(1+SUM($B112:$B$228))</f>
        <v>229.62509999999997</v>
      </c>
      <c r="S112" s="4">
        <f>Forward!S112*(1+SUM($B112:$B$228))+('Swap - Encargos'!AF29)*(1+SUM($B112:$B$228))</f>
        <v>226.2972</v>
      </c>
      <c r="T112" s="4">
        <f>Forward!T112*(1+SUM($B112:$B$228))+('Swap - Encargos'!AG29)*(1+SUM($B112:$B$228))</f>
        <v>218.53209999999999</v>
      </c>
      <c r="U112" s="4">
        <f>Forward!U112*(1+SUM($B112:$B$228))</f>
        <v>0</v>
      </c>
      <c r="V112" s="6"/>
      <c r="W112" s="20">
        <f t="shared" si="0"/>
        <v>231.72044444444444</v>
      </c>
      <c r="X112" s="20">
        <f t="shared" si="1"/>
        <v>246.89154310515883</v>
      </c>
      <c r="Y112" s="23">
        <f t="shared" si="2"/>
        <v>232.10253666666668</v>
      </c>
      <c r="Z112" s="23">
        <f t="shared" si="3"/>
        <v>240.04641761904762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156.98325555555553</v>
      </c>
      <c r="AJ112" s="9">
        <f t="shared" si="8"/>
        <v>0.40386354839317334</v>
      </c>
      <c r="AK112" s="9">
        <f t="shared" si="9"/>
        <v>0.40386354839317334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Forward!M113*(1+SUM($B113:$B$228))+('Swap - Encargos'!Z30)*(1+SUM($B113:$B$228))</f>
        <v>191.63209999999998</v>
      </c>
      <c r="N113" s="4">
        <f>Forward!N113*(1+SUM($B113:$B$228))+('Swap - Encargos'!AA30)*(1+SUM($B113:$B$228))</f>
        <v>227.07849999999999</v>
      </c>
      <c r="O113" s="4">
        <f>Forward!O113*(1+SUM($B113:$B$228))+('Swap - Encargos'!AB30)*(1+SUM($B113:$B$228))</f>
        <v>228.18619999999999</v>
      </c>
      <c r="P113" s="4">
        <f>Forward!P113*(1+SUM($B113:$B$228))+('Swap - Encargos'!AC30)*(1+SUM($B113:$B$228))</f>
        <v>223.75539999999998</v>
      </c>
      <c r="Q113" s="4">
        <f>Forward!Q113*(1+SUM($B113:$B$228))+('Swap - Encargos'!AD30)*(1+SUM($B113:$B$228))</f>
        <v>221.54</v>
      </c>
      <c r="R113" s="4">
        <f>Forward!R113*(1+SUM($B113:$B$228))+('Swap - Encargos'!AE30)*(1+SUM($B113:$B$228))</f>
        <v>212.67839999999998</v>
      </c>
      <c r="S113" s="4">
        <f>Forward!S113*(1+SUM($B113:$B$228))+('Swap - Encargos'!AF30)*(1+SUM($B113:$B$228))</f>
        <v>209.3553</v>
      </c>
      <c r="T113" s="4">
        <f>Forward!T113*(1+SUM($B113:$B$228))+('Swap - Encargos'!AG30)*(1+SUM($B113:$B$228))</f>
        <v>202.70909999999998</v>
      </c>
      <c r="U113" s="4">
        <f>Forward!U113*(1+SUM($B113:$B$228))</f>
        <v>0</v>
      </c>
      <c r="V113" s="6"/>
      <c r="W113" s="20">
        <f t="shared" si="0"/>
        <v>218.30920833333332</v>
      </c>
      <c r="X113" s="20">
        <f t="shared" si="1"/>
        <v>246.89154310515883</v>
      </c>
      <c r="Y113" s="23">
        <f t="shared" si="2"/>
        <v>219.49075499999998</v>
      </c>
      <c r="Z113" s="23">
        <f t="shared" si="3"/>
        <v>240.04641761904762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170.39449166666665</v>
      </c>
      <c r="AJ113" s="9">
        <f t="shared" si="8"/>
        <v>0.4383660141816676</v>
      </c>
      <c r="AK113" s="9">
        <f t="shared" si="9"/>
        <v>0.4383660141816676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Forward!M114*(1+SUM($B114:$B$228))+('Swap - Encargos'!Z31)*(1+SUM($B114:$B$228))</f>
        <v>157.85769999999999</v>
      </c>
      <c r="N114" s="4">
        <f>Forward!N114*(1+SUM($B114:$B$228))+('Swap - Encargos'!AA31)*(1+SUM($B114:$B$228))</f>
        <v>200.90979999999996</v>
      </c>
      <c r="O114" s="4">
        <f>Forward!O114*(1+SUM($B114:$B$228))+('Swap - Encargos'!AB31)*(1+SUM($B114:$B$228))</f>
        <v>218.57219999999998</v>
      </c>
      <c r="P114" s="4">
        <f>Forward!P114*(1+SUM($B114:$B$228))+('Swap - Encargos'!AC31)*(1+SUM($B114:$B$228))</f>
        <v>214.15659999999997</v>
      </c>
      <c r="Q114" s="4">
        <f>Forward!Q114*(1+SUM($B114:$B$228))+('Swap - Encargos'!AD31)*(1+SUM($B114:$B$228))</f>
        <v>207.53319999999997</v>
      </c>
      <c r="R114" s="4">
        <f>Forward!R114*(1+SUM($B114:$B$228))+('Swap - Encargos'!AE31)*(1+SUM($B114:$B$228))</f>
        <v>202.01369999999997</v>
      </c>
      <c r="S114" s="4">
        <f>Forward!S114*(1+SUM($B114:$B$228))+('Swap - Encargos'!AF31)*(1+SUM($B114:$B$228))</f>
        <v>195.3903</v>
      </c>
      <c r="T114" s="4">
        <f>Forward!T114*(1+SUM($B114:$B$228))+('Swap - Encargos'!AG31)*(1+SUM($B114:$B$228))</f>
        <v>193.18249999999998</v>
      </c>
      <c r="U114" s="4">
        <f>Forward!U114*(1+SUM($B114:$B$228))</f>
        <v>0</v>
      </c>
      <c r="V114" s="6"/>
      <c r="W114" s="20">
        <f t="shared" si="0"/>
        <v>198.702</v>
      </c>
      <c r="X114" s="20">
        <f t="shared" si="1"/>
        <v>246.89154310515883</v>
      </c>
      <c r="Y114" s="23">
        <f t="shared" si="2"/>
        <v>202.74963333333332</v>
      </c>
      <c r="Z114" s="23">
        <f t="shared" si="3"/>
        <v>240.04641761904762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190.00169999999997</v>
      </c>
      <c r="AJ114" s="9">
        <f t="shared" si="8"/>
        <v>0.48880857064133937</v>
      </c>
      <c r="AK114" s="9">
        <f t="shared" si="9"/>
        <v>0.48880857064133937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Forward!M115*(1+SUM($B115:$B$228))+('Swap - Encargos'!Z32)*(1+SUM($B115:$B$228))</f>
        <v>213.26419999999999</v>
      </c>
      <c r="N115" s="4">
        <f>Forward!N115*(1+SUM($B115:$B$228))+('Swap - Encargos'!AA32)*(1+SUM($B115:$B$228))</f>
        <v>229.75369999999998</v>
      </c>
      <c r="O115" s="4">
        <f>Forward!O115*(1+SUM($B115:$B$228))+('Swap - Encargos'!AB32)*(1+SUM($B115:$B$228))</f>
        <v>228.65439999999998</v>
      </c>
      <c r="P115" s="4">
        <f>Forward!P115*(1+SUM($B115:$B$228))+('Swap - Encargos'!AC32)*(1+SUM($B115:$B$228))</f>
        <v>219.85999999999999</v>
      </c>
      <c r="Q115" s="4">
        <f>Forward!Q115*(1+SUM($B115:$B$228))+('Swap - Encargos'!AD32)*(1+SUM($B115:$B$228))</f>
        <v>217.66139999999999</v>
      </c>
      <c r="R115" s="4">
        <f>Forward!R115*(1+SUM($B115:$B$228))+('Swap - Encargos'!AE32)*(1+SUM($B115:$B$228))</f>
        <v>211.06559999999999</v>
      </c>
      <c r="S115" s="4">
        <f>Forward!S115*(1+SUM($B115:$B$228))+('Swap - Encargos'!AF32)*(1+SUM($B115:$B$228))</f>
        <v>205.56909999999999</v>
      </c>
      <c r="T115" s="4">
        <f>Forward!T115*(1+SUM($B115:$B$228))+('Swap - Encargos'!AG32)*(1+SUM($B115:$B$228))</f>
        <v>201.17189999999997</v>
      </c>
      <c r="U115" s="4">
        <f>Forward!U115*(1+SUM($B115:$B$228))</f>
        <v>0</v>
      </c>
      <c r="V115" s="6"/>
      <c r="W115" s="20">
        <f t="shared" si="0"/>
        <v>224.80685</v>
      </c>
      <c r="X115" s="20">
        <f t="shared" si="1"/>
        <v>246.89154310515883</v>
      </c>
      <c r="Y115" s="23">
        <f t="shared" si="2"/>
        <v>221.65552333333329</v>
      </c>
      <c r="Z115" s="23">
        <f t="shared" si="3"/>
        <v>240.04641761904762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163.89684999999997</v>
      </c>
      <c r="AJ115" s="9">
        <f t="shared" si="8"/>
        <v>0.42164983250738286</v>
      </c>
      <c r="AK115" s="9">
        <f t="shared" si="9"/>
        <v>0.42164983250738286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Forward!M116*(1+SUM($B116:$B$228))+('Swap - Encargos'!Z33)*(1+SUM($B116:$B$228))</f>
        <v>276.49439999999998</v>
      </c>
      <c r="N116" s="4">
        <f>Forward!N116*(1+SUM($B116:$B$228))+('Swap - Encargos'!AA33)*(1+SUM($B116:$B$228))</f>
        <v>254.55039999999997</v>
      </c>
      <c r="O116" s="4">
        <f>Forward!O116*(1+SUM($B116:$B$228))+('Swap - Encargos'!AB33)*(1+SUM($B116:$B$228))</f>
        <v>240.28679999999997</v>
      </c>
      <c r="P116" s="4">
        <f>Forward!P116*(1+SUM($B116:$B$228))+('Swap - Encargos'!AC33)*(1+SUM($B116:$B$228))</f>
        <v>221.6344</v>
      </c>
      <c r="Q116" s="4">
        <f>Forward!Q116*(1+SUM($B116:$B$228))+('Swap - Encargos'!AD33)*(1+SUM($B116:$B$228))</f>
        <v>215.05119999999997</v>
      </c>
      <c r="R116" s="4">
        <f>Forward!R116*(1+SUM($B116:$B$228))+('Swap - Encargos'!AE33)*(1+SUM($B116:$B$228))</f>
        <v>209.56519999999998</v>
      </c>
      <c r="S116" s="4">
        <f>Forward!S116*(1+SUM($B116:$B$228))+('Swap - Encargos'!AF33)*(1+SUM($B116:$B$228))</f>
        <v>207.3708</v>
      </c>
      <c r="T116" s="4">
        <f>Forward!T116*(1+SUM($B116:$B$228))+('Swap - Encargos'!AG33)*(1+SUM($B116:$B$228))</f>
        <v>198.59319999999997</v>
      </c>
      <c r="U116" s="4">
        <f>Forward!U116*(1+SUM($B116:$B$228))</f>
        <v>0</v>
      </c>
      <c r="V116" s="6"/>
      <c r="W116" s="20">
        <f t="shared" si="0"/>
        <v>247.96719999999993</v>
      </c>
      <c r="X116" s="20">
        <f t="shared" si="1"/>
        <v>246.89154310515883</v>
      </c>
      <c r="Y116" s="23">
        <f t="shared" si="2"/>
        <v>234.91051999999996</v>
      </c>
      <c r="Z116" s="23">
        <f t="shared" si="3"/>
        <v>240.04641761904762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140.73650000000004</v>
      </c>
      <c r="AJ116" s="9">
        <f t="shared" si="8"/>
        <v>0.36206627310210848</v>
      </c>
      <c r="AK116" s="9">
        <f t="shared" si="9"/>
        <v>0.36206627310210848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Forward!M117*(1+SUM($B117:$B$228))+('Swap - Encargos'!Z34)*(1+SUM($B117:$B$228))</f>
        <v>224.14699999999999</v>
      </c>
      <c r="N117" s="4">
        <f>Forward!N117*(1+SUM($B117:$B$228))+('Swap - Encargos'!AA34)*(1+SUM($B117:$B$228))</f>
        <v>246.01499999999999</v>
      </c>
      <c r="O117" s="4">
        <f>Forward!O117*(1+SUM($B117:$B$228))+('Swap - Encargos'!AB34)*(1+SUM($B117:$B$228))</f>
        <v>232.89419999999998</v>
      </c>
      <c r="P117" s="4">
        <f>Forward!P117*(1+SUM($B117:$B$228))+('Swap - Encargos'!AC34)*(1+SUM($B117:$B$228))</f>
        <v>220.86679999999998</v>
      </c>
      <c r="Q117" s="4">
        <f>Forward!Q117*(1+SUM($B117:$B$228))+('Swap - Encargos'!AD34)*(1+SUM($B117:$B$228))</f>
        <v>215.3998</v>
      </c>
      <c r="R117" s="4">
        <f>Forward!R117*(1+SUM($B117:$B$228))+('Swap - Encargos'!AE34)*(1+SUM($B117:$B$228))</f>
        <v>209.93279999999999</v>
      </c>
      <c r="S117" s="4">
        <f>Forward!S117*(1+SUM($B117:$B$228))+('Swap - Encargos'!AF34)*(1+SUM($B117:$B$228))</f>
        <v>202.279</v>
      </c>
      <c r="T117" s="4">
        <f>Forward!T117*(1+SUM($B117:$B$228))+('Swap - Encargos'!AG34)*(1+SUM($B117:$B$228))</f>
        <v>200.09219999999999</v>
      </c>
      <c r="U117" s="4">
        <f>Forward!U117*(1+SUM($B117:$B$228))</f>
        <v>0</v>
      </c>
      <c r="V117" s="6"/>
      <c r="W117" s="20">
        <f t="shared" si="0"/>
        <v>233.71424999999999</v>
      </c>
      <c r="X117" s="20">
        <f t="shared" si="1"/>
        <v>246.89154310515883</v>
      </c>
      <c r="Y117" s="23">
        <f t="shared" si="2"/>
        <v>226.20623666666663</v>
      </c>
      <c r="Z117" s="23">
        <f t="shared" si="3"/>
        <v>240.04641761904762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154.98944999999998</v>
      </c>
      <c r="AJ117" s="9">
        <f t="shared" si="8"/>
        <v>0.39873417721518983</v>
      </c>
      <c r="AK117" s="9">
        <f t="shared" si="9"/>
        <v>0.39873417721518983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Forward!M118*(1+SUM($B118:$B$228))+('Swap - Encargos'!Z35)*(1+SUM($B118:$B$228))</f>
        <v>270.69199999999995</v>
      </c>
      <c r="N118" s="4">
        <f>Forward!N118*(1+SUM($B118:$B$228))+('Swap - Encargos'!AA35)*(1+SUM($B118:$B$228))</f>
        <v>259.77699999999999</v>
      </c>
      <c r="O118" s="4">
        <f>Forward!O118*(1+SUM($B118:$B$228))+('Swap - Encargos'!AB35)*(1+SUM($B118:$B$228))</f>
        <v>240.13</v>
      </c>
      <c r="P118" s="4">
        <f>Forward!P118*(1+SUM($B118:$B$228))+('Swap - Encargos'!AC35)*(1+SUM($B118:$B$228))</f>
        <v>221.5745</v>
      </c>
      <c r="Q118" s="4">
        <f>Forward!Q118*(1+SUM($B118:$B$228))+('Swap - Encargos'!AD35)*(1+SUM($B118:$B$228))</f>
        <v>219.39149999999998</v>
      </c>
      <c r="R118" s="4">
        <f>Forward!R118*(1+SUM($B118:$B$228))+('Swap - Encargos'!AE35)*(1+SUM($B118:$B$228))</f>
        <v>211.751</v>
      </c>
      <c r="S118" s="4">
        <f>Forward!S118*(1+SUM($B118:$B$228))+('Swap - Encargos'!AF35)*(1+SUM($B118:$B$228))</f>
        <v>206.29349999999999</v>
      </c>
      <c r="T118" s="4">
        <f>Forward!T118*(1+SUM($B118:$B$228))+('Swap - Encargos'!AG35)*(1+SUM($B118:$B$228))</f>
        <v>201.92749999999998</v>
      </c>
      <c r="U118" s="4">
        <f>Forward!U118*(1+SUM($B118:$B$228))</f>
        <v>0</v>
      </c>
      <c r="V118" s="6"/>
      <c r="W118" s="20">
        <f t="shared" si="0"/>
        <v>245.95133333333331</v>
      </c>
      <c r="X118" s="20">
        <f t="shared" si="1"/>
        <v>246.89154310515883</v>
      </c>
      <c r="Y118" s="23">
        <f t="shared" si="2"/>
        <v>234.45420000000001</v>
      </c>
      <c r="Z118" s="23">
        <f t="shared" si="3"/>
        <v>240.04641761904762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142.75236666666666</v>
      </c>
      <c r="AJ118" s="9">
        <f t="shared" si="8"/>
        <v>0.36725239987853647</v>
      </c>
      <c r="AK118" s="9">
        <f t="shared" si="9"/>
        <v>0.36725239987853647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Forward!M119*(1+SUM($B119:$B$228))+('Swap - Encargos'!Z36)*(1+SUM($B119:$B$228))</f>
        <v>370.70109999999994</v>
      </c>
      <c r="N119" s="4">
        <f>Forward!N119*(1+SUM($B119:$B$228))+('Swap - Encargos'!AA36)*(1+SUM($B119:$B$228))</f>
        <v>289.16860000000003</v>
      </c>
      <c r="O119" s="4">
        <f>Forward!O119*(1+SUM($B119:$B$228))+('Swap - Encargos'!AB36)*(1+SUM($B119:$B$228))</f>
        <v>242.42329999999998</v>
      </c>
      <c r="P119" s="4">
        <f>Forward!P119*(1+SUM($B119:$B$228))+('Swap - Encargos'!AC36)*(1+SUM($B119:$B$228))</f>
        <v>218.50709999999998</v>
      </c>
      <c r="Q119" s="4">
        <f>Forward!Q119*(1+SUM($B119:$B$228))+('Swap - Encargos'!AD36)*(1+SUM($B119:$B$228))</f>
        <v>215.2458</v>
      </c>
      <c r="R119" s="4">
        <f>Forward!R119*(1+SUM($B119:$B$228))+('Swap - Encargos'!AE36)*(1+SUM($B119:$B$228))</f>
        <v>209.81029999999998</v>
      </c>
      <c r="S119" s="4">
        <f>Forward!S119*(1+SUM($B119:$B$228))+('Swap - Encargos'!AF36)*(1+SUM($B119:$B$228))</f>
        <v>205.46189999999999</v>
      </c>
      <c r="T119" s="4">
        <f>Forward!T119*(1+SUM($B119:$B$228))+('Swap - Encargos'!AG36)*(1+SUM($B119:$B$228))</f>
        <v>200.0264</v>
      </c>
      <c r="U119" s="4">
        <f>Forward!U119*(1+SUM($B119:$B$228))</f>
        <v>0</v>
      </c>
      <c r="V119" s="6"/>
      <c r="W119" s="20">
        <f t="shared" si="0"/>
        <v>262.71583333333336</v>
      </c>
      <c r="X119" s="20">
        <f t="shared" si="1"/>
        <v>246.89154310515883</v>
      </c>
      <c r="Y119" s="23">
        <f t="shared" si="2"/>
        <v>243.07556000000002</v>
      </c>
      <c r="Z119" s="23">
        <f t="shared" si="3"/>
        <v>240.04641761904762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125.9878666666666</v>
      </c>
      <c r="AJ119" s="9">
        <f t="shared" si="8"/>
        <v>0.32412314744281212</v>
      </c>
      <c r="AK119" s="9">
        <f t="shared" si="9"/>
        <v>0.32412314744281212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Forward!M120*(1+SUM($B120:$B$228))+('Swap - Encargos'!Z37)*(1+SUM($B120:$B$228))</f>
        <v>328.83680000000004</v>
      </c>
      <c r="N120" s="4">
        <f>Forward!N120*(1+SUM($B120:$B$228))+('Swap - Encargos'!AA37)*(1+SUM($B120:$B$228))</f>
        <v>215.25830000000002</v>
      </c>
      <c r="O120" s="4">
        <f>Forward!O120*(1+SUM($B120:$B$228))+('Swap - Encargos'!AB37)*(1+SUM($B120:$B$228))</f>
        <v>229.32040000000001</v>
      </c>
      <c r="P120" s="4">
        <f>Forward!P120*(1+SUM($B120:$B$228))+('Swap - Encargos'!AC37)*(1+SUM($B120:$B$228))</f>
        <v>217.42170000000002</v>
      </c>
      <c r="Q120" s="4">
        <f>Forward!Q120*(1+SUM($B120:$B$228))+('Swap - Encargos'!AD37)*(1+SUM($B120:$B$228))</f>
        <v>212.01320000000001</v>
      </c>
      <c r="R120" s="4">
        <f>Forward!R120*(1+SUM($B120:$B$228))+('Swap - Encargos'!AE37)*(1+SUM($B120:$B$228))</f>
        <v>205.52300000000002</v>
      </c>
      <c r="S120" s="4">
        <f>Forward!S120*(1+SUM($B120:$B$228))+('Swap - Encargos'!AF37)*(1+SUM($B120:$B$228))</f>
        <v>199.03280000000001</v>
      </c>
      <c r="T120" s="4">
        <f>Forward!T120*(1+SUM($B120:$B$228))+('Swap - Encargos'!AG37)*(1+SUM($B120:$B$228))</f>
        <v>193.62430000000001</v>
      </c>
      <c r="U120" s="4">
        <f>Forward!U120*(1+SUM($B120:$B$228))</f>
        <v>0</v>
      </c>
      <c r="V120" s="6"/>
      <c r="W120" s="20">
        <f t="shared" si="0"/>
        <v>226.85652777777781</v>
      </c>
      <c r="X120" s="20">
        <f t="shared" si="1"/>
        <v>246.89154310515883</v>
      </c>
      <c r="Y120" s="23">
        <f t="shared" si="2"/>
        <v>220.01778000000002</v>
      </c>
      <c r="Z120" s="23">
        <f t="shared" si="3"/>
        <v>240.04641761904762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161.84717222222216</v>
      </c>
      <c r="AJ120" s="9">
        <f t="shared" si="8"/>
        <v>0.41637672145189814</v>
      </c>
      <c r="AK120" s="9">
        <f t="shared" si="9"/>
        <v>0.41637672145189814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Forward!M121*(1+SUM($B121:$B$228))+('Swap - Encargos'!Z38)*(1+SUM($B121:$B$228))</f>
        <v>148.7364</v>
      </c>
      <c r="N121" s="4">
        <f>Forward!N121*(1+SUM($B121:$B$228))+('Swap - Encargos'!AA38)*(1+SUM($B121:$B$228))</f>
        <v>217.71560000000002</v>
      </c>
      <c r="O121" s="4">
        <f>Forward!O121*(1+SUM($B121:$B$228))+('Swap - Encargos'!AB38)*(1+SUM($B121:$B$228))</f>
        <v>228.49360000000001</v>
      </c>
      <c r="P121" s="4">
        <f>Forward!P121*(1+SUM($B121:$B$228))+('Swap - Encargos'!AC38)*(1+SUM($B121:$B$228))</f>
        <v>223.10460000000003</v>
      </c>
      <c r="Q121" s="4">
        <f>Forward!Q121*(1+SUM($B121:$B$228))+('Swap - Encargos'!AD38)*(1+SUM($B121:$B$228))</f>
        <v>216.63780000000003</v>
      </c>
      <c r="R121" s="4">
        <f>Forward!R121*(1+SUM($B121:$B$228))+('Swap - Encargos'!AE38)*(1+SUM($B121:$B$228))</f>
        <v>213.40440000000001</v>
      </c>
      <c r="S121" s="4">
        <f>Forward!S121*(1+SUM($B121:$B$228))+('Swap - Encargos'!AF38)*(1+SUM($B121:$B$228))</f>
        <v>206.93760000000003</v>
      </c>
      <c r="T121" s="4">
        <f>Forward!T121*(1+SUM($B121:$B$228))+('Swap - Encargos'!AG38)*(1+SUM($B121:$B$228))</f>
        <v>203.70420000000001</v>
      </c>
      <c r="U121" s="4">
        <f>Forward!U121*(1+SUM($B121:$B$228))</f>
        <v>0</v>
      </c>
      <c r="V121" s="6"/>
      <c r="W121" s="20">
        <f t="shared" si="0"/>
        <v>221.03881666666672</v>
      </c>
      <c r="X121" s="20">
        <f t="shared" si="1"/>
        <v>246.89154310515883</v>
      </c>
      <c r="Y121" s="23">
        <f t="shared" si="2"/>
        <v>218.79340000000005</v>
      </c>
      <c r="Z121" s="23">
        <f t="shared" si="3"/>
        <v>240.04641761904762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167.66488333333325</v>
      </c>
      <c r="AJ121" s="9">
        <f t="shared" si="8"/>
        <v>0.43134367728769563</v>
      </c>
      <c r="AK121" s="9">
        <f t="shared" si="9"/>
        <v>0.43134367728769563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Forward!N122*(1+SUM($B122:$B$228))+('Swap - Encargos'!AA39)*(1+SUM($B122:$B$228))</f>
        <v>209.15700000000001</v>
      </c>
      <c r="O122" s="4">
        <f>Forward!O122*(1+SUM($B122:$B$228))+('Swap - Encargos'!AB39)*(1+SUM($B122:$B$228))</f>
        <v>238.1172</v>
      </c>
      <c r="P122" s="4">
        <f>Forward!P122*(1+SUM($B122:$B$228))+('Swap - Encargos'!AC39)*(1+SUM($B122:$B$228))</f>
        <v>214.52</v>
      </c>
      <c r="Q122" s="4">
        <f>Forward!Q122*(1+SUM($B122:$B$228))+('Swap - Encargos'!AD39)*(1+SUM($B122:$B$228))</f>
        <v>209.15700000000001</v>
      </c>
      <c r="R122" s="4">
        <f>Forward!R122*(1+SUM($B122:$B$228))+('Swap - Encargos'!AE39)*(1+SUM($B122:$B$228))</f>
        <v>205.93920000000003</v>
      </c>
      <c r="S122" s="4">
        <f>Forward!S122*(1+SUM($B122:$B$228))+('Swap - Encargos'!AF39)*(1+SUM($B122:$B$228))</f>
        <v>201.64880000000002</v>
      </c>
      <c r="T122" s="4">
        <f>Forward!T122*(1+SUM($B122:$B$228))+('Swap - Encargos'!AG39)*(1+SUM($B122:$B$228))</f>
        <v>196.28579999999999</v>
      </c>
      <c r="U122" s="4">
        <f>Forward!U122*(1+SUM($B122:$B$228))</f>
        <v>0</v>
      </c>
      <c r="V122" s="6"/>
      <c r="W122" s="20">
        <f t="shared" si="0"/>
        <v>220.59806666666665</v>
      </c>
      <c r="X122" s="20">
        <f t="shared" si="1"/>
        <v>246.89154310515883</v>
      </c>
      <c r="Y122" s="23">
        <f t="shared" si="2"/>
        <v>215.37807999999998</v>
      </c>
      <c r="Z122" s="23">
        <f t="shared" si="3"/>
        <v>240.04641761904762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185.16651333333337</v>
      </c>
      <c r="AJ122" s="9">
        <f t="shared" si="8"/>
        <v>0.45633976561811618</v>
      </c>
      <c r="AK122" s="9">
        <f t="shared" si="9"/>
        <v>0.45633976561811618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Forward!N123*(1+SUM($B123:$B$228))+('Swap - Encargos'!AA40)*(1+SUM($B123:$B$228))</f>
        <v>264.53699999999998</v>
      </c>
      <c r="O123" s="4">
        <f>Forward!O123*(1+SUM($B123:$B$228))+('Swap - Encargos'!AB40)*(1+SUM($B123:$B$228))</f>
        <v>259.18199999999996</v>
      </c>
      <c r="P123" s="4">
        <f>Forward!P123*(1+SUM($B123:$B$228))+('Swap - Encargos'!AC40)*(1+SUM($B123:$B$228))</f>
        <v>233.47799999999998</v>
      </c>
      <c r="Q123" s="4">
        <f>Forward!Q123*(1+SUM($B123:$B$228))+('Swap - Encargos'!AD40)*(1+SUM($B123:$B$228))</f>
        <v>219.55500000000001</v>
      </c>
      <c r="R123" s="4">
        <f>Forward!R123*(1+SUM($B123:$B$228))+('Swap - Encargos'!AE40)*(1+SUM($B123:$B$228))</f>
        <v>212.05799999999999</v>
      </c>
      <c r="S123" s="4">
        <f>Forward!S123*(1+SUM($B123:$B$228))+('Swap - Encargos'!AF40)*(1+SUM($B123:$B$228))</f>
        <v>206.70299999999997</v>
      </c>
      <c r="T123" s="4">
        <f>Forward!T123*(1+SUM($B123:$B$228))+('Swap - Encargos'!AG40)*(1+SUM($B123:$B$228))</f>
        <v>195.99299999999997</v>
      </c>
      <c r="U123" s="4">
        <f>Forward!U123*(1+SUM($B123:$B$228))</f>
        <v>0</v>
      </c>
      <c r="V123" s="6"/>
      <c r="W123" s="20">
        <f t="shared" si="0"/>
        <v>251.14949999999993</v>
      </c>
      <c r="X123" s="20">
        <f t="shared" si="1"/>
        <v>246.89154310515883</v>
      </c>
      <c r="Y123" s="23">
        <f t="shared" si="2"/>
        <v>236.79809999999995</v>
      </c>
      <c r="Z123" s="23">
        <f t="shared" si="3"/>
        <v>240.04641761904762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154.61508000000009</v>
      </c>
      <c r="AJ123" s="9">
        <f t="shared" si="8"/>
        <v>0.38104627072180641</v>
      </c>
      <c r="AK123" s="9">
        <f t="shared" si="9"/>
        <v>0.38104627072180641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Forward!N124*(1+SUM($B124:$B$228))+('Swap - Encargos'!AA41)*(1+SUM($B124:$B$228))</f>
        <v>362.85969999999998</v>
      </c>
      <c r="O124" s="4">
        <f>Forward!O124*(1+SUM($B124:$B$228))+('Swap - Encargos'!AB41)*(1+SUM($B124:$B$228))</f>
        <v>278.22769999999997</v>
      </c>
      <c r="P124" s="4">
        <f>Forward!P124*(1+SUM($B124:$B$228))+('Swap - Encargos'!AC41)*(1+SUM($B124:$B$228))</f>
        <v>240.14330000000001</v>
      </c>
      <c r="Q124" s="4">
        <f>Forward!Q124*(1+SUM($B124:$B$228))+('Swap - Encargos'!AD41)*(1+SUM($B124:$B$228))</f>
        <v>223.21690000000001</v>
      </c>
      <c r="R124" s="4">
        <f>Forward!R124*(1+SUM($B124:$B$228))+('Swap - Encargos'!AE41)*(1+SUM($B124:$B$228))</f>
        <v>217.92740000000003</v>
      </c>
      <c r="S124" s="4">
        <f>Forward!S124*(1+SUM($B124:$B$228))+('Swap - Encargos'!AF41)*(1+SUM($B124:$B$228))</f>
        <v>215.81160000000003</v>
      </c>
      <c r="T124" s="4">
        <f>Forward!T124*(1+SUM($B124:$B$228))+('Swap - Encargos'!AG41)*(1+SUM($B124:$B$228))</f>
        <v>202.05889999999999</v>
      </c>
      <c r="U124" s="4">
        <f>Forward!U124*(1+SUM($B124:$B$228))</f>
        <v>0</v>
      </c>
      <c r="V124" s="6"/>
      <c r="W124" s="20">
        <f t="shared" si="0"/>
        <v>285.98563333333334</v>
      </c>
      <c r="X124" s="20">
        <f t="shared" si="1"/>
        <v>246.89154310515883</v>
      </c>
      <c r="Y124" s="23">
        <f t="shared" si="2"/>
        <v>259.57339666666667</v>
      </c>
      <c r="Z124" s="23">
        <f t="shared" si="3"/>
        <v>240.04641761904762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119.77894666666668</v>
      </c>
      <c r="AJ124" s="9">
        <f t="shared" si="8"/>
        <v>0.29519320455882736</v>
      </c>
      <c r="AK124" s="9">
        <f t="shared" si="9"/>
        <v>0.29519320455882736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Forward!N125*(1+SUM($B125:$B$228))+('Swap - Encargos'!AA42)*(1+SUM($B125:$B$228))</f>
        <v>410.08499999999992</v>
      </c>
      <c r="O125" s="4">
        <f>Forward!O125*(1+SUM($B125:$B$228))+('Swap - Encargos'!AB42)*(1+SUM($B125:$B$228))</f>
        <v>308.08949999999993</v>
      </c>
      <c r="P125" s="4">
        <f>Forward!P125*(1+SUM($B125:$B$228))+('Swap - Encargos'!AC42)*(1+SUM($B125:$B$228))</f>
        <v>251.30849999999998</v>
      </c>
      <c r="Q125" s="4">
        <f>Forward!Q125*(1+SUM($B125:$B$228))+('Swap - Encargos'!AD42)*(1+SUM($B125:$B$228))</f>
        <v>233.43299999999996</v>
      </c>
      <c r="R125" s="4">
        <f>Forward!R125*(1+SUM($B125:$B$228))+('Swap - Encargos'!AE42)*(1+SUM($B125:$B$228))</f>
        <v>227.12399999999997</v>
      </c>
      <c r="S125" s="4">
        <f>Forward!S125*(1+SUM($B125:$B$228))+('Swap - Encargos'!AF42)*(1+SUM($B125:$B$228))</f>
        <v>220.81499999999997</v>
      </c>
      <c r="T125" s="4">
        <f>Forward!T125*(1+SUM($B125:$B$228))+('Swap - Encargos'!AG42)*(1+SUM($B125:$B$228))</f>
        <v>210.29999999999998</v>
      </c>
      <c r="U125" s="4">
        <f>Forward!U125*(1+SUM($B125:$B$228))</f>
        <v>0</v>
      </c>
      <c r="V125" s="6"/>
      <c r="W125" s="20">
        <f t="shared" si="0"/>
        <v>308.43999999999988</v>
      </c>
      <c r="X125" s="20">
        <f t="shared" si="1"/>
        <v>246.89154310515883</v>
      </c>
      <c r="Y125" s="23">
        <f t="shared" si="2"/>
        <v>276.54449999999997</v>
      </c>
      <c r="Z125" s="23">
        <f t="shared" si="3"/>
        <v>240.04641761904762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97.32458000000014</v>
      </c>
      <c r="AJ125" s="9">
        <f t="shared" si="8"/>
        <v>0.23985479462007289</v>
      </c>
      <c r="AK125" s="9">
        <f t="shared" si="9"/>
        <v>0.23985479462007289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Forward!N126*(1+SUM($B126:$B$228))+('Swap - Encargos'!AA43)*(1+SUM($B126:$B$228))</f>
        <v>395.84159999999997</v>
      </c>
      <c r="O126" s="4">
        <f>Forward!O126*(1+SUM($B126:$B$228))+('Swap - Encargos'!AB43)*(1+SUM($B126:$B$228))</f>
        <v>306.82960000000003</v>
      </c>
      <c r="P126" s="4">
        <f>Forward!P126*(1+SUM($B126:$B$228))+('Swap - Encargos'!AC43)*(1+SUM($B126:$B$228))</f>
        <v>253.42239999999998</v>
      </c>
      <c r="Q126" s="4">
        <f>Forward!Q126*(1+SUM($B126:$B$228))+('Swap - Encargos'!AD43)*(1+SUM($B126:$B$228))</f>
        <v>233.52559999999997</v>
      </c>
      <c r="R126" s="4">
        <f>Forward!R126*(1+SUM($B126:$B$228))+('Swap - Encargos'!AE43)*(1+SUM($B126:$B$228))</f>
        <v>228.28959999999998</v>
      </c>
      <c r="S126" s="4">
        <f>Forward!S126*(1+SUM($B126:$B$228))+('Swap - Encargos'!AF43)*(1+SUM($B126:$B$228))</f>
        <v>222.00639999999999</v>
      </c>
      <c r="T126" s="4">
        <f>Forward!T126*(1+SUM($B126:$B$228))+('Swap - Encargos'!AG43)*(1+SUM($B126:$B$228))</f>
        <v>211.53439999999998</v>
      </c>
      <c r="U126" s="4">
        <f>Forward!U126*(1+SUM($B126:$B$228))</f>
        <v>0</v>
      </c>
      <c r="V126" s="6"/>
      <c r="W126" s="20">
        <f t="shared" si="0"/>
        <v>300.66275555555552</v>
      </c>
      <c r="X126" s="20">
        <f t="shared" si="1"/>
        <v>246.89154310515883</v>
      </c>
      <c r="Y126" s="23">
        <f t="shared" si="2"/>
        <v>271.99274666666668</v>
      </c>
      <c r="Z126" s="23">
        <f t="shared" si="3"/>
        <v>240.04641761904762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105.1018244444445</v>
      </c>
      <c r="AJ126" s="9">
        <f t="shared" si="8"/>
        <v>0.25902168307653789</v>
      </c>
      <c r="AK126" s="9">
        <f t="shared" si="9"/>
        <v>0.25902168307653789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Forward!N127*(1+SUM($B127:$B$228))+('Swap - Encargos'!AA44)*(1+SUM($B127:$B$228))</f>
        <v>401.12639999999999</v>
      </c>
      <c r="O127" s="4">
        <f>Forward!O127*(1+SUM($B127:$B$228))+('Swap - Encargos'!AB44)*(1+SUM($B127:$B$228))</f>
        <v>317.55840000000001</v>
      </c>
      <c r="P127" s="4">
        <f>Forward!P127*(1+SUM($B127:$B$228))+('Swap - Encargos'!AC44)*(1+SUM($B127:$B$228))</f>
        <v>252.79319999999998</v>
      </c>
      <c r="Q127" s="4">
        <f>Forward!Q127*(1+SUM($B127:$B$228))+('Swap - Encargos'!AD44)*(1+SUM($B127:$B$228))</f>
        <v>233.99039999999999</v>
      </c>
      <c r="R127" s="4">
        <f>Forward!R127*(1+SUM($B127:$B$228))+('Swap - Encargos'!AE44)*(1+SUM($B127:$B$228))</f>
        <v>229.81200000000001</v>
      </c>
      <c r="S127" s="4">
        <f>Forward!S127*(1+SUM($B127:$B$228))+('Swap - Encargos'!AF44)*(1+SUM($B127:$B$228))</f>
        <v>222.49979999999999</v>
      </c>
      <c r="T127" s="4">
        <f>Forward!T127*(1+SUM($B127:$B$228))+('Swap - Encargos'!AG44)*(1+SUM($B127:$B$228))</f>
        <v>213.0984</v>
      </c>
      <c r="U127" s="4">
        <f>Forward!U127*(1+SUM($B127:$B$228))</f>
        <v>0</v>
      </c>
      <c r="V127" s="6"/>
      <c r="W127" s="20">
        <f t="shared" si="0"/>
        <v>300.61266666666666</v>
      </c>
      <c r="X127" s="20">
        <f t="shared" si="1"/>
        <v>246.89154310515883</v>
      </c>
      <c r="Y127" s="23">
        <f t="shared" si="2"/>
        <v>272.17052999999999</v>
      </c>
      <c r="Z127" s="23">
        <f t="shared" si="3"/>
        <v>240.04641761904762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105.15191333333337</v>
      </c>
      <c r="AJ127" s="9">
        <f t="shared" si="8"/>
        <v>0.25914512630287584</v>
      </c>
      <c r="AK127" s="9">
        <f t="shared" si="9"/>
        <v>0.25914512630287584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Forward!N128*(1+SUM($B128:$B$228))+('Swap - Encargos'!AA45)*(1+SUM($B128:$B$228))</f>
        <v>350.17919999999998</v>
      </c>
      <c r="O128" s="4">
        <f>Forward!O128*(1+SUM($B128:$B$228))+('Swap - Encargos'!AB45)*(1+SUM($B128:$B$228))</f>
        <v>309.53339999999997</v>
      </c>
      <c r="P128" s="4">
        <f>Forward!P128*(1+SUM($B128:$B$228))+('Swap - Encargos'!AC45)*(1+SUM($B128:$B$228))</f>
        <v>257.42340000000002</v>
      </c>
      <c r="Q128" s="4">
        <f>Forward!Q128*(1+SUM($B128:$B$228))+('Swap - Encargos'!AD45)*(1+SUM($B128:$B$228))</f>
        <v>236.57939999999999</v>
      </c>
      <c r="R128" s="4">
        <f>Forward!R128*(1+SUM($B128:$B$228))+('Swap - Encargos'!AE45)*(1+SUM($B128:$B$228))</f>
        <v>228.24179999999998</v>
      </c>
      <c r="S128" s="4">
        <f>Forward!S128*(1+SUM($B128:$B$228))+('Swap - Encargos'!AF45)*(1+SUM($B128:$B$228))</f>
        <v>224.07300000000001</v>
      </c>
      <c r="T128" s="4">
        <f>Forward!T128*(1+SUM($B128:$B$228))+('Swap - Encargos'!AG45)*(1+SUM($B128:$B$228))</f>
        <v>213.65100000000001</v>
      </c>
      <c r="U128" s="4">
        <f>Forward!U128*(1+SUM($B128:$B$228))</f>
        <v>0</v>
      </c>
      <c r="V128" s="6"/>
      <c r="W128" s="20">
        <f t="shared" si="0"/>
        <v>286.77869999999996</v>
      </c>
      <c r="X128" s="20">
        <f t="shared" si="1"/>
        <v>246.89154310515883</v>
      </c>
      <c r="Y128" s="23">
        <f t="shared" si="2"/>
        <v>263.78081999999995</v>
      </c>
      <c r="Z128" s="23">
        <f t="shared" si="3"/>
        <v>240.04641761904762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118.98588000000007</v>
      </c>
      <c r="AJ128" s="9">
        <f t="shared" si="8"/>
        <v>0.29323870506390692</v>
      </c>
      <c r="AK128" s="9">
        <f t="shared" si="9"/>
        <v>0.29323870506390692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Forward!N129*(1+SUM($B129:$B$228))+('Swap - Encargos'!AA46)*(1+SUM($B129:$B$228))</f>
        <v>327.47399999999999</v>
      </c>
      <c r="O129" s="4">
        <f>Forward!O129*(1+SUM($B129:$B$228))+('Swap - Encargos'!AB46)*(1+SUM($B129:$B$228))</f>
        <v>300.44439999999997</v>
      </c>
      <c r="P129" s="4">
        <f>Forward!P129*(1+SUM($B129:$B$228))+('Swap - Encargos'!AC46)*(1+SUM($B129:$B$228))</f>
        <v>255.74160000000003</v>
      </c>
      <c r="Q129" s="4">
        <f>Forward!Q129*(1+SUM($B129:$B$228))+('Swap - Encargos'!AD46)*(1+SUM($B129:$B$228))</f>
        <v>233.91000000000003</v>
      </c>
      <c r="R129" s="4">
        <f>Forward!R129*(1+SUM($B129:$B$228))+('Swap - Encargos'!AE46)*(1+SUM($B129:$B$228))</f>
        <v>228.71200000000002</v>
      </c>
      <c r="S129" s="4">
        <f>Forward!S129*(1+SUM($B129:$B$228))+('Swap - Encargos'!AF46)*(1+SUM($B129:$B$228))</f>
        <v>224.55360000000002</v>
      </c>
      <c r="T129" s="4">
        <f>Forward!T129*(1+SUM($B129:$B$228))+('Swap - Encargos'!AG46)*(1+SUM($B129:$B$228))</f>
        <v>216.23680000000002</v>
      </c>
      <c r="U129" s="4">
        <f>Forward!U129*(1+SUM($B129:$B$228))</f>
        <v>0</v>
      </c>
      <c r="V129" s="6"/>
      <c r="W129" s="20">
        <f t="shared" si="0"/>
        <v>276.3603333333333</v>
      </c>
      <c r="X129" s="20">
        <f t="shared" si="1"/>
        <v>246.89154310515883</v>
      </c>
      <c r="Y129" s="23">
        <f t="shared" si="2"/>
        <v>257.24901999999997</v>
      </c>
      <c r="Z129" s="23">
        <f t="shared" si="3"/>
        <v>240.04641761904762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129.40424666666672</v>
      </c>
      <c r="AJ129" s="9">
        <f t="shared" si="8"/>
        <v>0.31891459492759744</v>
      </c>
      <c r="AK129" s="9">
        <f t="shared" si="9"/>
        <v>0.31891459492759744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Forward!N130*(1+SUM($B130:$B$228))+('Swap - Encargos'!AA47)*(1+SUM($B130:$B$228))</f>
        <v>367.36709999999999</v>
      </c>
      <c r="O130" s="4">
        <f>Forward!O130*(1+SUM($B130:$B$228))+('Swap - Encargos'!AB47)*(1+SUM($B130:$B$228))</f>
        <v>323.65769999999998</v>
      </c>
      <c r="P130" s="4">
        <f>Forward!P130*(1+SUM($B130:$B$228))+('Swap - Encargos'!AC47)*(1+SUM($B130:$B$228))</f>
        <v>272.66339999999997</v>
      </c>
      <c r="Q130" s="4">
        <f>Forward!Q130*(1+SUM($B130:$B$228))+('Swap - Encargos'!AD47)*(1+SUM($B130:$B$228))</f>
        <v>250.80869999999999</v>
      </c>
      <c r="R130" s="4">
        <f>Forward!R130*(1+SUM($B130:$B$228))+('Swap - Encargos'!AE47)*(1+SUM($B130:$B$228))</f>
        <v>245.6052</v>
      </c>
      <c r="S130" s="4">
        <f>Forward!S130*(1+SUM($B130:$B$228))+('Swap - Encargos'!AF47)*(1+SUM($B130:$B$228))</f>
        <v>240.40170000000001</v>
      </c>
      <c r="T130" s="4">
        <f>Forward!T130*(1+SUM($B130:$B$228))+('Swap - Encargos'!AG47)*(1+SUM($B130:$B$228))</f>
        <v>229.99469999999999</v>
      </c>
      <c r="U130" s="4">
        <f>Forward!U130*(1+SUM($B130:$B$228))</f>
        <v>0</v>
      </c>
      <c r="V130" s="6"/>
      <c r="W130" s="20">
        <f t="shared" si="0"/>
        <v>295.32753333333335</v>
      </c>
      <c r="X130" s="20">
        <f t="shared" si="1"/>
        <v>246.89154310515883</v>
      </c>
      <c r="Y130" s="23">
        <f t="shared" si="2"/>
        <v>275.09169999999995</v>
      </c>
      <c r="Z130" s="23">
        <f t="shared" si="3"/>
        <v>240.04641761904762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110.43704666666667</v>
      </c>
      <c r="AJ130" s="9">
        <f t="shared" si="8"/>
        <v>0.27217024873552703</v>
      </c>
      <c r="AK130" s="9">
        <f t="shared" si="9"/>
        <v>0.27217024873552703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Forward!N131*(1+SUM($B131:$B$228))+('Swap - Encargos'!AA48)*(1+SUM($B131:$B$228))</f>
        <v>354.27780000000001</v>
      </c>
      <c r="O131" s="4">
        <f>Forward!O131*(1+SUM($B131:$B$228))+('Swap - Encargos'!AB48)*(1+SUM($B131:$B$228))</f>
        <v>311.80590000000001</v>
      </c>
      <c r="P131" s="4">
        <f>Forward!P131*(1+SUM($B131:$B$228))+('Swap - Encargos'!AC48)*(1+SUM($B131:$B$228))</f>
        <v>272.44170000000003</v>
      </c>
      <c r="Q131" s="4">
        <f>Forward!Q131*(1+SUM($B131:$B$228))+('Swap - Encargos'!AD48)*(1+SUM($B131:$B$228))</f>
        <v>262.08269999999999</v>
      </c>
      <c r="R131" s="4">
        <f>Forward!R131*(1+SUM($B131:$B$228))+('Swap - Encargos'!AE48)*(1+SUM($B131:$B$228))</f>
        <v>253.7955</v>
      </c>
      <c r="S131" s="4">
        <f>Forward!S131*(1+SUM($B131:$B$228))+('Swap - Encargos'!AF48)*(1+SUM($B131:$B$228))</f>
        <v>248.61599999999999</v>
      </c>
      <c r="T131" s="4">
        <f>Forward!T131*(1+SUM($B131:$B$228))+('Swap - Encargos'!AG48)*(1+SUM($B131:$B$228))</f>
        <v>241.36470000000003</v>
      </c>
      <c r="U131" s="4">
        <f>Forward!U131*(1+SUM($B131:$B$228))</f>
        <v>0</v>
      </c>
      <c r="V131" s="6"/>
      <c r="W131" s="20">
        <f t="shared" si="0"/>
        <v>289.793025</v>
      </c>
      <c r="X131" s="20">
        <f t="shared" si="1"/>
        <v>246.89154310515883</v>
      </c>
      <c r="Y131" s="23">
        <f t="shared" si="2"/>
        <v>275.03145000000001</v>
      </c>
      <c r="Z131" s="23">
        <f t="shared" si="3"/>
        <v>240.04641761904762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115.97155500000002</v>
      </c>
      <c r="AJ131" s="9">
        <f t="shared" si="8"/>
        <v>0.28580995167197693</v>
      </c>
      <c r="AK131" s="9">
        <f>IF(AJ131&gt;0,AJ131,0)</f>
        <v>0.28580995167197693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Forward!N132*(1+SUM($B132:$B$228))+('Swap - Encargos'!AA49)*(1+SUM($B132:$B$228))</f>
        <v>328.09499999999997</v>
      </c>
      <c r="O132" s="4">
        <f>Forward!O132*(1+SUM($B132:$B$228))+('Swap - Encargos'!AB49)*(1+SUM($B132:$B$228))</f>
        <v>310.5</v>
      </c>
      <c r="P132" s="4">
        <f>Forward!P132*(1+SUM($B132:$B$228))+('Swap - Encargos'!AC49)*(1+SUM($B132:$B$228))</f>
        <v>261.85499999999996</v>
      </c>
      <c r="Q132" s="4">
        <f>Forward!Q132*(1+SUM($B132:$B$228))+('Swap - Encargos'!AD49)*(1+SUM($B132:$B$228))</f>
        <v>253.57499999999996</v>
      </c>
      <c r="R132" s="4">
        <f>Forward!R132*(1+SUM($B132:$B$228))+('Swap - Encargos'!AE49)*(1+SUM($B132:$B$228))</f>
        <v>249.435</v>
      </c>
      <c r="S132" s="4">
        <f>Forward!S132*(1+SUM($B132:$B$228))+('Swap - Encargos'!AF49)*(1+SUM($B132:$B$228))</f>
        <v>244.26</v>
      </c>
      <c r="T132" s="4">
        <f>Forward!T132*(1+SUM($B132:$B$228))+('Swap - Encargos'!AG49)*(1+SUM($B132:$B$228))</f>
        <v>232.87499999999997</v>
      </c>
      <c r="U132" s="4">
        <f>Forward!U132*(1+SUM($B132:$B$228))</f>
        <v>0</v>
      </c>
      <c r="V132" s="6"/>
      <c r="W132" s="20">
        <f t="shared" si="0"/>
        <v>279.45</v>
      </c>
      <c r="X132" s="20">
        <f t="shared" si="1"/>
        <v>246.89154310515883</v>
      </c>
      <c r="Y132" s="23">
        <f t="shared" si="2"/>
        <v>266.71949999999998</v>
      </c>
      <c r="Z132" s="23">
        <f t="shared" si="3"/>
        <v>240.04641761904762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126.31458000000003</v>
      </c>
      <c r="AJ132" s="9">
        <f t="shared" si="8"/>
        <v>0.31130016326215565</v>
      </c>
      <c r="AK132" s="9">
        <f>IF(AJ132&gt;0,AJ132,0)</f>
        <v>0.31130016326215565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Forward!N133*(1+SUM($B133:$B$228))+('Swap - Encargos'!AA50)*(1+SUM($B133:$B$228))</f>
        <v>346.12199999999996</v>
      </c>
      <c r="O133" s="4">
        <f>Forward!O133*(1+SUM($B133:$B$228))+('Swap - Encargos'!AB50)*(1+SUM($B133:$B$228))</f>
        <v>348.1884</v>
      </c>
      <c r="P133" s="4">
        <f>Forward!P133*(1+SUM($B133:$B$228))+('Swap - Encargos'!AC50)*(1+SUM($B133:$B$228))</f>
        <v>295.49519999999995</v>
      </c>
      <c r="Q133" s="4">
        <f>Forward!Q133*(1+SUM($B133:$B$228))+('Swap - Encargos'!AD50)*(1+SUM($B133:$B$228))</f>
        <v>289.29599999999994</v>
      </c>
      <c r="R133" s="4">
        <f>Forward!R133*(1+SUM($B133:$B$228))+('Swap - Encargos'!AE50)*(1+SUM($B133:$B$228))</f>
        <v>261.39959999999996</v>
      </c>
      <c r="S133" s="4">
        <f>Forward!S133*(1+SUM($B133:$B$228))+('Swap - Encargos'!AF50)*(1+SUM($B133:$B$228))</f>
        <v>234.53639999999999</v>
      </c>
      <c r="T133" s="4">
        <f>Forward!T133*(1+SUM($B133:$B$228))+('Swap - Encargos'!AG50)*(1+SUM($B133:$B$228))</f>
        <v>223.1712</v>
      </c>
      <c r="U133" s="4">
        <f>Forward!U133*(1+SUM($B133:$B$228))</f>
        <v>0</v>
      </c>
      <c r="V133" s="6"/>
      <c r="W133" s="20">
        <f t="shared" si="0"/>
        <v>312.57169999999996</v>
      </c>
      <c r="X133" s="20">
        <f t="shared" si="1"/>
        <v>246.89154310515883</v>
      </c>
      <c r="Y133" s="23">
        <f t="shared" si="2"/>
        <v>287.64287999999999</v>
      </c>
      <c r="Z133" s="23">
        <f t="shared" si="3"/>
        <v>240.04641761904762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93.192880000000059</v>
      </c>
      <c r="AJ133" s="9">
        <f t="shared" si="8"/>
        <v>0.22967228928656133</v>
      </c>
      <c r="AK133" s="9">
        <f>IF(AJ133&gt;0,AJ133,0)</f>
        <v>0.22967228928656133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Forward!O134*(1+SUM($B134:$B$228))+('Swap - Encargos'!AB51)*(1+SUM($B134:$B$228))</f>
        <v>396.51150000000001</v>
      </c>
      <c r="P134" s="4">
        <f>Forward!P134*(1+SUM($B134:$B$228))+('Swap - Encargos'!AC51)*(1+SUM($B134:$B$228))</f>
        <v>326.47829999999999</v>
      </c>
      <c r="Q134" s="4">
        <f>Forward!Q134*(1+SUM($B134:$B$228))+('Swap - Encargos'!AD51)*(1+SUM($B134:$B$228))</f>
        <v>304.85040000000004</v>
      </c>
      <c r="R134" s="4">
        <f>Forward!R134*(1+SUM($B134:$B$228))+('Swap - Encargos'!AE51)*(1+SUM($B134:$B$228))</f>
        <v>286.31220000000002</v>
      </c>
      <c r="S134" s="4">
        <f>Forward!S134*(1+SUM($B134:$B$228))+('Swap - Encargos'!AF51)*(1+SUM($B134:$B$228))</f>
        <v>245.11620000000002</v>
      </c>
      <c r="T134" s="4">
        <f>Forward!T134*(1+SUM($B134:$B$228))+('Swap - Encargos'!AG51)*(1+SUM($B134:$B$228))</f>
        <v>232.75740000000002</v>
      </c>
      <c r="U134" s="4">
        <f>Forward!U134*(1+SUM($B134:$B$228))</f>
        <v>0</v>
      </c>
      <c r="V134" s="6"/>
      <c r="W134" s="20">
        <f t="shared" si="0"/>
        <v>342.61339999999996</v>
      </c>
      <c r="X134" s="20">
        <f t="shared" si="1"/>
        <v>246.89154310515883</v>
      </c>
      <c r="Y134" s="23">
        <f t="shared" si="2"/>
        <v>311.85372000000001</v>
      </c>
      <c r="Z134" s="23">
        <f t="shared" si="3"/>
        <v>240.04641761904762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59.047600000000045</v>
      </c>
      <c r="AJ134" s="9">
        <f t="shared" si="8"/>
        <v>0.14700854700854712</v>
      </c>
      <c r="AK134" s="9">
        <f>IF(AJ134&gt;0,AJ134,0)</f>
        <v>0.14700854700854712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Forward!O135*(1+SUM($B135:$B$228))+('Swap - Encargos'!AB52)*(1+SUM($B135:$B$228))</f>
        <v>468.8546</v>
      </c>
      <c r="P135" s="4">
        <f>Forward!P135*(1+SUM($B135:$B$228))+('Swap - Encargos'!AC52)*(1+SUM($B135:$B$228))</f>
        <v>344.98689999999999</v>
      </c>
      <c r="Q135" s="4">
        <f>Forward!Q135*(1+SUM($B135:$B$228))+('Swap - Encargos'!AD52)*(1+SUM($B135:$B$228))</f>
        <v>327.58400000000006</v>
      </c>
      <c r="R135" s="4">
        <f>Forward!R135*(1+SUM($B135:$B$228))+('Swap - Encargos'!AE52)*(1+SUM($B135:$B$228))</f>
        <v>298.92039999999997</v>
      </c>
      <c r="S135" s="4">
        <f>Forward!S135*(1+SUM($B135:$B$228))+('Swap - Encargos'!AF52)*(1+SUM($B135:$B$228))</f>
        <v>274.35160000000002</v>
      </c>
      <c r="T135" s="4">
        <f>Forward!T135*(1+SUM($B135:$B$228))+('Swap - Encargos'!AG52)*(1+SUM($B135:$B$228))</f>
        <v>236.47470000000001</v>
      </c>
      <c r="U135" s="4">
        <f>Forward!U135*(1+SUM($B135:$B$228))</f>
        <v>0</v>
      </c>
      <c r="V135" s="6"/>
      <c r="W135" s="20">
        <f t="shared" si="0"/>
        <v>375.75477222222224</v>
      </c>
      <c r="X135" s="20">
        <f t="shared" si="1"/>
        <v>246.89154310515883</v>
      </c>
      <c r="Y135" s="23">
        <f t="shared" si="2"/>
        <v>339.06650166666662</v>
      </c>
      <c r="Z135" s="23">
        <f t="shared" si="3"/>
        <v>240.04641761904762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25.906227777777758</v>
      </c>
      <c r="AJ135" s="9">
        <f>(AE135-W135)/AE135</f>
        <v>6.4497742568428995E-2</v>
      </c>
      <c r="AK135" s="9">
        <f>IF(AJ135&gt;0,AJ135,0)</f>
        <v>6.4497742568428995E-2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Forward!O136*(1+SUM($B136:$B$228))+('Swap - Encargos'!AB53)*(1+SUM($B136:$B$228))</f>
        <v>430.74090000000001</v>
      </c>
      <c r="P136" s="4">
        <f>Forward!P136*(1+SUM($B136:$B$228))+('Swap - Encargos'!AC53)*(1+SUM($B136:$B$228))</f>
        <v>323.81939999999997</v>
      </c>
      <c r="Q136" s="4">
        <f>Forward!Q136*(1+SUM($B136:$B$228))+('Swap - Encargos'!AD53)*(1+SUM($B136:$B$228))</f>
        <v>309.56319999999999</v>
      </c>
      <c r="R136" s="4">
        <f>Forward!R136*(1+SUM($B136:$B$228))+('Swap - Encargos'!AE53)*(1+SUM($B136:$B$228))</f>
        <v>288.1789</v>
      </c>
      <c r="S136" s="4">
        <f>Forward!S136*(1+SUM($B136:$B$228))+('Swap - Encargos'!AF53)*(1+SUM($B136:$B$228))</f>
        <v>266.7946</v>
      </c>
      <c r="T136" s="4">
        <f>Forward!T136*(1+SUM($B136:$B$228))+('Swap - Encargos'!AG53)*(1+SUM($B136:$B$228))</f>
        <v>244.392</v>
      </c>
      <c r="U136" s="4">
        <f>Forward!U136*(1+SUM($B136:$B$228))</f>
        <v>0</v>
      </c>
      <c r="V136" s="6"/>
      <c r="W136" s="20">
        <f t="shared" si="0"/>
        <v>346.78772222222216</v>
      </c>
      <c r="X136" s="20">
        <f t="shared" si="1"/>
        <v>246.89154310515883</v>
      </c>
      <c r="Y136" s="23">
        <f t="shared" si="2"/>
        <v>317.60776999999996</v>
      </c>
      <c r="Z136" s="23">
        <f t="shared" si="3"/>
        <v>240.04641761904762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54.873277777777844</v>
      </c>
      <c r="AJ136" s="9">
        <f t="shared" ref="AJ136:AJ139" si="18">(AE136-W136)/AE136</f>
        <v>0.13661589693243267</v>
      </c>
      <c r="AK136" s="9">
        <f t="shared" ref="AK136:AK139" si="19">IF(AJ136&gt;0,AJ136,0)</f>
        <v>0.13661589693243267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Forward!O137*(1+SUM($B137:$B$228))+('Swap - Encargos'!AB54)*(1+SUM($B137:$B$228))</f>
        <v>352.03680000000003</v>
      </c>
      <c r="P137" s="4">
        <f>Forward!P137*(1+SUM($B137:$B$228))+('Swap - Encargos'!AC54)*(1+SUM($B137:$B$228))</f>
        <v>322.7004</v>
      </c>
      <c r="Q137" s="4">
        <f>Forward!Q137*(1+SUM($B137:$B$228))+('Swap - Encargos'!AD54)*(1+SUM($B137:$B$228))</f>
        <v>305.50319999999999</v>
      </c>
      <c r="R137" s="4">
        <f>Forward!R137*(1+SUM($B137:$B$228))+('Swap - Encargos'!AE54)*(1+SUM($B137:$B$228))</f>
        <v>282.2364</v>
      </c>
      <c r="S137" s="4">
        <f>Forward!S137*(1+SUM($B137:$B$228))+('Swap - Encargos'!AF54)*(1+SUM($B137:$B$228))</f>
        <v>256.94640000000004</v>
      </c>
      <c r="T137" s="4">
        <f>Forward!T137*(1+SUM($B137:$B$228))+('Swap - Encargos'!AG54)*(1+SUM($B137:$B$228))</f>
        <v>237.726</v>
      </c>
      <c r="U137" s="4">
        <f>Forward!U137*(1+SUM($B137:$B$228))</f>
        <v>0</v>
      </c>
      <c r="V137" s="4"/>
      <c r="W137" s="20">
        <f t="shared" si="0"/>
        <v>320.93009999999998</v>
      </c>
      <c r="X137" s="20">
        <f t="shared" si="1"/>
        <v>246.89154310515883</v>
      </c>
      <c r="Y137" s="23">
        <f t="shared" si="2"/>
        <v>298.16910000000001</v>
      </c>
      <c r="Z137" s="23">
        <f t="shared" si="3"/>
        <v>240.04641761904762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80.73090000000002</v>
      </c>
      <c r="AJ137" s="9">
        <f t="shared" si="18"/>
        <v>0.20099262811176594</v>
      </c>
      <c r="AK137" s="9">
        <f t="shared" si="19"/>
        <v>0.20099262811176594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Forward!O138*(1+SUM($B138:$B$228))+('Swap - Encargos'!AB55)*(1+SUM($B138:$B$228))</f>
        <v>358.74930000000001</v>
      </c>
      <c r="P138" s="4">
        <f>Forward!P138*(1+SUM($B138:$B$228))+('Swap - Encargos'!AC55)*(1+SUM($B138:$B$228))</f>
        <v>341.666</v>
      </c>
      <c r="Q138" s="4">
        <f>Forward!Q138*(1+SUM($B138:$B$228))+('Swap - Encargos'!AD55)*(1+SUM($B138:$B$228))</f>
        <v>314.53370000000001</v>
      </c>
      <c r="R138" s="4">
        <f>Forward!R138*(1+SUM($B138:$B$228))+('Swap - Encargos'!AE55)*(1+SUM($B138:$B$228))</f>
        <v>288.40629999999999</v>
      </c>
      <c r="S138" s="4">
        <f>Forward!S138*(1+SUM($B138:$B$228))+('Swap - Encargos'!AF55)*(1+SUM($B138:$B$228))</f>
        <v>271.32299999999998</v>
      </c>
      <c r="T138" s="4">
        <f>Forward!T138*(1+SUM($B138:$B$228))+('Swap - Encargos'!AG55)*(1+SUM($B138:$B$228))</f>
        <v>241.17599999999999</v>
      </c>
      <c r="U138" s="4">
        <f>Forward!U138*(1+SUM($B138:$B$228))</f>
        <v>0</v>
      </c>
      <c r="V138" s="4"/>
      <c r="W138" s="20">
        <f t="shared" si="0"/>
        <v>330.5004444444445</v>
      </c>
      <c r="X138" s="20">
        <f t="shared" si="1"/>
        <v>246.89154310515883</v>
      </c>
      <c r="Y138" s="23">
        <f t="shared" si="2"/>
        <v>307.09744000000006</v>
      </c>
      <c r="Z138" s="23">
        <f t="shared" si="3"/>
        <v>240.04641761904762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71.160555555555504</v>
      </c>
      <c r="AJ138" s="9">
        <f t="shared" si="18"/>
        <v>0.17716570828523431</v>
      </c>
      <c r="AK138" s="9">
        <f t="shared" si="19"/>
        <v>0.17716570828523431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Forward!O139*(1+SUM($B139:$B$228))+('Swap - Encargos'!AB56)*(1+SUM($B139:$B$228))</f>
        <v>333.69939999999997</v>
      </c>
      <c r="P139" s="4">
        <f>Forward!P139*(1+SUM($B139:$B$228))+('Swap - Encargos'!AC56)*(1+SUM($B139:$B$228))</f>
        <v>333.69940000000003</v>
      </c>
      <c r="Q139" s="4">
        <f>Forward!Q139*(1+SUM($B139:$B$228))+('Swap - Encargos'!AD56)*(1+SUM($B139:$B$228))</f>
        <v>314.7165</v>
      </c>
      <c r="R139" s="4">
        <f>Forward!R139*(1+SUM($B139:$B$228))+('Swap - Encargos'!AE56)*(1+SUM($B139:$B$228))</f>
        <v>290.73810000000003</v>
      </c>
      <c r="S139" s="4">
        <f>Forward!S139*(1+SUM($B139:$B$228))+('Swap - Encargos'!AF56)*(1+SUM($B139:$B$228))</f>
        <v>271.7552</v>
      </c>
      <c r="T139" s="4">
        <f>Forward!T139*(1+SUM($B139:$B$228))+('Swap - Encargos'!AG56)*(1+SUM($B139:$B$228))</f>
        <v>242.78129999999999</v>
      </c>
      <c r="U139" s="4">
        <f>Forward!U139*(1+SUM($B139:$B$228))</f>
        <v>0</v>
      </c>
      <c r="V139" s="4"/>
      <c r="W139" s="20">
        <f t="shared" si="0"/>
        <v>321.40491944444443</v>
      </c>
      <c r="X139" s="20">
        <f t="shared" si="1"/>
        <v>246.89154310515883</v>
      </c>
      <c r="Y139" s="23">
        <f t="shared" si="2"/>
        <v>301.34521166666667</v>
      </c>
      <c r="Z139" s="23">
        <f t="shared" si="3"/>
        <v>240.04641761904762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80.25608055555557</v>
      </c>
      <c r="AJ139" s="9">
        <f t="shared" si="18"/>
        <v>0.19981048833607337</v>
      </c>
      <c r="AK139" s="9">
        <f t="shared" si="19"/>
        <v>0.19981048833607337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Forward!O140*(1+SUM($B140:$B$228))+('Swap - Encargos'!AB57)*(1+SUM($B140:$B$228))</f>
        <v>289.27499999999998</v>
      </c>
      <c r="P140" s="4">
        <f>Forward!P140*(1+SUM($B140:$B$228))+('Swap - Encargos'!AC57)*(1+SUM($B140:$B$228))</f>
        <v>334.16250000000002</v>
      </c>
      <c r="Q140" s="4">
        <f>Forward!Q140*(1+SUM($B140:$B$228))+('Swap - Encargos'!AD57)*(1+SUM($B140:$B$228))</f>
        <v>308.22750000000002</v>
      </c>
      <c r="R140" s="4">
        <f>Forward!R140*(1+SUM($B140:$B$228))+('Swap - Encargos'!AE57)*(1+SUM($B140:$B$228))</f>
        <v>281.29500000000002</v>
      </c>
      <c r="S140" s="4">
        <f>Forward!S140*(1+SUM($B140:$B$228))+('Swap - Encargos'!AF57)*(1+SUM($B140:$B$228))</f>
        <v>265.33500000000004</v>
      </c>
      <c r="T140" s="4">
        <f>Forward!T140*(1+SUM($B140:$B$228))+('Swap - Encargos'!AG57)*(1+SUM($B140:$B$228))</f>
        <v>242.39250000000001</v>
      </c>
      <c r="U140" s="4">
        <f>Forward!U140*(1+SUM($B140:$B$228))</f>
        <v>0</v>
      </c>
      <c r="V140" s="4"/>
      <c r="W140" s="20">
        <f t="shared" si="0"/>
        <v>309.22500000000008</v>
      </c>
      <c r="X140" s="20">
        <f t="shared" si="1"/>
        <v>246.89154310515883</v>
      </c>
      <c r="Y140" s="23">
        <f t="shared" si="2"/>
        <v>290.97075000000007</v>
      </c>
      <c r="Z140" s="23">
        <f t="shared" si="3"/>
        <v>240.04641761904762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92.435999999999922</v>
      </c>
      <c r="AJ140" s="9">
        <f t="shared" ref="AJ140" si="23">(AE140-W140)/AE140</f>
        <v>0.23013436704086263</v>
      </c>
      <c r="AK140" s="9">
        <f t="shared" ref="AK140" si="24">IF(AJ140&gt;0,AJ140,0)</f>
        <v>0.23013436704086263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Forward!O141*(1+SUM($B141:$B$228))+('Swap - Encargos'!AB58)*(1+SUM($B141:$B$228))</f>
        <v>298.04320000000001</v>
      </c>
      <c r="P141" s="4">
        <f>Forward!P141*(1+SUM($B141:$B$228))+('Swap - Encargos'!AC58)*(1+SUM($B141:$B$228))</f>
        <v>339.90880000000004</v>
      </c>
      <c r="Q141" s="4">
        <f>Forward!Q141*(1+SUM($B141:$B$228))+('Swap - Encargos'!AD58)*(1+SUM($B141:$B$228))</f>
        <v>321.96639999999996</v>
      </c>
      <c r="R141" s="4">
        <f>Forward!R141*(1+SUM($B141:$B$228))+('Swap - Encargos'!AE58)*(1+SUM($B141:$B$228))</f>
        <v>288.0752</v>
      </c>
      <c r="S141" s="4">
        <f>Forward!S141*(1+SUM($B141:$B$228))+('Swap - Encargos'!AF58)*(1+SUM($B141:$B$228))</f>
        <v>271.12959999999998</v>
      </c>
      <c r="T141" s="4">
        <f>Forward!T141*(1+SUM($B141:$B$228))+('Swap - Encargos'!AG58)*(1+SUM($B141:$B$228))</f>
        <v>240.22880000000001</v>
      </c>
      <c r="U141" s="4">
        <f>Forward!U141*(1+SUM($B141:$B$228))</f>
        <v>0</v>
      </c>
      <c r="V141" s="4"/>
      <c r="W141" s="20">
        <f t="shared" si="0"/>
        <v>318.03457777777777</v>
      </c>
      <c r="X141" s="20">
        <f t="shared" si="1"/>
        <v>246.89154310515883</v>
      </c>
      <c r="Y141" s="23">
        <f t="shared" si="2"/>
        <v>297.07962666666668</v>
      </c>
      <c r="Z141" s="23">
        <f t="shared" si="3"/>
        <v>240.04641761904762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83.626422222222232</v>
      </c>
      <c r="AJ141" s="9">
        <f t="shared" ref="AJ141" si="28">(AE141-W141)/AE141</f>
        <v>0.20820149883165712</v>
      </c>
      <c r="AK141" s="9">
        <f t="shared" ref="AK141" si="29">IF(AJ141&gt;0,AJ141,0)</f>
        <v>0.20820149883165712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6C36-807B-4837-A9A6-64DC6E182F79}">
  <dimension ref="A1:AR145"/>
  <sheetViews>
    <sheetView zoomScale="70" zoomScaleNormal="70" workbookViewId="0">
      <pane ySplit="1" topLeftCell="A83" activePane="bottomLeft" state="frozen"/>
      <selection pane="bottomLeft" activeCell="L98" sqref="L98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Forward!K86+('Swap - Encargos'!X3)</f>
        <v>257</v>
      </c>
      <c r="L86" s="4">
        <f>Forward!L86+('Swap - Encargos'!Y3)</f>
        <v>264</v>
      </c>
      <c r="M86" s="4">
        <f>Forward!M86+('Swap - Encargos'!Z3)</f>
        <v>235</v>
      </c>
      <c r="N86" s="4">
        <f>Forward!N86+('Swap - Encargos'!AA3)</f>
        <v>222</v>
      </c>
      <c r="O86" s="4">
        <f>Forward!O86+('Swap - Encargos'!AB3)</f>
        <v>211</v>
      </c>
      <c r="P86" s="4">
        <f>Forward!P86+('Swap - Encargos'!AC3)</f>
        <v>206</v>
      </c>
      <c r="Q86" s="4">
        <f>Forward!Q86+('Swap - Encargos'!AD3)</f>
        <v>199</v>
      </c>
      <c r="R86" s="4">
        <f>Forward!R86+('Swap - Encargos'!AE3)</f>
        <v>193</v>
      </c>
      <c r="S86" s="4">
        <f>Forward!S86+('Swap - Encargos'!AF3)</f>
        <v>189</v>
      </c>
      <c r="T86" s="4">
        <f>Forward!T86+('Swap - Encargos'!AG3)</f>
        <v>184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252</v>
      </c>
      <c r="X86" s="20">
        <f t="shared" ref="X86:X141" si="1">AVERAGE($W$2:$W$198)</f>
        <v>226.37152777777769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237.8</v>
      </c>
      <c r="Z86" s="23">
        <f t="shared" ref="Z86:Z141" si="3">AVERAGE($Y$2:$Y$198)</f>
        <v>219.6145833333334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54</v>
      </c>
      <c r="AJ86" s="9">
        <f t="shared" ref="AJ86:AJ134" si="8">(AE86-W86)/AE86</f>
        <v>0.17647058823529413</v>
      </c>
      <c r="AK86" s="9">
        <f t="shared" ref="AK86:AK130" si="9">IF(AJ86&gt;0,AJ86,0)</f>
        <v>0.17647058823529413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Forward!K87+('Swap - Encargos'!X4)</f>
        <v>196</v>
      </c>
      <c r="L87" s="4">
        <f>Forward!L87+('Swap - Encargos'!Y4)</f>
        <v>255</v>
      </c>
      <c r="M87" s="4">
        <f>Forward!M87+('Swap - Encargos'!Z4)</f>
        <v>241</v>
      </c>
      <c r="N87" s="4">
        <f>Forward!N87+('Swap - Encargos'!AA4)</f>
        <v>221</v>
      </c>
      <c r="O87" s="4">
        <f>Forward!O87+('Swap - Encargos'!AB4)</f>
        <v>214</v>
      </c>
      <c r="P87" s="4">
        <f>Forward!P87+('Swap - Encargos'!AC4)</f>
        <v>207</v>
      </c>
      <c r="Q87" s="4">
        <f>Forward!Q87+('Swap - Encargos'!AD4)</f>
        <v>202</v>
      </c>
      <c r="R87" s="4">
        <f>Forward!R87+('Swap - Encargos'!AE4)</f>
        <v>195</v>
      </c>
      <c r="S87" s="4">
        <f>Forward!S87+('Swap - Encargos'!AF4)</f>
        <v>190</v>
      </c>
      <c r="T87" s="4">
        <f>Forward!T87+('Swap - Encargos'!AG4)</f>
        <v>186</v>
      </c>
      <c r="U87" s="4">
        <f>Forward!U87</f>
        <v>0</v>
      </c>
      <c r="V87" s="6"/>
      <c r="W87" s="20">
        <f t="shared" si="0"/>
        <v>231.36111111111111</v>
      </c>
      <c r="X87" s="20">
        <f t="shared" si="1"/>
        <v>226.37152777777769</v>
      </c>
      <c r="Y87" s="23">
        <f t="shared" si="2"/>
        <v>225.58333333333334</v>
      </c>
      <c r="Z87" s="23">
        <f t="shared" si="3"/>
        <v>219.6145833333334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74.638888888888886</v>
      </c>
      <c r="AJ87" s="9">
        <f t="shared" si="8"/>
        <v>0.24391793754538851</v>
      </c>
      <c r="AK87" s="9">
        <f t="shared" si="9"/>
        <v>0.24391793754538851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Forward!K88+('Swap - Encargos'!X5)</f>
        <v>212</v>
      </c>
      <c r="L88" s="4">
        <f>Forward!L88+('Swap - Encargos'!Y5)</f>
        <v>279</v>
      </c>
      <c r="M88" s="4">
        <f>Forward!M88+('Swap - Encargos'!Z5)</f>
        <v>246</v>
      </c>
      <c r="N88" s="4">
        <f>Forward!N88+('Swap - Encargos'!AA5)</f>
        <v>222</v>
      </c>
      <c r="O88" s="4">
        <f>Forward!O88+('Swap - Encargos'!AB5)</f>
        <v>215</v>
      </c>
      <c r="P88" s="4">
        <f>Forward!P88+('Swap - Encargos'!AC5)</f>
        <v>205</v>
      </c>
      <c r="Q88" s="4">
        <f>Forward!Q88+('Swap - Encargos'!AD5)</f>
        <v>199</v>
      </c>
      <c r="R88" s="4">
        <f>Forward!R88+('Swap - Encargos'!AE5)</f>
        <v>196</v>
      </c>
      <c r="S88" s="4">
        <f>Forward!S88+('Swap - Encargos'!AF5)</f>
        <v>192</v>
      </c>
      <c r="T88" s="4">
        <f>Forward!T88+('Swap - Encargos'!AG5)</f>
        <v>186</v>
      </c>
      <c r="U88" s="4">
        <f>Forward!U88</f>
        <v>0</v>
      </c>
      <c r="V88" s="6"/>
      <c r="W88" s="20">
        <f t="shared" si="0"/>
        <v>246.22222222222223</v>
      </c>
      <c r="X88" s="20">
        <f t="shared" si="1"/>
        <v>226.37152777777769</v>
      </c>
      <c r="Y88" s="23">
        <f t="shared" si="2"/>
        <v>234.56666666666666</v>
      </c>
      <c r="Z88" s="23">
        <f t="shared" si="3"/>
        <v>219.6145833333334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59.777777777777771</v>
      </c>
      <c r="AJ88" s="9">
        <f t="shared" si="8"/>
        <v>0.19535221496005808</v>
      </c>
      <c r="AK88" s="9">
        <f t="shared" si="9"/>
        <v>0.19535221496005808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Forward!K89+('Swap - Encargos'!X6)</f>
        <v>193</v>
      </c>
      <c r="L89" s="4">
        <f>Forward!L89+('Swap - Encargos'!Y6)</f>
        <v>278</v>
      </c>
      <c r="M89" s="4">
        <f>Forward!M89+('Swap - Encargos'!Z6)</f>
        <v>255</v>
      </c>
      <c r="N89" s="4">
        <f>Forward!N89+('Swap - Encargos'!AA6)</f>
        <v>222</v>
      </c>
      <c r="O89" s="4">
        <f>Forward!O89+('Swap - Encargos'!AB6)</f>
        <v>214</v>
      </c>
      <c r="P89" s="4">
        <f>Forward!P89+('Swap - Encargos'!AC6)</f>
        <v>208</v>
      </c>
      <c r="Q89" s="4">
        <f>Forward!Q89+('Swap - Encargos'!AD6)</f>
        <v>203</v>
      </c>
      <c r="R89" s="4">
        <f>Forward!R89+('Swap - Encargos'!AE6)</f>
        <v>196</v>
      </c>
      <c r="S89" s="4">
        <f>Forward!S89+('Swap - Encargos'!AF6)</f>
        <v>193</v>
      </c>
      <c r="T89" s="4">
        <f>Forward!T89+('Swap - Encargos'!AG6)</f>
        <v>189</v>
      </c>
      <c r="U89" s="4">
        <f>Forward!U89</f>
        <v>0</v>
      </c>
      <c r="V89" s="6"/>
      <c r="W89" s="20">
        <f t="shared" si="0"/>
        <v>244.41666666666666</v>
      </c>
      <c r="X89" s="20">
        <f t="shared" si="1"/>
        <v>226.37152777777769</v>
      </c>
      <c r="Y89" s="23">
        <f t="shared" si="2"/>
        <v>233.15</v>
      </c>
      <c r="Z89" s="23">
        <f t="shared" si="3"/>
        <v>219.6145833333334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61.583333333333343</v>
      </c>
      <c r="AJ89" s="9">
        <f t="shared" si="8"/>
        <v>0.20125272331154687</v>
      </c>
      <c r="AK89" s="9">
        <f t="shared" si="9"/>
        <v>0.20125272331154687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Forward!K90+('Swap - Encargos'!X7)</f>
        <v>191</v>
      </c>
      <c r="L90" s="4">
        <f>Forward!L90+('Swap - Encargos'!Y7)</f>
        <v>255</v>
      </c>
      <c r="M90" s="4">
        <f>Forward!M90+('Swap - Encargos'!Z7)</f>
        <v>249</v>
      </c>
      <c r="N90" s="4">
        <f>Forward!N90+('Swap - Encargos'!AA7)</f>
        <v>231</v>
      </c>
      <c r="O90" s="4">
        <f>Forward!O90+('Swap - Encargos'!AB7)</f>
        <v>222</v>
      </c>
      <c r="P90" s="4">
        <f>Forward!P90+('Swap - Encargos'!AC7)</f>
        <v>214</v>
      </c>
      <c r="Q90" s="4">
        <f>Forward!Q90+('Swap - Encargos'!AD7)</f>
        <v>210</v>
      </c>
      <c r="R90" s="4">
        <f>Forward!R90+('Swap - Encargos'!AE7)</f>
        <v>203</v>
      </c>
      <c r="S90" s="4">
        <f>Forward!S90+('Swap - Encargos'!AF7)</f>
        <v>197</v>
      </c>
      <c r="T90" s="4">
        <f>Forward!T90+('Swap - Encargos'!AG7)</f>
        <v>195</v>
      </c>
      <c r="U90" s="4">
        <f>Forward!U90</f>
        <v>0</v>
      </c>
      <c r="V90" s="6"/>
      <c r="W90" s="20">
        <f t="shared" si="0"/>
        <v>236.11111111111111</v>
      </c>
      <c r="X90" s="20">
        <f t="shared" si="1"/>
        <v>226.37152777777769</v>
      </c>
      <c r="Y90" s="23">
        <f t="shared" si="2"/>
        <v>231.13333333333333</v>
      </c>
      <c r="Z90" s="23">
        <f t="shared" si="3"/>
        <v>219.6145833333334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69.888888888888886</v>
      </c>
      <c r="AJ90" s="9">
        <f t="shared" si="8"/>
        <v>0.22839506172839505</v>
      </c>
      <c r="AK90" s="9">
        <f t="shared" si="9"/>
        <v>0.22839506172839505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Forward!K91+('Swap - Encargos'!X8)</f>
        <v>184</v>
      </c>
      <c r="L91" s="4">
        <f>Forward!L91+('Swap - Encargos'!Y8)</f>
        <v>252</v>
      </c>
      <c r="M91" s="4">
        <f>Forward!M91+('Swap - Encargos'!Z8)</f>
        <v>244</v>
      </c>
      <c r="N91" s="4">
        <f>Forward!N91+('Swap - Encargos'!AA8)</f>
        <v>223</v>
      </c>
      <c r="O91" s="4">
        <f>Forward!O91+('Swap - Encargos'!AB8)</f>
        <v>215</v>
      </c>
      <c r="P91" s="4">
        <f>Forward!P91+('Swap - Encargos'!AC8)</f>
        <v>209</v>
      </c>
      <c r="Q91" s="4">
        <f>Forward!Q91+('Swap - Encargos'!AD8)</f>
        <v>202</v>
      </c>
      <c r="R91" s="4">
        <f>Forward!R91+('Swap - Encargos'!AE8)</f>
        <v>198</v>
      </c>
      <c r="S91" s="4">
        <f>Forward!S91+('Swap - Encargos'!AF8)</f>
        <v>194</v>
      </c>
      <c r="T91" s="4">
        <f>Forward!T91+('Swap - Encargos'!AG8)</f>
        <v>188</v>
      </c>
      <c r="U91" s="4">
        <f>Forward!U91</f>
        <v>0</v>
      </c>
      <c r="V91" s="6"/>
      <c r="W91" s="20">
        <f t="shared" si="0"/>
        <v>232.08333333333334</v>
      </c>
      <c r="X91" s="20">
        <f t="shared" si="1"/>
        <v>226.37152777777769</v>
      </c>
      <c r="Y91" s="23">
        <f t="shared" si="2"/>
        <v>225.68333333333334</v>
      </c>
      <c r="Z91" s="23">
        <f t="shared" si="3"/>
        <v>219.6145833333334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73.916666666666657</v>
      </c>
      <c r="AJ91" s="9">
        <f t="shared" si="8"/>
        <v>0.24155773420479298</v>
      </c>
      <c r="AK91" s="9">
        <f t="shared" si="9"/>
        <v>0.24155773420479298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Forward!K92+('Swap - Encargos'!X9)</f>
        <v>117</v>
      </c>
      <c r="L92" s="4">
        <f>Forward!L92+('Swap - Encargos'!Y9)</f>
        <v>240</v>
      </c>
      <c r="M92" s="4">
        <f>Forward!M92+('Swap - Encargos'!Z9)</f>
        <v>239</v>
      </c>
      <c r="N92" s="4">
        <f>Forward!N92+('Swap - Encargos'!AA9)</f>
        <v>224</v>
      </c>
      <c r="O92" s="4">
        <f>Forward!O92+('Swap - Encargos'!AB9)</f>
        <v>215</v>
      </c>
      <c r="P92" s="4">
        <f>Forward!P92+('Swap - Encargos'!AC9)</f>
        <v>210</v>
      </c>
      <c r="Q92" s="4">
        <f>Forward!Q92+('Swap - Encargos'!AD9)</f>
        <v>204</v>
      </c>
      <c r="R92" s="4">
        <f>Forward!R92+('Swap - Encargos'!AE9)</f>
        <v>197</v>
      </c>
      <c r="S92" s="4">
        <f>Forward!S92+('Swap - Encargos'!AF9)</f>
        <v>193</v>
      </c>
      <c r="T92" s="4">
        <f>Forward!T92+('Swap - Encargos'!AG9)</f>
        <v>190</v>
      </c>
      <c r="U92" s="4">
        <f>Forward!U92</f>
        <v>0</v>
      </c>
      <c r="V92" s="6"/>
      <c r="W92" s="20">
        <f t="shared" si="0"/>
        <v>216.5</v>
      </c>
      <c r="X92" s="20">
        <f t="shared" si="1"/>
        <v>226.37152777777769</v>
      </c>
      <c r="Y92" s="23">
        <f t="shared" si="2"/>
        <v>216.3</v>
      </c>
      <c r="Z92" s="23">
        <f t="shared" si="3"/>
        <v>219.6145833333334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89.5</v>
      </c>
      <c r="AJ92" s="9">
        <f t="shared" si="8"/>
        <v>0.29248366013071897</v>
      </c>
      <c r="AK92" s="9">
        <f t="shared" si="9"/>
        <v>0.29248366013071897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Forward!K93+('Swap - Encargos'!X10)</f>
        <v>121</v>
      </c>
      <c r="L93" s="4">
        <f>Forward!L93+('Swap - Encargos'!Y10)</f>
        <v>226</v>
      </c>
      <c r="M93" s="4">
        <f>Forward!M93+('Swap - Encargos'!Z10)</f>
        <v>229</v>
      </c>
      <c r="N93" s="4">
        <f>Forward!N93+('Swap - Encargos'!AA10)</f>
        <v>219</v>
      </c>
      <c r="O93" s="4">
        <f>Forward!O93+('Swap - Encargos'!AB10)</f>
        <v>213</v>
      </c>
      <c r="P93" s="4">
        <f>Forward!P93+('Swap - Encargos'!AC10)</f>
        <v>202</v>
      </c>
      <c r="Q93" s="4">
        <f>Forward!Q93+('Swap - Encargos'!AD10)</f>
        <v>199</v>
      </c>
      <c r="R93" s="4">
        <f>Forward!R93+('Swap - Encargos'!AE10)</f>
        <v>195</v>
      </c>
      <c r="S93" s="4">
        <f>Forward!S93+('Swap - Encargos'!AF10)</f>
        <v>187</v>
      </c>
      <c r="T93" s="4">
        <f>Forward!T93+('Swap - Encargos'!AG10)</f>
        <v>184</v>
      </c>
      <c r="U93" s="4">
        <f>Forward!U93</f>
        <v>0</v>
      </c>
      <c r="V93" s="6"/>
      <c r="W93" s="20">
        <f t="shared" si="0"/>
        <v>211.05555555555554</v>
      </c>
      <c r="X93" s="20">
        <f t="shared" si="1"/>
        <v>226.37152777777769</v>
      </c>
      <c r="Y93" s="23">
        <f t="shared" si="2"/>
        <v>211.05</v>
      </c>
      <c r="Z93" s="23">
        <f t="shared" si="3"/>
        <v>219.6145833333334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94.944444444444457</v>
      </c>
      <c r="AJ93" s="9">
        <f t="shared" si="8"/>
        <v>0.31027596223674658</v>
      </c>
      <c r="AK93" s="9">
        <f t="shared" si="9"/>
        <v>0.31027596223674658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Forward!K94+('Swap - Encargos'!X11)</f>
        <v>141</v>
      </c>
      <c r="L94" s="4">
        <f>Forward!L94+('Swap - Encargos'!Y11)</f>
        <v>218</v>
      </c>
      <c r="M94" s="4">
        <f>Forward!M94+('Swap - Encargos'!Z11)</f>
        <v>226</v>
      </c>
      <c r="N94" s="4">
        <f>Forward!N94+('Swap - Encargos'!AA11)</f>
        <v>220</v>
      </c>
      <c r="O94" s="4">
        <f>Forward!O94+('Swap - Encargos'!AB11)</f>
        <v>213</v>
      </c>
      <c r="P94" s="4">
        <f>Forward!P94+('Swap - Encargos'!AC11)</f>
        <v>204</v>
      </c>
      <c r="Q94" s="4">
        <f>Forward!Q94+('Swap - Encargos'!AD11)</f>
        <v>201</v>
      </c>
      <c r="R94" s="4">
        <f>Forward!R94+('Swap - Encargos'!AE11)</f>
        <v>195</v>
      </c>
      <c r="S94" s="4">
        <f>Forward!S94+('Swap - Encargos'!AF11)</f>
        <v>190</v>
      </c>
      <c r="T94" s="4">
        <f>Forward!T94+('Swap - Encargos'!AG11)</f>
        <v>184</v>
      </c>
      <c r="U94" s="4">
        <f>Forward!U94</f>
        <v>0</v>
      </c>
      <c r="V94" s="6"/>
      <c r="W94" s="20">
        <f t="shared" si="0"/>
        <v>212.55555555555554</v>
      </c>
      <c r="X94" s="20">
        <f t="shared" si="1"/>
        <v>226.37152777777769</v>
      </c>
      <c r="Y94" s="23">
        <f t="shared" si="2"/>
        <v>212</v>
      </c>
      <c r="Z94" s="23">
        <f t="shared" si="3"/>
        <v>219.6145833333334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93.444444444444457</v>
      </c>
      <c r="AJ94" s="9">
        <f t="shared" si="8"/>
        <v>0.30537400145243287</v>
      </c>
      <c r="AK94" s="9">
        <f t="shared" si="9"/>
        <v>0.30537400145243287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Forward!K95+('Swap - Encargos'!X12)</f>
        <v>118</v>
      </c>
      <c r="L95" s="4">
        <f>Forward!L95+('Swap - Encargos'!Y12)</f>
        <v>187</v>
      </c>
      <c r="M95" s="4">
        <f>Forward!M95+('Swap - Encargos'!Z12)</f>
        <v>205</v>
      </c>
      <c r="N95" s="4">
        <f>Forward!N95+('Swap - Encargos'!AA12)</f>
        <v>205</v>
      </c>
      <c r="O95" s="4">
        <f>Forward!O95+('Swap - Encargos'!AB12)</f>
        <v>199</v>
      </c>
      <c r="P95" s="4">
        <f>Forward!P95+('Swap - Encargos'!AC12)</f>
        <v>195</v>
      </c>
      <c r="Q95" s="4">
        <f>Forward!Q95+('Swap - Encargos'!AD12)</f>
        <v>193</v>
      </c>
      <c r="R95" s="4">
        <f>Forward!R95+('Swap - Encargos'!AE12)</f>
        <v>188</v>
      </c>
      <c r="S95" s="4">
        <f>Forward!S95+('Swap - Encargos'!AF12)</f>
        <v>183</v>
      </c>
      <c r="T95" s="4">
        <f>Forward!T95+('Swap - Encargos'!AG12)</f>
        <v>177</v>
      </c>
      <c r="U95" s="4">
        <f>Forward!U95</f>
        <v>0</v>
      </c>
      <c r="V95" s="6"/>
      <c r="W95" s="20">
        <f t="shared" si="0"/>
        <v>191.75</v>
      </c>
      <c r="X95" s="20">
        <f t="shared" si="1"/>
        <v>226.37152777777769</v>
      </c>
      <c r="Y95" s="23">
        <f t="shared" si="2"/>
        <v>194.35</v>
      </c>
      <c r="Z95" s="23">
        <f t="shared" si="3"/>
        <v>219.6145833333334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114.25</v>
      </c>
      <c r="AJ95" s="9">
        <f t="shared" si="8"/>
        <v>0.37336601307189543</v>
      </c>
      <c r="AK95" s="9">
        <f t="shared" si="9"/>
        <v>0.37336601307189543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Forward!K96+('Swap - Encargos'!X13)</f>
        <v>112</v>
      </c>
      <c r="L96" s="4">
        <f>Forward!L96+('Swap - Encargos'!Y13)</f>
        <v>144</v>
      </c>
      <c r="M96" s="4">
        <f>Forward!M96+('Swap - Encargos'!Z13)</f>
        <v>186</v>
      </c>
      <c r="N96" s="4">
        <f>Forward!N96+('Swap - Encargos'!AA13)</f>
        <v>193</v>
      </c>
      <c r="O96" s="4">
        <f>Forward!O96+('Swap - Encargos'!AB13)</f>
        <v>187</v>
      </c>
      <c r="P96" s="4">
        <f>Forward!P96+('Swap - Encargos'!AC13)</f>
        <v>195</v>
      </c>
      <c r="Q96" s="4">
        <f>Forward!Q96+('Swap - Encargos'!AD13)</f>
        <v>193</v>
      </c>
      <c r="R96" s="4">
        <f>Forward!R96+('Swap - Encargos'!AE13)</f>
        <v>188</v>
      </c>
      <c r="S96" s="4">
        <f>Forward!S96+('Swap - Encargos'!AF13)</f>
        <v>182</v>
      </c>
      <c r="T96" s="4">
        <f>Forward!T96+('Swap - Encargos'!AG13)</f>
        <v>178</v>
      </c>
      <c r="U96" s="4">
        <f>Forward!U96</f>
        <v>0</v>
      </c>
      <c r="V96" s="6"/>
      <c r="W96" s="20">
        <f t="shared" si="0"/>
        <v>169.83333333333334</v>
      </c>
      <c r="X96" s="20">
        <f t="shared" si="1"/>
        <v>226.37152777777769</v>
      </c>
      <c r="Y96" s="23">
        <f t="shared" si="2"/>
        <v>178.23333333333332</v>
      </c>
      <c r="Z96" s="23">
        <f t="shared" si="3"/>
        <v>219.6145833333334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136.16666666666666</v>
      </c>
      <c r="AJ96" s="9">
        <f t="shared" si="8"/>
        <v>0.44498910675381259</v>
      </c>
      <c r="AK96" s="9">
        <f t="shared" si="9"/>
        <v>0.44498910675381259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Forward!K97+('Swap - Encargos'!X14)</f>
        <v>114</v>
      </c>
      <c r="L97" s="4">
        <f>Forward!L97+('Swap - Encargos'!Y14)</f>
        <v>138</v>
      </c>
      <c r="M97" s="4">
        <f>Forward!M97+('Swap - Encargos'!Z14)</f>
        <v>178</v>
      </c>
      <c r="N97" s="4">
        <f>Forward!N97+('Swap - Encargos'!AA14)</f>
        <v>192</v>
      </c>
      <c r="O97" s="4">
        <f>Forward!O97+('Swap - Encargos'!AB14)</f>
        <v>182</v>
      </c>
      <c r="P97" s="4">
        <f>Forward!P97+('Swap - Encargos'!AC14)</f>
        <v>196</v>
      </c>
      <c r="Q97" s="4">
        <f>Forward!Q97+('Swap - Encargos'!AD14)</f>
        <v>191</v>
      </c>
      <c r="R97" s="4">
        <f>Forward!R97+('Swap - Encargos'!AE14)</f>
        <v>185</v>
      </c>
      <c r="S97" s="4">
        <f>Forward!S97+('Swap - Encargos'!AF14)</f>
        <v>181</v>
      </c>
      <c r="T97" s="4">
        <f>Forward!T97+('Swap - Encargos'!AG14)</f>
        <v>177</v>
      </c>
      <c r="U97" s="4">
        <f>Forward!U97</f>
        <v>0</v>
      </c>
      <c r="V97" s="6"/>
      <c r="W97" s="20">
        <f t="shared" si="0"/>
        <v>167.16666666666666</v>
      </c>
      <c r="X97" s="20">
        <f t="shared" si="1"/>
        <v>226.37152777777769</v>
      </c>
      <c r="Y97" s="23">
        <f t="shared" si="2"/>
        <v>175.83333333333334</v>
      </c>
      <c r="Z97" s="23">
        <f t="shared" si="3"/>
        <v>219.6145833333334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138.83333333333334</v>
      </c>
      <c r="AJ97" s="9">
        <f t="shared" si="8"/>
        <v>0.45370370370370372</v>
      </c>
      <c r="AK97" s="9">
        <f t="shared" si="9"/>
        <v>0.45370370370370372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Forward!L98+('Swap - Encargos'!Y15)</f>
        <v>130</v>
      </c>
      <c r="M98" s="4">
        <f>Forward!M98+('Swap - Encargos'!Z15)</f>
        <v>150</v>
      </c>
      <c r="N98" s="4">
        <f>Forward!N98+('Swap - Encargos'!AA15)</f>
        <v>166</v>
      </c>
      <c r="O98" s="4">
        <f>Forward!O98+('Swap - Encargos'!AB15)</f>
        <v>180</v>
      </c>
      <c r="P98" s="4">
        <f>Forward!P98+('Swap - Encargos'!AC15)</f>
        <v>199</v>
      </c>
      <c r="Q98" s="4">
        <f>Forward!Q98+('Swap - Encargos'!AD15)</f>
        <v>194</v>
      </c>
      <c r="R98" s="4">
        <f>Forward!R98+('Swap - Encargos'!AE15)</f>
        <v>191</v>
      </c>
      <c r="S98" s="4">
        <f>Forward!S98+('Swap - Encargos'!AF15)</f>
        <v>187</v>
      </c>
      <c r="T98" s="4">
        <f>Forward!T98+('Swap - Encargos'!AG15)</f>
        <v>182</v>
      </c>
      <c r="U98" s="4">
        <f>Forward!U98</f>
        <v>0</v>
      </c>
      <c r="V98" s="6"/>
      <c r="W98" s="20">
        <f t="shared" si="0"/>
        <v>148.66666666666666</v>
      </c>
      <c r="X98" s="20">
        <f t="shared" si="1"/>
        <v>226.37152777777769</v>
      </c>
      <c r="Y98" s="23">
        <f t="shared" si="2"/>
        <v>165</v>
      </c>
      <c r="Z98" s="23">
        <f t="shared" si="3"/>
        <v>219.6145833333334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168.13333333333335</v>
      </c>
      <c r="AJ98" s="9">
        <f t="shared" si="8"/>
        <v>0.53072390572390582</v>
      </c>
      <c r="AK98" s="9">
        <f t="shared" si="9"/>
        <v>0.53072390572390582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Forward!L99+('Swap - Encargos'!Y16)</f>
        <v>130</v>
      </c>
      <c r="M99" s="4">
        <f>Forward!M99+('Swap - Encargos'!Z16)</f>
        <v>142</v>
      </c>
      <c r="N99" s="4">
        <f>Forward!N99+('Swap - Encargos'!AA16)</f>
        <v>157</v>
      </c>
      <c r="O99" s="4">
        <f>Forward!O99+('Swap - Encargos'!AB16)</f>
        <v>166</v>
      </c>
      <c r="P99" s="4">
        <f>Forward!P99+('Swap - Encargos'!AC16)</f>
        <v>202</v>
      </c>
      <c r="Q99" s="4">
        <f>Forward!Q99+('Swap - Encargos'!AD16)</f>
        <v>201</v>
      </c>
      <c r="R99" s="4">
        <f>Forward!R99+('Swap - Encargos'!AE16)</f>
        <v>194</v>
      </c>
      <c r="S99" s="4">
        <f>Forward!S99+('Swap - Encargos'!AF16)</f>
        <v>191</v>
      </c>
      <c r="T99" s="4">
        <f>Forward!T99+('Swap - Encargos'!AG16)</f>
        <v>186</v>
      </c>
      <c r="U99" s="4">
        <f>Forward!U99</f>
        <v>0</v>
      </c>
      <c r="V99" s="6"/>
      <c r="W99" s="20">
        <f t="shared" si="0"/>
        <v>144</v>
      </c>
      <c r="X99" s="20">
        <f t="shared" si="1"/>
        <v>226.37152777777769</v>
      </c>
      <c r="Y99" s="23">
        <f t="shared" si="2"/>
        <v>160.58333333333334</v>
      </c>
      <c r="Z99" s="23">
        <f t="shared" si="3"/>
        <v>219.6145833333334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172.8</v>
      </c>
      <c r="AJ99" s="9">
        <f t="shared" si="8"/>
        <v>0.54545454545454553</v>
      </c>
      <c r="AK99" s="9">
        <f t="shared" si="9"/>
        <v>0.54545454545454553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Forward!L100+('Swap - Encargos'!Y17)</f>
        <v>124</v>
      </c>
      <c r="M100" s="4">
        <f>Forward!M100+('Swap - Encargos'!Z17)</f>
        <v>137</v>
      </c>
      <c r="N100" s="4">
        <f>Forward!N100+('Swap - Encargos'!AA17)</f>
        <v>151</v>
      </c>
      <c r="O100" s="4">
        <f>Forward!O100+('Swap - Encargos'!AB17)</f>
        <v>160</v>
      </c>
      <c r="P100" s="4">
        <f>Forward!P100+('Swap - Encargos'!AC17)</f>
        <v>180</v>
      </c>
      <c r="Q100" s="4">
        <f>Forward!Q100+('Swap - Encargos'!AD17)</f>
        <v>194</v>
      </c>
      <c r="R100" s="4">
        <f>Forward!R100+('Swap - Encargos'!AE17)</f>
        <v>186</v>
      </c>
      <c r="S100" s="4">
        <f>Forward!S100+('Swap - Encargos'!AF17)</f>
        <v>184</v>
      </c>
      <c r="T100" s="4">
        <f>Forward!T100+('Swap - Encargos'!AG17)</f>
        <v>178</v>
      </c>
      <c r="U100" s="4">
        <f>Forward!U100</f>
        <v>0</v>
      </c>
      <c r="V100" s="6"/>
      <c r="W100" s="20">
        <f t="shared" si="0"/>
        <v>139.33333333333334</v>
      </c>
      <c r="X100" s="20">
        <f t="shared" si="1"/>
        <v>226.37152777777769</v>
      </c>
      <c r="Y100" s="23">
        <f t="shared" si="2"/>
        <v>152.73333333333332</v>
      </c>
      <c r="Z100" s="23">
        <f t="shared" si="3"/>
        <v>219.6145833333334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177.46666666666667</v>
      </c>
      <c r="AJ100" s="9">
        <f t="shared" si="8"/>
        <v>0.56018518518518512</v>
      </c>
      <c r="AK100" s="9">
        <f t="shared" si="9"/>
        <v>0.56018518518518512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Forward!L101+('Swap - Encargos'!Y18)</f>
        <v>122</v>
      </c>
      <c r="M101" s="4">
        <f>Forward!M101+('Swap - Encargos'!Z18)</f>
        <v>126</v>
      </c>
      <c r="N101" s="4">
        <f>Forward!N101+('Swap - Encargos'!AA18)</f>
        <v>135</v>
      </c>
      <c r="O101" s="4">
        <f>Forward!O101+('Swap - Encargos'!AB18)</f>
        <v>149</v>
      </c>
      <c r="P101" s="4">
        <f>Forward!P101+('Swap - Encargos'!AC18)</f>
        <v>170</v>
      </c>
      <c r="Q101" s="4">
        <f>Forward!Q101+('Swap - Encargos'!AD18)</f>
        <v>185</v>
      </c>
      <c r="R101" s="4">
        <f>Forward!R101+('Swap - Encargos'!AE18)</f>
        <v>186</v>
      </c>
      <c r="S101" s="4">
        <f>Forward!S101+('Swap - Encargos'!AF18)</f>
        <v>183</v>
      </c>
      <c r="T101" s="4">
        <f>Forward!T101+('Swap - Encargos'!AG18)</f>
        <v>180</v>
      </c>
      <c r="U101" s="4">
        <f>Forward!U101</f>
        <v>0</v>
      </c>
      <c r="V101" s="6"/>
      <c r="W101" s="20">
        <f t="shared" si="0"/>
        <v>129.91666666666666</v>
      </c>
      <c r="X101" s="20">
        <f t="shared" si="1"/>
        <v>226.37152777777769</v>
      </c>
      <c r="Y101" s="23">
        <f t="shared" si="2"/>
        <v>143.55000000000001</v>
      </c>
      <c r="Z101" s="23">
        <f t="shared" si="3"/>
        <v>219.6145833333334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186.88333333333335</v>
      </c>
      <c r="AJ101" s="9">
        <f t="shared" si="8"/>
        <v>0.58990951178451179</v>
      </c>
      <c r="AK101" s="9">
        <f t="shared" si="9"/>
        <v>0.58990951178451179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Forward!L102+('Swap - Encargos'!Y19)</f>
        <v>128</v>
      </c>
      <c r="M102" s="4">
        <f>Forward!M102+('Swap - Encargos'!Z19)</f>
        <v>129</v>
      </c>
      <c r="N102" s="4">
        <f>Forward!N102+('Swap - Encargos'!AA19)</f>
        <v>140</v>
      </c>
      <c r="O102" s="4">
        <f>Forward!O102+('Swap - Encargos'!AB19)</f>
        <v>153</v>
      </c>
      <c r="P102" s="4">
        <f>Forward!P102+('Swap - Encargos'!AC19)</f>
        <v>167</v>
      </c>
      <c r="Q102" s="4">
        <f>Forward!Q102+('Swap - Encargos'!AD19)</f>
        <v>180</v>
      </c>
      <c r="R102" s="4">
        <f>Forward!R102+('Swap - Encargos'!AE19)</f>
        <v>181</v>
      </c>
      <c r="S102" s="4">
        <f>Forward!S102+('Swap - Encargos'!AF19)</f>
        <v>176</v>
      </c>
      <c r="T102" s="4">
        <f>Forward!T102+('Swap - Encargos'!AG19)</f>
        <v>176</v>
      </c>
      <c r="U102" s="4">
        <f>Forward!U102</f>
        <v>0</v>
      </c>
      <c r="V102" s="6"/>
      <c r="W102" s="20">
        <f t="shared" si="0"/>
        <v>135.11111111111111</v>
      </c>
      <c r="X102" s="20">
        <f t="shared" si="1"/>
        <v>226.37152777777769</v>
      </c>
      <c r="Y102" s="23">
        <f t="shared" si="2"/>
        <v>146.86666666666667</v>
      </c>
      <c r="Z102" s="23">
        <f t="shared" si="3"/>
        <v>219.6145833333334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181.6888888888889</v>
      </c>
      <c r="AJ102" s="9">
        <f t="shared" si="8"/>
        <v>0.57351290684624023</v>
      </c>
      <c r="AK102" s="9">
        <f t="shared" si="9"/>
        <v>0.57351290684624023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Forward!L103+('Swap - Encargos'!Y20)</f>
        <v>128</v>
      </c>
      <c r="M103" s="4">
        <f>Forward!M103+('Swap - Encargos'!Z20)</f>
        <v>129</v>
      </c>
      <c r="N103" s="4">
        <f>Forward!N103+('Swap - Encargos'!AA20)</f>
        <v>144</v>
      </c>
      <c r="O103" s="4">
        <f>Forward!O103+('Swap - Encargos'!AB20)</f>
        <v>152</v>
      </c>
      <c r="P103" s="4">
        <f>Forward!P103+('Swap - Encargos'!AC20)</f>
        <v>162</v>
      </c>
      <c r="Q103" s="4">
        <f>Forward!Q103+('Swap - Encargos'!AD20)</f>
        <v>178</v>
      </c>
      <c r="R103" s="4">
        <f>Forward!R103+('Swap - Encargos'!AE20)</f>
        <v>176</v>
      </c>
      <c r="S103" s="4">
        <f>Forward!S103+('Swap - Encargos'!AF20)</f>
        <v>175</v>
      </c>
      <c r="T103" s="4">
        <f>Forward!T103+('Swap - Encargos'!AG20)</f>
        <v>170</v>
      </c>
      <c r="U103" s="4">
        <f>Forward!U103</f>
        <v>0</v>
      </c>
      <c r="V103" s="6"/>
      <c r="W103" s="20">
        <f t="shared" si="0"/>
        <v>137</v>
      </c>
      <c r="X103" s="20">
        <f t="shared" si="1"/>
        <v>226.37152777777769</v>
      </c>
      <c r="Y103" s="23">
        <f t="shared" si="2"/>
        <v>147.16666666666666</v>
      </c>
      <c r="Z103" s="23">
        <f t="shared" si="3"/>
        <v>219.6145833333334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179.8</v>
      </c>
      <c r="AJ103" s="9">
        <f t="shared" si="8"/>
        <v>0.56755050505050508</v>
      </c>
      <c r="AK103" s="9">
        <f t="shared" si="9"/>
        <v>0.56755050505050508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Forward!L104+('Swap - Encargos'!Y21)</f>
        <v>131</v>
      </c>
      <c r="M104" s="4">
        <f>Forward!M104+('Swap - Encargos'!Z21)</f>
        <v>131</v>
      </c>
      <c r="N104" s="4">
        <f>Forward!N104+('Swap - Encargos'!AA21)</f>
        <v>145</v>
      </c>
      <c r="O104" s="4">
        <f>Forward!O104+('Swap - Encargos'!AB21)</f>
        <v>153</v>
      </c>
      <c r="P104" s="4">
        <f>Forward!P104+('Swap - Encargos'!AC21)</f>
        <v>159</v>
      </c>
      <c r="Q104" s="4">
        <f>Forward!Q104+('Swap - Encargos'!AD21)</f>
        <v>174</v>
      </c>
      <c r="R104" s="4">
        <f>Forward!R104+('Swap - Encargos'!AE21)</f>
        <v>171</v>
      </c>
      <c r="S104" s="4">
        <f>Forward!S104+('Swap - Encargos'!AF21)</f>
        <v>169</v>
      </c>
      <c r="T104" s="4">
        <f>Forward!T104+('Swap - Encargos'!AG21)</f>
        <v>169</v>
      </c>
      <c r="U104" s="4">
        <f>Forward!U104</f>
        <v>0</v>
      </c>
      <c r="V104" s="6"/>
      <c r="W104" s="20">
        <f t="shared" si="0"/>
        <v>139.33333333333334</v>
      </c>
      <c r="X104" s="20">
        <f t="shared" si="1"/>
        <v>226.37152777777769</v>
      </c>
      <c r="Y104" s="23">
        <f t="shared" si="2"/>
        <v>148.1</v>
      </c>
      <c r="Z104" s="23">
        <f t="shared" si="3"/>
        <v>219.6145833333334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177.46666666666667</v>
      </c>
      <c r="AJ104" s="9">
        <f t="shared" si="8"/>
        <v>0.56018518518518512</v>
      </c>
      <c r="AK104" s="9">
        <f t="shared" si="9"/>
        <v>0.56018518518518512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Forward!L105+('Swap - Encargos'!Y22)</f>
        <v>131</v>
      </c>
      <c r="M105" s="4">
        <f>Forward!M105+('Swap - Encargos'!Z22)</f>
        <v>128</v>
      </c>
      <c r="N105" s="4">
        <f>Forward!N105+('Swap - Encargos'!AA22)</f>
        <v>143</v>
      </c>
      <c r="O105" s="4">
        <f>Forward!O105+('Swap - Encargos'!AB22)</f>
        <v>151</v>
      </c>
      <c r="P105" s="4">
        <f>Forward!P105+('Swap - Encargos'!AC22)</f>
        <v>162</v>
      </c>
      <c r="Q105" s="4">
        <f>Forward!Q105+('Swap - Encargos'!AD22)</f>
        <v>174</v>
      </c>
      <c r="R105" s="4">
        <f>Forward!R105+('Swap - Encargos'!AE22)</f>
        <v>172</v>
      </c>
      <c r="S105" s="4">
        <f>Forward!S105+('Swap - Encargos'!AF22)</f>
        <v>171</v>
      </c>
      <c r="T105" s="4">
        <f>Forward!T105+('Swap - Encargos'!AG22)</f>
        <v>166</v>
      </c>
      <c r="U105" s="4">
        <f>Forward!U105</f>
        <v>0</v>
      </c>
      <c r="V105" s="6"/>
      <c r="W105" s="20">
        <f t="shared" si="0"/>
        <v>137.88888888888889</v>
      </c>
      <c r="X105" s="20">
        <f t="shared" si="1"/>
        <v>226.37152777777769</v>
      </c>
      <c r="Y105" s="23">
        <f t="shared" si="2"/>
        <v>148.01666666666668</v>
      </c>
      <c r="Z105" s="23">
        <f t="shared" si="3"/>
        <v>219.6145833333334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178.91111111111113</v>
      </c>
      <c r="AJ105" s="9">
        <f t="shared" si="8"/>
        <v>0.56474466891133557</v>
      </c>
      <c r="AK105" s="9">
        <f t="shared" si="9"/>
        <v>0.56474466891133557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Forward!L106+('Swap - Encargos'!Y23)</f>
        <v>131</v>
      </c>
      <c r="M106" s="4">
        <f>Forward!M106+('Swap - Encargos'!Z23)</f>
        <v>124</v>
      </c>
      <c r="N106" s="4">
        <f>Forward!N106+('Swap - Encargos'!AA23)</f>
        <v>136</v>
      </c>
      <c r="O106" s="4">
        <f>Forward!O106+('Swap - Encargos'!AB23)</f>
        <v>145</v>
      </c>
      <c r="P106" s="4">
        <f>Forward!P106+('Swap - Encargos'!AC23)</f>
        <v>161</v>
      </c>
      <c r="Q106" s="4">
        <f>Forward!Q106+('Swap - Encargos'!AD23)</f>
        <v>173</v>
      </c>
      <c r="R106" s="4">
        <f>Forward!R106+('Swap - Encargos'!AE23)</f>
        <v>173</v>
      </c>
      <c r="S106" s="4">
        <f>Forward!S106+('Swap - Encargos'!AF23)</f>
        <v>168</v>
      </c>
      <c r="T106" s="4">
        <f>Forward!T106+('Swap - Encargos'!AG23)</f>
        <v>167</v>
      </c>
      <c r="U106" s="4">
        <f>Forward!U106</f>
        <v>0</v>
      </c>
      <c r="V106" s="6"/>
      <c r="W106" s="20">
        <f t="shared" si="0"/>
        <v>133.44444444444446</v>
      </c>
      <c r="X106" s="20">
        <f t="shared" si="1"/>
        <v>226.37152777777769</v>
      </c>
      <c r="Y106" s="23">
        <f t="shared" si="2"/>
        <v>145</v>
      </c>
      <c r="Z106" s="23">
        <f t="shared" si="3"/>
        <v>219.6145833333334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183.35555555555555</v>
      </c>
      <c r="AJ106" s="9">
        <f t="shared" si="8"/>
        <v>0.57877384960718292</v>
      </c>
      <c r="AK106" s="9">
        <f t="shared" si="9"/>
        <v>0.57877384960718292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Forward!L107+('Swap - Encargos'!Y24)</f>
        <v>132</v>
      </c>
      <c r="M107" s="4">
        <f>Forward!M107+('Swap - Encargos'!Z24)</f>
        <v>124</v>
      </c>
      <c r="N107" s="4">
        <f>Forward!N107+('Swap - Encargos'!AA24)</f>
        <v>140</v>
      </c>
      <c r="O107" s="4">
        <f>Forward!O107+('Swap - Encargos'!AB24)</f>
        <v>152</v>
      </c>
      <c r="P107" s="4">
        <f>Forward!P107+('Swap - Encargos'!AC24)</f>
        <v>157</v>
      </c>
      <c r="Q107" s="4">
        <f>Forward!Q107+('Swap - Encargos'!AD24)</f>
        <v>170</v>
      </c>
      <c r="R107" s="4">
        <f>Forward!R107+('Swap - Encargos'!AE24)</f>
        <v>171</v>
      </c>
      <c r="S107" s="4">
        <f>Forward!S107+('Swap - Encargos'!AF24)</f>
        <v>169</v>
      </c>
      <c r="T107" s="4">
        <f>Forward!T107+('Swap - Encargos'!AG24)</f>
        <v>166</v>
      </c>
      <c r="U107" s="4">
        <f>Forward!U107</f>
        <v>0</v>
      </c>
      <c r="V107" s="6"/>
      <c r="W107" s="20">
        <f t="shared" si="0"/>
        <v>137</v>
      </c>
      <c r="X107" s="20">
        <f t="shared" si="1"/>
        <v>226.37152777777769</v>
      </c>
      <c r="Y107" s="23">
        <f t="shared" si="2"/>
        <v>146.69999999999999</v>
      </c>
      <c r="Z107" s="23">
        <f t="shared" si="3"/>
        <v>219.6145833333334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179.8</v>
      </c>
      <c r="AJ107" s="9">
        <f t="shared" si="8"/>
        <v>0.56755050505050508</v>
      </c>
      <c r="AK107" s="9">
        <f t="shared" si="9"/>
        <v>0.56755050505050508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Forward!L108+('Swap - Encargos'!Y25)</f>
        <v>131</v>
      </c>
      <c r="M108" s="4">
        <f>Forward!M108+('Swap - Encargos'!Z25)</f>
        <v>139</v>
      </c>
      <c r="N108" s="4">
        <f>Forward!N108+('Swap - Encargos'!AA25)</f>
        <v>152</v>
      </c>
      <c r="O108" s="4">
        <f>Forward!O108+('Swap - Encargos'!AB25)</f>
        <v>159</v>
      </c>
      <c r="P108" s="4">
        <f>Forward!P108+('Swap - Encargos'!AC25)</f>
        <v>158</v>
      </c>
      <c r="Q108" s="4">
        <f>Forward!Q108+('Swap - Encargos'!AD25)</f>
        <v>170</v>
      </c>
      <c r="R108" s="4">
        <f>Forward!R108+('Swap - Encargos'!AE25)</f>
        <v>169</v>
      </c>
      <c r="S108" s="4">
        <f>Forward!S108+('Swap - Encargos'!AF25)</f>
        <v>168</v>
      </c>
      <c r="T108" s="4">
        <f>Forward!T108+('Swap - Encargos'!AG25)</f>
        <v>166</v>
      </c>
      <c r="U108" s="4">
        <f>Forward!U108</f>
        <v>0</v>
      </c>
      <c r="V108" s="6"/>
      <c r="W108" s="20">
        <f t="shared" si="0"/>
        <v>148.44444444444446</v>
      </c>
      <c r="X108" s="20">
        <f t="shared" si="1"/>
        <v>226.37152777777769</v>
      </c>
      <c r="Y108" s="23">
        <f t="shared" si="2"/>
        <v>154.30000000000001</v>
      </c>
      <c r="Z108" s="23">
        <f t="shared" si="3"/>
        <v>219.6145833333334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168.35555555555555</v>
      </c>
      <c r="AJ108" s="9">
        <f t="shared" si="8"/>
        <v>0.53142536475869806</v>
      </c>
      <c r="AK108" s="9">
        <f t="shared" si="9"/>
        <v>0.53142536475869806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Forward!L109+('Swap - Encargos'!Y26)</f>
        <v>131</v>
      </c>
      <c r="M109" s="4">
        <f>Forward!M109+('Swap - Encargos'!Z26)</f>
        <v>136</v>
      </c>
      <c r="N109" s="4">
        <f>Forward!N109+('Swap - Encargos'!AA26)</f>
        <v>167</v>
      </c>
      <c r="O109" s="4">
        <f>Forward!O109+('Swap - Encargos'!AB26)</f>
        <v>174</v>
      </c>
      <c r="P109" s="4">
        <f>Forward!P109+('Swap - Encargos'!AC26)</f>
        <v>175</v>
      </c>
      <c r="Q109" s="4">
        <f>Forward!Q109+('Swap - Encargos'!AD26)</f>
        <v>181</v>
      </c>
      <c r="R109" s="4">
        <f>Forward!R109+('Swap - Encargos'!AE26)</f>
        <v>179</v>
      </c>
      <c r="S109" s="4">
        <f>Forward!S109+('Swap - Encargos'!AF26)</f>
        <v>177</v>
      </c>
      <c r="T109" s="4">
        <f>Forward!T109+('Swap - Encargos'!AG26)</f>
        <v>175</v>
      </c>
      <c r="U109" s="4">
        <f>Forward!U109</f>
        <v>0</v>
      </c>
      <c r="V109" s="6"/>
      <c r="W109" s="20">
        <f t="shared" si="0"/>
        <v>157.80555555555554</v>
      </c>
      <c r="X109" s="20">
        <f t="shared" si="1"/>
        <v>226.37152777777769</v>
      </c>
      <c r="Y109" s="23">
        <f t="shared" si="2"/>
        <v>165.76666666666668</v>
      </c>
      <c r="Z109" s="23">
        <f t="shared" si="3"/>
        <v>219.6145833333334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158.99444444444447</v>
      </c>
      <c r="AJ109" s="9">
        <f t="shared" si="8"/>
        <v>0.50187640291806968</v>
      </c>
      <c r="AK109" s="9">
        <f t="shared" si="9"/>
        <v>0.50187640291806968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Forward!M110+('Swap - Encargos'!Z27)</f>
        <v>143</v>
      </c>
      <c r="N110" s="4">
        <f>Forward!N110+('Swap - Encargos'!AA27)</f>
        <v>157</v>
      </c>
      <c r="O110" s="4">
        <f>Forward!O110+('Swap - Encargos'!AB27)</f>
        <v>168</v>
      </c>
      <c r="P110" s="4">
        <f>Forward!P110+('Swap - Encargos'!AC27)</f>
        <v>190</v>
      </c>
      <c r="Q110" s="4">
        <f>Forward!Q110+('Swap - Encargos'!AD27)</f>
        <v>188</v>
      </c>
      <c r="R110" s="4">
        <f>Forward!R110+('Swap - Encargos'!AE27)</f>
        <v>188</v>
      </c>
      <c r="S110" s="4">
        <f>Forward!S110+('Swap - Encargos'!AF27)</f>
        <v>185</v>
      </c>
      <c r="T110" s="4">
        <f>Forward!T110+('Swap - Encargos'!AG27)</f>
        <v>183</v>
      </c>
      <c r="U110" s="4">
        <f>Forward!U110</f>
        <v>0</v>
      </c>
      <c r="V110" s="6"/>
      <c r="W110" s="20">
        <f t="shared" si="0"/>
        <v>156</v>
      </c>
      <c r="X110" s="20">
        <f t="shared" si="1"/>
        <v>226.37152777777769</v>
      </c>
      <c r="Y110" s="23">
        <f t="shared" si="2"/>
        <v>169.2</v>
      </c>
      <c r="Z110" s="23">
        <f t="shared" si="3"/>
        <v>219.6145833333334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190.5</v>
      </c>
      <c r="AJ110" s="9">
        <f t="shared" si="8"/>
        <v>0.54978354978354982</v>
      </c>
      <c r="AK110" s="9">
        <f t="shared" si="9"/>
        <v>0.54978354978354982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Forward!M111+('Swap - Encargos'!Z28)</f>
        <v>180</v>
      </c>
      <c r="N111" s="4">
        <f>Forward!N111+('Swap - Encargos'!AA28)</f>
        <v>238</v>
      </c>
      <c r="O111" s="4">
        <f>Forward!O111+('Swap - Encargos'!AB28)</f>
        <v>229</v>
      </c>
      <c r="P111" s="4">
        <f>Forward!P111+('Swap - Encargos'!AC28)</f>
        <v>222</v>
      </c>
      <c r="Q111" s="4">
        <f>Forward!Q111+('Swap - Encargos'!AD28)</f>
        <v>212</v>
      </c>
      <c r="R111" s="4">
        <f>Forward!R111+('Swap - Encargos'!AE28)</f>
        <v>206</v>
      </c>
      <c r="S111" s="4">
        <f>Forward!S111+('Swap - Encargos'!AF28)</f>
        <v>202</v>
      </c>
      <c r="T111" s="4">
        <f>Forward!T111+('Swap - Encargos'!AG28)</f>
        <v>197</v>
      </c>
      <c r="U111" s="4">
        <f>Forward!U111</f>
        <v>0</v>
      </c>
      <c r="V111" s="6"/>
      <c r="W111" s="20">
        <f t="shared" si="0"/>
        <v>216.83333333333334</v>
      </c>
      <c r="X111" s="20">
        <f t="shared" si="1"/>
        <v>226.37152777777769</v>
      </c>
      <c r="Y111" s="23">
        <f t="shared" si="2"/>
        <v>216.63333333333333</v>
      </c>
      <c r="Z111" s="23">
        <f t="shared" si="3"/>
        <v>219.6145833333334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129.66666666666666</v>
      </c>
      <c r="AJ111" s="9">
        <f t="shared" si="8"/>
        <v>0.37421837421837417</v>
      </c>
      <c r="AK111" s="9">
        <f t="shared" si="9"/>
        <v>0.37421837421837417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Forward!M112+('Swap - Encargos'!Z29)</f>
        <v>182</v>
      </c>
      <c r="N112" s="4">
        <f>Forward!N112+('Swap - Encargos'!AA29)</f>
        <v>223</v>
      </c>
      <c r="O112" s="4">
        <f>Forward!O112+('Swap - Encargos'!AB29)</f>
        <v>217</v>
      </c>
      <c r="P112" s="4">
        <f>Forward!P112+('Swap - Encargos'!AC29)</f>
        <v>210</v>
      </c>
      <c r="Q112" s="4">
        <f>Forward!Q112+('Swap - Encargos'!AD29)</f>
        <v>210</v>
      </c>
      <c r="R112" s="4">
        <f>Forward!R112+('Swap - Encargos'!AE29)</f>
        <v>207</v>
      </c>
      <c r="S112" s="4">
        <f>Forward!S112+('Swap - Encargos'!AF29)</f>
        <v>204</v>
      </c>
      <c r="T112" s="4">
        <f>Forward!T112+('Swap - Encargos'!AG29)</f>
        <v>197</v>
      </c>
      <c r="U112" s="4">
        <f>Forward!U112</f>
        <v>0</v>
      </c>
      <c r="V112" s="6"/>
      <c r="W112" s="20">
        <f t="shared" si="0"/>
        <v>208.88888888888889</v>
      </c>
      <c r="X112" s="20">
        <f t="shared" si="1"/>
        <v>226.37152777777769</v>
      </c>
      <c r="Y112" s="23">
        <f t="shared" si="2"/>
        <v>209.23333333333332</v>
      </c>
      <c r="Z112" s="23">
        <f t="shared" si="3"/>
        <v>219.6145833333334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137.61111111111111</v>
      </c>
      <c r="AJ112" s="9">
        <f t="shared" si="8"/>
        <v>0.39714606381273049</v>
      </c>
      <c r="AK112" s="9">
        <f t="shared" si="9"/>
        <v>0.39714606381273049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Forward!M113+('Swap - Encargos'!Z30)</f>
        <v>173</v>
      </c>
      <c r="N113" s="4">
        <f>Forward!N113+('Swap - Encargos'!AA30)</f>
        <v>205</v>
      </c>
      <c r="O113" s="4">
        <f>Forward!O113+('Swap - Encargos'!AB30)</f>
        <v>206</v>
      </c>
      <c r="P113" s="4">
        <f>Forward!P113+('Swap - Encargos'!AC30)</f>
        <v>202</v>
      </c>
      <c r="Q113" s="4">
        <f>Forward!Q113+('Swap - Encargos'!AD30)</f>
        <v>200</v>
      </c>
      <c r="R113" s="4">
        <f>Forward!R113+('Swap - Encargos'!AE30)</f>
        <v>192</v>
      </c>
      <c r="S113" s="4">
        <f>Forward!S113+('Swap - Encargos'!AF30)</f>
        <v>189</v>
      </c>
      <c r="T113" s="4">
        <f>Forward!T113+('Swap - Encargos'!AG30)</f>
        <v>183</v>
      </c>
      <c r="U113" s="4">
        <f>Forward!U113</f>
        <v>0</v>
      </c>
      <c r="V113" s="6"/>
      <c r="W113" s="20">
        <f t="shared" si="0"/>
        <v>197.08333333333334</v>
      </c>
      <c r="X113" s="20">
        <f t="shared" si="1"/>
        <v>226.37152777777769</v>
      </c>
      <c r="Y113" s="23">
        <f t="shared" si="2"/>
        <v>198.15</v>
      </c>
      <c r="Z113" s="23">
        <f t="shared" si="3"/>
        <v>219.6145833333334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149.41666666666666</v>
      </c>
      <c r="AJ113" s="9">
        <f t="shared" si="8"/>
        <v>0.43121693121693117</v>
      </c>
      <c r="AK113" s="9">
        <f t="shared" si="9"/>
        <v>0.43121693121693117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Forward!M114+('Swap - Encargos'!Z31)</f>
        <v>143</v>
      </c>
      <c r="N114" s="4">
        <f>Forward!N114+('Swap - Encargos'!AA31)</f>
        <v>182</v>
      </c>
      <c r="O114" s="4">
        <f>Forward!O114+('Swap - Encargos'!AB31)</f>
        <v>198</v>
      </c>
      <c r="P114" s="4">
        <f>Forward!P114+('Swap - Encargos'!AC31)</f>
        <v>194</v>
      </c>
      <c r="Q114" s="4">
        <f>Forward!Q114+('Swap - Encargos'!AD31)</f>
        <v>188</v>
      </c>
      <c r="R114" s="4">
        <f>Forward!R114+('Swap - Encargos'!AE31)</f>
        <v>183</v>
      </c>
      <c r="S114" s="4">
        <f>Forward!S114+('Swap - Encargos'!AF31)</f>
        <v>177</v>
      </c>
      <c r="T114" s="4">
        <f>Forward!T114+('Swap - Encargos'!AG31)</f>
        <v>175</v>
      </c>
      <c r="U114" s="4">
        <f>Forward!U114</f>
        <v>0</v>
      </c>
      <c r="V114" s="6"/>
      <c r="W114" s="20">
        <f t="shared" si="0"/>
        <v>180</v>
      </c>
      <c r="X114" s="20">
        <f t="shared" si="1"/>
        <v>226.37152777777769</v>
      </c>
      <c r="Y114" s="23">
        <f t="shared" si="2"/>
        <v>183.66666666666666</v>
      </c>
      <c r="Z114" s="23">
        <f t="shared" si="3"/>
        <v>219.6145833333334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166.5</v>
      </c>
      <c r="AJ114" s="9">
        <f t="shared" si="8"/>
        <v>0.48051948051948051</v>
      </c>
      <c r="AK114" s="9">
        <f t="shared" si="9"/>
        <v>0.48051948051948051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Forward!M115+('Swap - Encargos'!Z32)</f>
        <v>194</v>
      </c>
      <c r="N115" s="4">
        <f>Forward!N115+('Swap - Encargos'!AA32)</f>
        <v>209</v>
      </c>
      <c r="O115" s="4">
        <f>Forward!O115+('Swap - Encargos'!AB32)</f>
        <v>208</v>
      </c>
      <c r="P115" s="4">
        <f>Forward!P115+('Swap - Encargos'!AC32)</f>
        <v>200</v>
      </c>
      <c r="Q115" s="4">
        <f>Forward!Q115+('Swap - Encargos'!AD32)</f>
        <v>198</v>
      </c>
      <c r="R115" s="4">
        <f>Forward!R115+('Swap - Encargos'!AE32)</f>
        <v>192</v>
      </c>
      <c r="S115" s="4">
        <f>Forward!S115+('Swap - Encargos'!AF32)</f>
        <v>187</v>
      </c>
      <c r="T115" s="4">
        <f>Forward!T115+('Swap - Encargos'!AG32)</f>
        <v>183</v>
      </c>
      <c r="U115" s="4">
        <f>Forward!U115</f>
        <v>0</v>
      </c>
      <c r="V115" s="6"/>
      <c r="W115" s="20">
        <f t="shared" si="0"/>
        <v>204.5</v>
      </c>
      <c r="X115" s="20">
        <f t="shared" si="1"/>
        <v>226.37152777777769</v>
      </c>
      <c r="Y115" s="23">
        <f t="shared" si="2"/>
        <v>201.63333333333333</v>
      </c>
      <c r="Z115" s="23">
        <f t="shared" si="3"/>
        <v>219.6145833333334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142</v>
      </c>
      <c r="AJ115" s="9">
        <f t="shared" si="8"/>
        <v>0.40981240981240979</v>
      </c>
      <c r="AK115" s="9">
        <f t="shared" si="9"/>
        <v>0.40981240981240979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Forward!M116+('Swap - Encargos'!Z33)</f>
        <v>252</v>
      </c>
      <c r="N116" s="4">
        <f>Forward!N116+('Swap - Encargos'!AA33)</f>
        <v>232</v>
      </c>
      <c r="O116" s="4">
        <f>Forward!O116+('Swap - Encargos'!AB33)</f>
        <v>219</v>
      </c>
      <c r="P116" s="4">
        <f>Forward!P116+('Swap - Encargos'!AC33)</f>
        <v>202</v>
      </c>
      <c r="Q116" s="4">
        <f>Forward!Q116+('Swap - Encargos'!AD33)</f>
        <v>196</v>
      </c>
      <c r="R116" s="4">
        <f>Forward!R116+('Swap - Encargos'!AE33)</f>
        <v>191</v>
      </c>
      <c r="S116" s="4">
        <f>Forward!S116+('Swap - Encargos'!AF33)</f>
        <v>189</v>
      </c>
      <c r="T116" s="4">
        <f>Forward!T116+('Swap - Encargos'!AG33)</f>
        <v>181</v>
      </c>
      <c r="U116" s="4">
        <f>Forward!U116</f>
        <v>0</v>
      </c>
      <c r="V116" s="6"/>
      <c r="W116" s="20">
        <f t="shared" si="0"/>
        <v>226</v>
      </c>
      <c r="X116" s="20">
        <f t="shared" si="1"/>
        <v>226.37152777777769</v>
      </c>
      <c r="Y116" s="23">
        <f t="shared" si="2"/>
        <v>214.1</v>
      </c>
      <c r="Z116" s="23">
        <f t="shared" si="3"/>
        <v>219.6145833333334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120.5</v>
      </c>
      <c r="AJ116" s="9">
        <f t="shared" si="8"/>
        <v>0.34776334776334777</v>
      </c>
      <c r="AK116" s="9">
        <f t="shared" si="9"/>
        <v>0.34776334776334777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Forward!M117+('Swap - Encargos'!Z34)</f>
        <v>205</v>
      </c>
      <c r="N117" s="4">
        <f>Forward!N117+('Swap - Encargos'!AA34)</f>
        <v>225</v>
      </c>
      <c r="O117" s="4">
        <f>Forward!O117+('Swap - Encargos'!AB34)</f>
        <v>213</v>
      </c>
      <c r="P117" s="4">
        <f>Forward!P117+('Swap - Encargos'!AC34)</f>
        <v>202</v>
      </c>
      <c r="Q117" s="4">
        <f>Forward!Q117+('Swap - Encargos'!AD34)</f>
        <v>197</v>
      </c>
      <c r="R117" s="4">
        <f>Forward!R117+('Swap - Encargos'!AE34)</f>
        <v>192</v>
      </c>
      <c r="S117" s="4">
        <f>Forward!S117+('Swap - Encargos'!AF34)</f>
        <v>185</v>
      </c>
      <c r="T117" s="4">
        <f>Forward!T117+('Swap - Encargos'!AG34)</f>
        <v>183</v>
      </c>
      <c r="U117" s="4">
        <f>Forward!U117</f>
        <v>0</v>
      </c>
      <c r="V117" s="6"/>
      <c r="W117" s="20">
        <f t="shared" si="0"/>
        <v>213.75</v>
      </c>
      <c r="X117" s="20">
        <f t="shared" si="1"/>
        <v>226.37152777777769</v>
      </c>
      <c r="Y117" s="23">
        <f t="shared" si="2"/>
        <v>206.88333333333333</v>
      </c>
      <c r="Z117" s="23">
        <f t="shared" si="3"/>
        <v>219.6145833333334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132.75</v>
      </c>
      <c r="AJ117" s="9">
        <f t="shared" si="8"/>
        <v>0.38311688311688313</v>
      </c>
      <c r="AK117" s="9">
        <f t="shared" si="9"/>
        <v>0.38311688311688313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Forward!M118+('Swap - Encargos'!Z35)</f>
        <v>248</v>
      </c>
      <c r="N118" s="4">
        <f>Forward!N118+('Swap - Encargos'!AA35)</f>
        <v>238</v>
      </c>
      <c r="O118" s="4">
        <f>Forward!O118+('Swap - Encargos'!AB35)</f>
        <v>220</v>
      </c>
      <c r="P118" s="4">
        <f>Forward!P118+('Swap - Encargos'!AC35)</f>
        <v>203</v>
      </c>
      <c r="Q118" s="4">
        <f>Forward!Q118+('Swap - Encargos'!AD35)</f>
        <v>201</v>
      </c>
      <c r="R118" s="4">
        <f>Forward!R118+('Swap - Encargos'!AE35)</f>
        <v>194</v>
      </c>
      <c r="S118" s="4">
        <f>Forward!S118+('Swap - Encargos'!AF35)</f>
        <v>189</v>
      </c>
      <c r="T118" s="4">
        <f>Forward!T118+('Swap - Encargos'!AG35)</f>
        <v>185</v>
      </c>
      <c r="U118" s="4">
        <f>Forward!U118</f>
        <v>0</v>
      </c>
      <c r="V118" s="6"/>
      <c r="W118" s="20">
        <f t="shared" si="0"/>
        <v>225.33333333333334</v>
      </c>
      <c r="X118" s="20">
        <f t="shared" si="1"/>
        <v>226.37152777777769</v>
      </c>
      <c r="Y118" s="23">
        <f t="shared" si="2"/>
        <v>214.8</v>
      </c>
      <c r="Z118" s="23">
        <f t="shared" si="3"/>
        <v>219.6145833333334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121.16666666666666</v>
      </c>
      <c r="AJ118" s="9">
        <f t="shared" si="8"/>
        <v>0.34968734968734966</v>
      </c>
      <c r="AK118" s="9">
        <f t="shared" si="9"/>
        <v>0.34968734968734966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Forward!M119+('Swap - Encargos'!Z36)</f>
        <v>341</v>
      </c>
      <c r="N119" s="4">
        <f>Forward!N119+('Swap - Encargos'!AA36)</f>
        <v>266</v>
      </c>
      <c r="O119" s="4">
        <f>Forward!O119+('Swap - Encargos'!AB36)</f>
        <v>223</v>
      </c>
      <c r="P119" s="4">
        <f>Forward!P119+('Swap - Encargos'!AC36)</f>
        <v>201</v>
      </c>
      <c r="Q119" s="4">
        <f>Forward!Q119+('Swap - Encargos'!AD36)</f>
        <v>198</v>
      </c>
      <c r="R119" s="4">
        <f>Forward!R119+('Swap - Encargos'!AE36)</f>
        <v>193</v>
      </c>
      <c r="S119" s="4">
        <f>Forward!S119+('Swap - Encargos'!AF36)</f>
        <v>189</v>
      </c>
      <c r="T119" s="4">
        <f>Forward!T119+('Swap - Encargos'!AG36)</f>
        <v>184</v>
      </c>
      <c r="U119" s="4">
        <f>Forward!U119</f>
        <v>0</v>
      </c>
      <c r="V119" s="6"/>
      <c r="W119" s="20">
        <f t="shared" si="0"/>
        <v>241.66666666666666</v>
      </c>
      <c r="X119" s="20">
        <f t="shared" si="1"/>
        <v>226.37152777777769</v>
      </c>
      <c r="Y119" s="23">
        <f t="shared" si="2"/>
        <v>223.6</v>
      </c>
      <c r="Z119" s="23">
        <f t="shared" si="3"/>
        <v>219.6145833333334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104.83333333333334</v>
      </c>
      <c r="AJ119" s="9">
        <f t="shared" si="8"/>
        <v>0.30254930254930257</v>
      </c>
      <c r="AK119" s="9">
        <f t="shared" si="9"/>
        <v>0.30254930254930257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Forward!M120+('Swap - Encargos'!Z37)</f>
        <v>304</v>
      </c>
      <c r="N120" s="4">
        <f>Forward!N120+('Swap - Encargos'!AA37)</f>
        <v>199</v>
      </c>
      <c r="O120" s="4">
        <f>Forward!O120+('Swap - Encargos'!AB37)</f>
        <v>212</v>
      </c>
      <c r="P120" s="4">
        <f>Forward!P120+('Swap - Encargos'!AC37)</f>
        <v>201</v>
      </c>
      <c r="Q120" s="4">
        <f>Forward!Q120+('Swap - Encargos'!AD37)</f>
        <v>196</v>
      </c>
      <c r="R120" s="4">
        <f>Forward!R120+('Swap - Encargos'!AE37)</f>
        <v>190</v>
      </c>
      <c r="S120" s="4">
        <f>Forward!S120+('Swap - Encargos'!AF37)</f>
        <v>184</v>
      </c>
      <c r="T120" s="4">
        <f>Forward!T120+('Swap - Encargos'!AG37)</f>
        <v>179</v>
      </c>
      <c r="U120" s="4">
        <f>Forward!U120</f>
        <v>0</v>
      </c>
      <c r="V120" s="6"/>
      <c r="W120" s="20">
        <f t="shared" si="0"/>
        <v>209.72222222222223</v>
      </c>
      <c r="X120" s="20">
        <f t="shared" si="1"/>
        <v>226.37152777777769</v>
      </c>
      <c r="Y120" s="23">
        <f t="shared" si="2"/>
        <v>203.4</v>
      </c>
      <c r="Z120" s="23">
        <f t="shared" si="3"/>
        <v>219.6145833333334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136.77777777777777</v>
      </c>
      <c r="AJ120" s="9">
        <f t="shared" si="8"/>
        <v>0.39474106140772808</v>
      </c>
      <c r="AK120" s="9">
        <f t="shared" si="9"/>
        <v>0.39474106140772808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Forward!M121+('Swap - Encargos'!Z38)</f>
        <v>138</v>
      </c>
      <c r="N121" s="4">
        <f>Forward!N121+('Swap - Encargos'!AA38)</f>
        <v>202</v>
      </c>
      <c r="O121" s="4">
        <f>Forward!O121+('Swap - Encargos'!AB38)</f>
        <v>212</v>
      </c>
      <c r="P121" s="4">
        <f>Forward!P121+('Swap - Encargos'!AC38)</f>
        <v>207</v>
      </c>
      <c r="Q121" s="4">
        <f>Forward!Q121+('Swap - Encargos'!AD38)</f>
        <v>201</v>
      </c>
      <c r="R121" s="4">
        <f>Forward!R121+('Swap - Encargos'!AE38)</f>
        <v>198</v>
      </c>
      <c r="S121" s="4">
        <f>Forward!S121+('Swap - Encargos'!AF38)</f>
        <v>192</v>
      </c>
      <c r="T121" s="4">
        <f>Forward!T121+('Swap - Encargos'!AG38)</f>
        <v>189</v>
      </c>
      <c r="U121" s="4">
        <f>Forward!U121</f>
        <v>0</v>
      </c>
      <c r="V121" s="6"/>
      <c r="W121" s="20">
        <f t="shared" si="0"/>
        <v>205.08333333333334</v>
      </c>
      <c r="X121" s="20">
        <f t="shared" si="1"/>
        <v>226.37152777777769</v>
      </c>
      <c r="Y121" s="23">
        <f t="shared" si="2"/>
        <v>203</v>
      </c>
      <c r="Z121" s="23">
        <f t="shared" si="3"/>
        <v>219.6145833333334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141.41666666666666</v>
      </c>
      <c r="AJ121" s="9">
        <f t="shared" si="8"/>
        <v>0.40812890812890812</v>
      </c>
      <c r="AK121" s="9">
        <f t="shared" si="9"/>
        <v>0.40812890812890812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Forward!N122+('Swap - Encargos'!AA39)</f>
        <v>195</v>
      </c>
      <c r="O122" s="4">
        <f>Forward!O122+('Swap - Encargos'!AB39)</f>
        <v>222</v>
      </c>
      <c r="P122" s="4">
        <f>Forward!P122+('Swap - Encargos'!AC39)</f>
        <v>200</v>
      </c>
      <c r="Q122" s="4">
        <f>Forward!Q122+('Swap - Encargos'!AD39)</f>
        <v>195</v>
      </c>
      <c r="R122" s="4">
        <f>Forward!R122+('Swap - Encargos'!AE39)</f>
        <v>192</v>
      </c>
      <c r="S122" s="4">
        <f>Forward!S122+('Swap - Encargos'!AF39)</f>
        <v>188</v>
      </c>
      <c r="T122" s="4">
        <f>Forward!T122+('Swap - Encargos'!AG39)</f>
        <v>183</v>
      </c>
      <c r="U122" s="4">
        <f>Forward!U122</f>
        <v>0</v>
      </c>
      <c r="V122" s="6"/>
      <c r="W122" s="20">
        <f t="shared" si="0"/>
        <v>205.66666666666666</v>
      </c>
      <c r="X122" s="20">
        <f t="shared" si="1"/>
        <v>226.37152777777769</v>
      </c>
      <c r="Y122" s="23">
        <f t="shared" si="2"/>
        <v>200.8</v>
      </c>
      <c r="Z122" s="23">
        <f t="shared" si="3"/>
        <v>219.6145833333334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172.63333333333335</v>
      </c>
      <c r="AJ122" s="9">
        <f t="shared" si="8"/>
        <v>0.45633976561811618</v>
      </c>
      <c r="AK122" s="9">
        <f t="shared" si="9"/>
        <v>0.45633976561811618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Forward!N123+('Swap - Encargos'!AA40)</f>
        <v>247</v>
      </c>
      <c r="O123" s="4">
        <f>Forward!O123+('Swap - Encargos'!AB40)</f>
        <v>242</v>
      </c>
      <c r="P123" s="4">
        <f>Forward!P123+('Swap - Encargos'!AC40)</f>
        <v>218</v>
      </c>
      <c r="Q123" s="4">
        <f>Forward!Q123+('Swap - Encargos'!AD40)</f>
        <v>205</v>
      </c>
      <c r="R123" s="4">
        <f>Forward!R123+('Swap - Encargos'!AE40)</f>
        <v>198</v>
      </c>
      <c r="S123" s="4">
        <f>Forward!S123+('Swap - Encargos'!AF40)</f>
        <v>193</v>
      </c>
      <c r="T123" s="4">
        <f>Forward!T123+('Swap - Encargos'!AG40)</f>
        <v>183</v>
      </c>
      <c r="U123" s="4">
        <f>Forward!U123</f>
        <v>0</v>
      </c>
      <c r="V123" s="6"/>
      <c r="W123" s="20">
        <f t="shared" si="0"/>
        <v>234.5</v>
      </c>
      <c r="X123" s="20">
        <f t="shared" si="1"/>
        <v>226.37152777777769</v>
      </c>
      <c r="Y123" s="23">
        <f t="shared" si="2"/>
        <v>221.1</v>
      </c>
      <c r="Z123" s="23">
        <f t="shared" si="3"/>
        <v>219.6145833333334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143.80000000000001</v>
      </c>
      <c r="AJ123" s="9">
        <f t="shared" si="8"/>
        <v>0.38012159661644201</v>
      </c>
      <c r="AK123" s="9">
        <f t="shared" si="9"/>
        <v>0.38012159661644201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Forward!N124+('Swap - Encargos'!AA41)</f>
        <v>343</v>
      </c>
      <c r="O124" s="4">
        <f>Forward!O124+('Swap - Encargos'!AB41)</f>
        <v>263</v>
      </c>
      <c r="P124" s="4">
        <f>Forward!P124+('Swap - Encargos'!AC41)</f>
        <v>227</v>
      </c>
      <c r="Q124" s="4">
        <f>Forward!Q124+('Swap - Encargos'!AD41)</f>
        <v>211</v>
      </c>
      <c r="R124" s="4">
        <f>Forward!R124+('Swap - Encargos'!AE41)</f>
        <v>206</v>
      </c>
      <c r="S124" s="4">
        <f>Forward!S124+('Swap - Encargos'!AF41)</f>
        <v>204</v>
      </c>
      <c r="T124" s="4">
        <f>Forward!T124+('Swap - Encargos'!AG41)</f>
        <v>191</v>
      </c>
      <c r="U124" s="4">
        <f>Forward!U124</f>
        <v>0</v>
      </c>
      <c r="V124" s="6"/>
      <c r="W124" s="20">
        <f t="shared" si="0"/>
        <v>270.33333333333331</v>
      </c>
      <c r="X124" s="20">
        <f t="shared" si="1"/>
        <v>226.37152777777769</v>
      </c>
      <c r="Y124" s="23">
        <f t="shared" si="2"/>
        <v>245.36666666666667</v>
      </c>
      <c r="Z124" s="23">
        <f t="shared" si="3"/>
        <v>219.6145833333334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107.9666666666667</v>
      </c>
      <c r="AJ124" s="9">
        <f t="shared" si="8"/>
        <v>0.28539959467794529</v>
      </c>
      <c r="AK124" s="9">
        <f t="shared" si="9"/>
        <v>0.28539959467794529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Forward!N125+('Swap - Encargos'!AA42)</f>
        <v>390</v>
      </c>
      <c r="O125" s="4">
        <f>Forward!O125+('Swap - Encargos'!AB42)</f>
        <v>293</v>
      </c>
      <c r="P125" s="4">
        <f>Forward!P125+('Swap - Encargos'!AC42)</f>
        <v>239</v>
      </c>
      <c r="Q125" s="4">
        <f>Forward!Q125+('Swap - Encargos'!AD42)</f>
        <v>222</v>
      </c>
      <c r="R125" s="4">
        <f>Forward!R125+('Swap - Encargos'!AE42)</f>
        <v>216</v>
      </c>
      <c r="S125" s="4">
        <f>Forward!S125+('Swap - Encargos'!AF42)</f>
        <v>210</v>
      </c>
      <c r="T125" s="4">
        <f>Forward!T125+('Swap - Encargos'!AG42)</f>
        <v>200</v>
      </c>
      <c r="U125" s="4">
        <f>Forward!U125</f>
        <v>0</v>
      </c>
      <c r="V125" s="6"/>
      <c r="W125" s="20">
        <f t="shared" si="0"/>
        <v>293.33333333333331</v>
      </c>
      <c r="X125" s="20">
        <f t="shared" si="1"/>
        <v>226.37152777777769</v>
      </c>
      <c r="Y125" s="23">
        <f t="shared" si="2"/>
        <v>263</v>
      </c>
      <c r="Z125" s="23">
        <f t="shared" si="3"/>
        <v>219.6145833333334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84.966666666666697</v>
      </c>
      <c r="AJ125" s="9">
        <f t="shared" si="8"/>
        <v>0.22460128645695662</v>
      </c>
      <c r="AK125" s="9">
        <f t="shared" si="9"/>
        <v>0.22460128645695662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Forward!N126+('Swap - Encargos'!AA43)</f>
        <v>378</v>
      </c>
      <c r="O126" s="4">
        <f>Forward!O126+('Swap - Encargos'!AB43)</f>
        <v>293</v>
      </c>
      <c r="P126" s="4">
        <f>Forward!P126+('Swap - Encargos'!AC43)</f>
        <v>242</v>
      </c>
      <c r="Q126" s="4">
        <f>Forward!Q126+('Swap - Encargos'!AD43)</f>
        <v>223</v>
      </c>
      <c r="R126" s="4">
        <f>Forward!R126+('Swap - Encargos'!AE43)</f>
        <v>218</v>
      </c>
      <c r="S126" s="4">
        <f>Forward!S126+('Swap - Encargos'!AF43)</f>
        <v>212</v>
      </c>
      <c r="T126" s="4">
        <f>Forward!T126+('Swap - Encargos'!AG43)</f>
        <v>202</v>
      </c>
      <c r="U126" s="4">
        <f>Forward!U126</f>
        <v>0</v>
      </c>
      <c r="V126" s="6"/>
      <c r="W126" s="20">
        <f t="shared" si="0"/>
        <v>287.11111111111109</v>
      </c>
      <c r="X126" s="20">
        <f t="shared" si="1"/>
        <v>226.37152777777769</v>
      </c>
      <c r="Y126" s="23">
        <f t="shared" si="2"/>
        <v>259.73333333333335</v>
      </c>
      <c r="Z126" s="23">
        <f t="shared" si="3"/>
        <v>219.6145833333334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91.188888888888926</v>
      </c>
      <c r="AJ126" s="9">
        <f t="shared" si="8"/>
        <v>0.24104913795635455</v>
      </c>
      <c r="AK126" s="9">
        <f t="shared" si="9"/>
        <v>0.24104913795635455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Forward!N127+('Swap - Encargos'!AA44)</f>
        <v>384</v>
      </c>
      <c r="O127" s="4">
        <f>Forward!O127+('Swap - Encargos'!AB44)</f>
        <v>304</v>
      </c>
      <c r="P127" s="4">
        <f>Forward!P127+('Swap - Encargos'!AC44)</f>
        <v>242</v>
      </c>
      <c r="Q127" s="4">
        <f>Forward!Q127+('Swap - Encargos'!AD44)</f>
        <v>224</v>
      </c>
      <c r="R127" s="4">
        <f>Forward!R127+('Swap - Encargos'!AE44)</f>
        <v>220</v>
      </c>
      <c r="S127" s="4">
        <f>Forward!S127+('Swap - Encargos'!AF44)</f>
        <v>213</v>
      </c>
      <c r="T127" s="4">
        <f>Forward!T127+('Swap - Encargos'!AG44)</f>
        <v>204</v>
      </c>
      <c r="U127" s="4">
        <f>Forward!U127</f>
        <v>0</v>
      </c>
      <c r="V127" s="6"/>
      <c r="W127" s="20">
        <f t="shared" si="0"/>
        <v>287.77777777777777</v>
      </c>
      <c r="X127" s="20">
        <f t="shared" si="1"/>
        <v>226.37152777777769</v>
      </c>
      <c r="Y127" s="23">
        <f t="shared" si="2"/>
        <v>260.55</v>
      </c>
      <c r="Z127" s="23">
        <f t="shared" si="3"/>
        <v>219.6145833333334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90.52222222222224</v>
      </c>
      <c r="AJ127" s="9">
        <f t="shared" si="8"/>
        <v>0.23928686815284758</v>
      </c>
      <c r="AK127" s="9">
        <f t="shared" si="9"/>
        <v>0.23928686815284758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Forward!N128+('Swap - Encargos'!AA45)</f>
        <v>336</v>
      </c>
      <c r="O128" s="4">
        <f>Forward!O128+('Swap - Encargos'!AB45)</f>
        <v>297</v>
      </c>
      <c r="P128" s="4">
        <f>Forward!P128+('Swap - Encargos'!AC45)</f>
        <v>247</v>
      </c>
      <c r="Q128" s="4">
        <f>Forward!Q128+('Swap - Encargos'!AD45)</f>
        <v>227</v>
      </c>
      <c r="R128" s="4">
        <f>Forward!R128+('Swap - Encargos'!AE45)</f>
        <v>219</v>
      </c>
      <c r="S128" s="4">
        <f>Forward!S128+('Swap - Encargos'!AF45)</f>
        <v>215</v>
      </c>
      <c r="T128" s="4">
        <f>Forward!T128+('Swap - Encargos'!AG45)</f>
        <v>205</v>
      </c>
      <c r="U128" s="4">
        <f>Forward!U128</f>
        <v>0</v>
      </c>
      <c r="V128" s="6"/>
      <c r="W128" s="20">
        <f t="shared" si="0"/>
        <v>275.16666666666669</v>
      </c>
      <c r="X128" s="20">
        <f t="shared" si="1"/>
        <v>226.37152777777769</v>
      </c>
      <c r="Y128" s="23">
        <f t="shared" si="2"/>
        <v>253.1</v>
      </c>
      <c r="Z128" s="23">
        <f t="shared" si="3"/>
        <v>219.6145833333334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103.13333333333333</v>
      </c>
      <c r="AJ128" s="9">
        <f t="shared" si="8"/>
        <v>0.27262313860252002</v>
      </c>
      <c r="AK128" s="9">
        <f t="shared" si="9"/>
        <v>0.27262313860252002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Forward!N129+('Swap - Encargos'!AA46)</f>
        <v>315</v>
      </c>
      <c r="O129" s="4">
        <f>Forward!O129+('Swap - Encargos'!AB46)</f>
        <v>289</v>
      </c>
      <c r="P129" s="4">
        <f>Forward!P129+('Swap - Encargos'!AC46)</f>
        <v>246</v>
      </c>
      <c r="Q129" s="4">
        <f>Forward!Q129+('Swap - Encargos'!AD46)</f>
        <v>225</v>
      </c>
      <c r="R129" s="4">
        <f>Forward!R129+('Swap - Encargos'!AE46)</f>
        <v>220</v>
      </c>
      <c r="S129" s="4">
        <f>Forward!S129+('Swap - Encargos'!AF46)</f>
        <v>216</v>
      </c>
      <c r="T129" s="4">
        <f>Forward!T129+('Swap - Encargos'!AG46)</f>
        <v>208</v>
      </c>
      <c r="U129" s="4">
        <f>Forward!U129</f>
        <v>0</v>
      </c>
      <c r="V129" s="6"/>
      <c r="W129" s="20">
        <f t="shared" si="0"/>
        <v>265.83333333333331</v>
      </c>
      <c r="X129" s="20">
        <f t="shared" si="1"/>
        <v>226.37152777777769</v>
      </c>
      <c r="Y129" s="23">
        <f t="shared" si="2"/>
        <v>247.45</v>
      </c>
      <c r="Z129" s="23">
        <f t="shared" si="3"/>
        <v>219.6145833333334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112.4666666666667</v>
      </c>
      <c r="AJ129" s="9">
        <f t="shared" si="8"/>
        <v>0.29729491585161694</v>
      </c>
      <c r="AK129" s="9">
        <f t="shared" si="9"/>
        <v>0.29729491585161694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Forward!N130+('Swap - Encargos'!AA47)</f>
        <v>353</v>
      </c>
      <c r="O130" s="4">
        <f>Forward!O130+('Swap - Encargos'!AB47)</f>
        <v>311</v>
      </c>
      <c r="P130" s="4">
        <f>Forward!P130+('Swap - Encargos'!AC47)</f>
        <v>262</v>
      </c>
      <c r="Q130" s="4">
        <f>Forward!Q130+('Swap - Encargos'!AD47)</f>
        <v>241</v>
      </c>
      <c r="R130" s="4">
        <f>Forward!R130+('Swap - Encargos'!AE47)</f>
        <v>236</v>
      </c>
      <c r="S130" s="4">
        <f>Forward!S130+('Swap - Encargos'!AF47)</f>
        <v>231</v>
      </c>
      <c r="T130" s="4">
        <f>Forward!T130+('Swap - Encargos'!AG47)</f>
        <v>221</v>
      </c>
      <c r="U130" s="4">
        <f>Forward!U130</f>
        <v>0</v>
      </c>
      <c r="V130" s="6"/>
      <c r="W130" s="20">
        <f t="shared" si="0"/>
        <v>283.77777777777777</v>
      </c>
      <c r="X130" s="20">
        <f t="shared" si="1"/>
        <v>226.37152777777769</v>
      </c>
      <c r="Y130" s="23">
        <f t="shared" si="2"/>
        <v>264.33333333333331</v>
      </c>
      <c r="Z130" s="23">
        <f t="shared" si="3"/>
        <v>219.6145833333334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94.52222222222224</v>
      </c>
      <c r="AJ130" s="9">
        <f t="shared" si="8"/>
        <v>0.24986048697388907</v>
      </c>
      <c r="AK130" s="9">
        <f t="shared" si="9"/>
        <v>0.24986048697388907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Forward!N131+('Swap - Encargos'!AA48)</f>
        <v>342</v>
      </c>
      <c r="O131" s="4">
        <f>Forward!O131+('Swap - Encargos'!AB48)</f>
        <v>301</v>
      </c>
      <c r="P131" s="4">
        <f>Forward!P131+('Swap - Encargos'!AC48)</f>
        <v>263</v>
      </c>
      <c r="Q131" s="4">
        <f>Forward!Q131+('Swap - Encargos'!AD48)</f>
        <v>253</v>
      </c>
      <c r="R131" s="4">
        <f>Forward!R131+('Swap - Encargos'!AE48)</f>
        <v>245</v>
      </c>
      <c r="S131" s="4">
        <f>Forward!S131+('Swap - Encargos'!AF48)</f>
        <v>240</v>
      </c>
      <c r="T131" s="4">
        <f>Forward!T131+('Swap - Encargos'!AG48)</f>
        <v>233</v>
      </c>
      <c r="U131" s="4">
        <f>Forward!U131</f>
        <v>0</v>
      </c>
      <c r="V131" s="6"/>
      <c r="W131" s="20">
        <f t="shared" si="0"/>
        <v>279.75</v>
      </c>
      <c r="X131" s="20">
        <f t="shared" si="1"/>
        <v>226.37152777777769</v>
      </c>
      <c r="Y131" s="23">
        <f t="shared" si="2"/>
        <v>265.5</v>
      </c>
      <c r="Z131" s="23">
        <f t="shared" si="3"/>
        <v>219.6145833333334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98.550000000000011</v>
      </c>
      <c r="AJ131" s="9">
        <f t="shared" si="8"/>
        <v>0.26050753370341001</v>
      </c>
      <c r="AK131" s="9">
        <f>IF(AJ131&gt;0,AJ131,0)</f>
        <v>0.26050753370341001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Forward!N132+('Swap - Encargos'!AA49)</f>
        <v>317</v>
      </c>
      <c r="O132" s="4">
        <f>Forward!O132+('Swap - Encargos'!AB49)</f>
        <v>300</v>
      </c>
      <c r="P132" s="4">
        <f>Forward!P132+('Swap - Encargos'!AC49)</f>
        <v>253</v>
      </c>
      <c r="Q132" s="4">
        <f>Forward!Q132+('Swap - Encargos'!AD49)</f>
        <v>245</v>
      </c>
      <c r="R132" s="4">
        <f>Forward!R132+('Swap - Encargos'!AE49)</f>
        <v>241</v>
      </c>
      <c r="S132" s="4">
        <f>Forward!S132+('Swap - Encargos'!AF49)</f>
        <v>236</v>
      </c>
      <c r="T132" s="4">
        <f>Forward!T132+('Swap - Encargos'!AG49)</f>
        <v>225</v>
      </c>
      <c r="U132" s="4">
        <f>Forward!U132</f>
        <v>0</v>
      </c>
      <c r="V132" s="6"/>
      <c r="W132" s="20">
        <f t="shared" si="0"/>
        <v>270</v>
      </c>
      <c r="X132" s="20">
        <f t="shared" si="1"/>
        <v>226.37152777777769</v>
      </c>
      <c r="Y132" s="23">
        <f t="shared" si="2"/>
        <v>257.7</v>
      </c>
      <c r="Z132" s="23">
        <f t="shared" si="3"/>
        <v>219.6145833333334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108.30000000000001</v>
      </c>
      <c r="AJ132" s="9">
        <f t="shared" si="8"/>
        <v>0.28628072957969869</v>
      </c>
      <c r="AK132" s="9">
        <f>IF(AJ132&gt;0,AJ132,0)</f>
        <v>0.28628072957969869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Forward!N133+('Swap - Encargos'!AA50)</f>
        <v>335</v>
      </c>
      <c r="O133" s="4">
        <f>Forward!O133+('Swap - Encargos'!AB50)</f>
        <v>337</v>
      </c>
      <c r="P133" s="4">
        <f>Forward!P133+('Swap - Encargos'!AC50)</f>
        <v>286</v>
      </c>
      <c r="Q133" s="4">
        <f>Forward!Q133+('Swap - Encargos'!AD50)</f>
        <v>280</v>
      </c>
      <c r="R133" s="4">
        <f>Forward!R133+('Swap - Encargos'!AE50)</f>
        <v>253</v>
      </c>
      <c r="S133" s="4">
        <f>Forward!S133+('Swap - Encargos'!AF50)</f>
        <v>227</v>
      </c>
      <c r="T133" s="4">
        <f>Forward!T133+('Swap - Encargos'!AG50)</f>
        <v>216</v>
      </c>
      <c r="U133" s="4">
        <f>Forward!U133</f>
        <v>0</v>
      </c>
      <c r="V133" s="6"/>
      <c r="W133" s="20">
        <f t="shared" si="0"/>
        <v>302.52777777777777</v>
      </c>
      <c r="X133" s="20">
        <f t="shared" si="1"/>
        <v>226.37152777777769</v>
      </c>
      <c r="Y133" s="23">
        <f t="shared" si="2"/>
        <v>278.39999999999998</v>
      </c>
      <c r="Z133" s="23">
        <f t="shared" si="3"/>
        <v>219.6145833333334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75.77222222222224</v>
      </c>
      <c r="AJ133" s="9">
        <f t="shared" si="8"/>
        <v>0.20029664875025704</v>
      </c>
      <c r="AK133" s="9">
        <f>IF(AJ133&gt;0,AJ133,0)</f>
        <v>0.20029664875025704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Forward!O134+('Swap - Encargos'!AB51)</f>
        <v>385</v>
      </c>
      <c r="P134" s="4">
        <f>Forward!P134+('Swap - Encargos'!AC51)</f>
        <v>317</v>
      </c>
      <c r="Q134" s="4">
        <f>Forward!Q134+('Swap - Encargos'!AD51)</f>
        <v>296</v>
      </c>
      <c r="R134" s="4">
        <f>Forward!R134+('Swap - Encargos'!AE51)</f>
        <v>278</v>
      </c>
      <c r="S134" s="4">
        <f>Forward!S134+('Swap - Encargos'!AF51)</f>
        <v>238</v>
      </c>
      <c r="T134" s="4">
        <f>Forward!T134+('Swap - Encargos'!AG51)</f>
        <v>226</v>
      </c>
      <c r="U134" s="4">
        <f>Forward!U134</f>
        <v>0</v>
      </c>
      <c r="V134" s="6"/>
      <c r="W134" s="20">
        <f t="shared" si="0"/>
        <v>332.66666666666669</v>
      </c>
      <c r="X134" s="20">
        <f t="shared" si="1"/>
        <v>226.37152777777769</v>
      </c>
      <c r="Y134" s="23">
        <f t="shared" si="2"/>
        <v>302.8</v>
      </c>
      <c r="Z134" s="23">
        <f t="shared" si="3"/>
        <v>219.6145833333334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57.333333333333314</v>
      </c>
      <c r="AJ134" s="9">
        <f t="shared" si="8"/>
        <v>0.14700854700854696</v>
      </c>
      <c r="AK134" s="9">
        <f>IF(AJ134&gt;0,AJ134,0)</f>
        <v>0.14700854700854696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Forward!O135+('Swap - Encargos'!AB52)</f>
        <v>458</v>
      </c>
      <c r="P135" s="4">
        <f>Forward!P135+('Swap - Encargos'!AC52)</f>
        <v>337</v>
      </c>
      <c r="Q135" s="4">
        <f>Forward!Q135+('Swap - Encargos'!AD52)</f>
        <v>320</v>
      </c>
      <c r="R135" s="4">
        <f>Forward!R135+('Swap - Encargos'!AE52)</f>
        <v>292</v>
      </c>
      <c r="S135" s="4">
        <f>Forward!S135+('Swap - Encargos'!AF52)</f>
        <v>268</v>
      </c>
      <c r="T135" s="4">
        <f>Forward!T135+('Swap - Encargos'!AG52)</f>
        <v>231</v>
      </c>
      <c r="U135" s="4">
        <f>Forward!U135</f>
        <v>0</v>
      </c>
      <c r="V135" s="6"/>
      <c r="W135" s="20">
        <f t="shared" si="0"/>
        <v>367.05555555555554</v>
      </c>
      <c r="X135" s="20">
        <f t="shared" si="1"/>
        <v>226.37152777777769</v>
      </c>
      <c r="Y135" s="23">
        <f t="shared" si="2"/>
        <v>331.21666666666664</v>
      </c>
      <c r="Z135" s="23">
        <f t="shared" si="3"/>
        <v>219.6145833333334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22.944444444444457</v>
      </c>
      <c r="AJ135" s="9">
        <f>(AE135-W135)/AE135</f>
        <v>5.8831908831908863E-2</v>
      </c>
      <c r="AK135" s="9">
        <f>IF(AJ135&gt;0,AJ135,0)</f>
        <v>5.8831908831908863E-2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Forward!O136+('Swap - Encargos'!AB53)</f>
        <v>423</v>
      </c>
      <c r="P136" s="4">
        <f>Forward!P136+('Swap - Encargos'!AC53)</f>
        <v>318</v>
      </c>
      <c r="Q136" s="4">
        <f>Forward!Q136+('Swap - Encargos'!AD53)</f>
        <v>304</v>
      </c>
      <c r="R136" s="4">
        <f>Forward!R136+('Swap - Encargos'!AE53)</f>
        <v>283</v>
      </c>
      <c r="S136" s="4">
        <f>Forward!S136+('Swap - Encargos'!AF53)</f>
        <v>262</v>
      </c>
      <c r="T136" s="4">
        <f>Forward!T136+('Swap - Encargos'!AG53)</f>
        <v>240</v>
      </c>
      <c r="U136" s="4">
        <f>Forward!U136</f>
        <v>0</v>
      </c>
      <c r="V136" s="6"/>
      <c r="W136" s="20">
        <f t="shared" si="0"/>
        <v>340.55555555555554</v>
      </c>
      <c r="X136" s="20">
        <f t="shared" si="1"/>
        <v>226.37152777777769</v>
      </c>
      <c r="Y136" s="23">
        <f t="shared" si="2"/>
        <v>311.89999999999998</v>
      </c>
      <c r="Z136" s="23">
        <f t="shared" si="3"/>
        <v>219.6145833333334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49.444444444444457</v>
      </c>
      <c r="AJ136" s="9">
        <f t="shared" ref="AJ136:AJ139" si="18">(AE136-W136)/AE136</f>
        <v>0.12678062678062682</v>
      </c>
      <c r="AK136" s="9">
        <f t="shared" ref="AK136:AK139" si="19">IF(AJ136&gt;0,AJ136,0)</f>
        <v>0.12678062678062682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Forward!O137+('Swap - Encargos'!AB54)</f>
        <v>348</v>
      </c>
      <c r="P137" s="4">
        <f>Forward!P137+('Swap - Encargos'!AC54)</f>
        <v>319</v>
      </c>
      <c r="Q137" s="4">
        <f>Forward!Q137+('Swap - Encargos'!AD54)</f>
        <v>302</v>
      </c>
      <c r="R137" s="4">
        <f>Forward!R137+('Swap - Encargos'!AE54)</f>
        <v>279</v>
      </c>
      <c r="S137" s="4">
        <f>Forward!S137+('Swap - Encargos'!AF54)</f>
        <v>254</v>
      </c>
      <c r="T137" s="4">
        <f>Forward!T137+('Swap - Encargos'!AG54)</f>
        <v>235</v>
      </c>
      <c r="U137" s="4">
        <f>Forward!U137</f>
        <v>0</v>
      </c>
      <c r="V137" s="4"/>
      <c r="W137" s="20">
        <f t="shared" si="0"/>
        <v>317.25</v>
      </c>
      <c r="X137" s="20">
        <f t="shared" si="1"/>
        <v>226.37152777777769</v>
      </c>
      <c r="Y137" s="23">
        <f t="shared" si="2"/>
        <v>294.75</v>
      </c>
      <c r="Z137" s="23">
        <f t="shared" si="3"/>
        <v>219.6145833333334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72.75</v>
      </c>
      <c r="AJ137" s="9">
        <f t="shared" si="18"/>
        <v>0.18653846153846154</v>
      </c>
      <c r="AK137" s="9">
        <f t="shared" si="19"/>
        <v>0.18653846153846154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Forward!O138+('Swap - Encargos'!AB55)</f>
        <v>357</v>
      </c>
      <c r="P138" s="4">
        <f>Forward!P138+('Swap - Encargos'!AC55)</f>
        <v>340</v>
      </c>
      <c r="Q138" s="4">
        <f>Forward!Q138+('Swap - Encargos'!AD55)</f>
        <v>313</v>
      </c>
      <c r="R138" s="4">
        <f>Forward!R138+('Swap - Encargos'!AE55)</f>
        <v>287</v>
      </c>
      <c r="S138" s="4">
        <f>Forward!S138+('Swap - Encargos'!AF55)</f>
        <v>270</v>
      </c>
      <c r="T138" s="4">
        <f>Forward!T138+('Swap - Encargos'!AG55)</f>
        <v>240</v>
      </c>
      <c r="U138" s="4">
        <f>Forward!U138</f>
        <v>0</v>
      </c>
      <c r="V138" s="4"/>
      <c r="W138" s="20">
        <f t="shared" si="0"/>
        <v>328.88888888888891</v>
      </c>
      <c r="X138" s="20">
        <f t="shared" si="1"/>
        <v>226.37152777777769</v>
      </c>
      <c r="Y138" s="23">
        <f t="shared" si="2"/>
        <v>305.60000000000002</v>
      </c>
      <c r="Z138" s="23">
        <f t="shared" si="3"/>
        <v>219.6145833333334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61.111111111111086</v>
      </c>
      <c r="AJ138" s="9">
        <f t="shared" si="18"/>
        <v>0.15669515669515663</v>
      </c>
      <c r="AK138" s="9">
        <f t="shared" si="19"/>
        <v>0.15669515669515663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Forward!O139+('Swap - Encargos'!AB56)</f>
        <v>334</v>
      </c>
      <c r="P139" s="4">
        <f>Forward!P139+('Swap - Encargos'!AC56)</f>
        <v>334</v>
      </c>
      <c r="Q139" s="4">
        <f>Forward!Q139+('Swap - Encargos'!AD56)</f>
        <v>315</v>
      </c>
      <c r="R139" s="4">
        <f>Forward!R139+('Swap - Encargos'!AE56)</f>
        <v>291</v>
      </c>
      <c r="S139" s="4">
        <f>Forward!S139+('Swap - Encargos'!AF56)</f>
        <v>272</v>
      </c>
      <c r="T139" s="4">
        <f>Forward!T139+('Swap - Encargos'!AG56)</f>
        <v>243</v>
      </c>
      <c r="U139" s="4">
        <f>Forward!U139</f>
        <v>0</v>
      </c>
      <c r="V139" s="4"/>
      <c r="W139" s="20">
        <f t="shared" si="0"/>
        <v>321.69444444444446</v>
      </c>
      <c r="X139" s="20">
        <f t="shared" si="1"/>
        <v>226.37152777777769</v>
      </c>
      <c r="Y139" s="23">
        <f t="shared" si="2"/>
        <v>301.61666666666667</v>
      </c>
      <c r="Z139" s="23">
        <f t="shared" si="3"/>
        <v>219.6145833333334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68.305555555555543</v>
      </c>
      <c r="AJ139" s="9">
        <f t="shared" si="18"/>
        <v>0.17514245014245011</v>
      </c>
      <c r="AK139" s="9">
        <f t="shared" si="19"/>
        <v>0.17514245014245011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Forward!O140+('Swap - Encargos'!AB57)</f>
        <v>290</v>
      </c>
      <c r="P140" s="4">
        <f>Forward!P140+('Swap - Encargos'!AC57)</f>
        <v>335</v>
      </c>
      <c r="Q140" s="4">
        <f>Forward!Q140+('Swap - Encargos'!AD57)</f>
        <v>309</v>
      </c>
      <c r="R140" s="4">
        <f>Forward!R140+('Swap - Encargos'!AE57)</f>
        <v>282</v>
      </c>
      <c r="S140" s="4">
        <f>Forward!S140+('Swap - Encargos'!AF57)</f>
        <v>266</v>
      </c>
      <c r="T140" s="4">
        <f>Forward!T140+('Swap - Encargos'!AG57)</f>
        <v>243</v>
      </c>
      <c r="U140" s="4">
        <f>Forward!U140</f>
        <v>0</v>
      </c>
      <c r="V140" s="4"/>
      <c r="W140" s="20">
        <f t="shared" si="0"/>
        <v>310</v>
      </c>
      <c r="X140" s="20">
        <f t="shared" si="1"/>
        <v>226.37152777777769</v>
      </c>
      <c r="Y140" s="23">
        <f t="shared" si="2"/>
        <v>291.7</v>
      </c>
      <c r="Z140" s="23">
        <f t="shared" si="3"/>
        <v>219.6145833333334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80</v>
      </c>
      <c r="AJ140" s="9">
        <f t="shared" ref="AJ140" si="23">(AE140-W140)/AE140</f>
        <v>0.20512820512820512</v>
      </c>
      <c r="AK140" s="9">
        <f t="shared" ref="AK140" si="24">IF(AJ140&gt;0,AJ140,0)</f>
        <v>0.20512820512820512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Forward!O141+('Swap - Encargos'!AB58)</f>
        <v>299</v>
      </c>
      <c r="P141" s="4">
        <f>Forward!P141+('Swap - Encargos'!AC58)</f>
        <v>341</v>
      </c>
      <c r="Q141" s="4">
        <f>Forward!Q141+('Swap - Encargos'!AD58)</f>
        <v>323</v>
      </c>
      <c r="R141" s="4">
        <f>Forward!R141+('Swap - Encargos'!AE58)</f>
        <v>289</v>
      </c>
      <c r="S141" s="4">
        <f>Forward!S141+('Swap - Encargos'!AF58)</f>
        <v>272</v>
      </c>
      <c r="T141" s="4">
        <f>Forward!T141+('Swap - Encargos'!AG58)</f>
        <v>241</v>
      </c>
      <c r="U141" s="4">
        <f>Forward!U141</f>
        <v>0</v>
      </c>
      <c r="V141" s="4"/>
      <c r="W141" s="20">
        <f t="shared" si="0"/>
        <v>319.05555555555554</v>
      </c>
      <c r="X141" s="20">
        <f t="shared" si="1"/>
        <v>226.37152777777769</v>
      </c>
      <c r="Y141" s="23">
        <f t="shared" si="2"/>
        <v>298.03333333333336</v>
      </c>
      <c r="Z141" s="23">
        <f t="shared" si="3"/>
        <v>219.6145833333334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70.944444444444457</v>
      </c>
      <c r="AJ141" s="9">
        <f t="shared" ref="AJ141" si="28">(AE141-W141)/AE141</f>
        <v>0.18190883190883195</v>
      </c>
      <c r="AK141" s="9">
        <f t="shared" ref="AK141" si="29">IF(AJ141&gt;0,AJ141,0)</f>
        <v>0.18190883190883195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35A3-5B0E-4389-8B50-FA889EEFB8FF}">
  <dimension ref="A1:AR145"/>
  <sheetViews>
    <sheetView workbookViewId="0">
      <pane ySplit="1" topLeftCell="A84" activePane="bottomLeft" state="frozen"/>
      <selection pane="bottomLeft" activeCell="C98" sqref="C98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Encargos'!B3)*(1+SUM($B86:$B$228))+('Swap - Encargos'!X3)*(1+SUM($B86:$B$228))</f>
        <v>290.62180000000006</v>
      </c>
      <c r="L86" s="4">
        <f>Forward!L86*(1+SUM($B86:$B$228))+(-'Swap - Encargos'!C3)*(1+SUM($B86:$B$228))+('Swap - Encargos'!Y3)*(1+SUM($B86:$B$228))</f>
        <v>302.83280000000002</v>
      </c>
      <c r="M86" s="4">
        <f>Forward!M86*(1+SUM($B86:$B$228))+(-'Swap - Encargos'!D3)*(1+SUM($B86:$B$228))+('Swap - Encargos'!Z3)*(1+SUM($B86:$B$228))</f>
        <v>274.7475</v>
      </c>
      <c r="N86" s="4">
        <f>Forward!N86*(1+SUM($B86:$B$228))+(-'Swap - Encargos'!E3)*(1+SUM($B86:$B$228))+('Swap - Encargos'!AA3)*(1+SUM($B86:$B$228))</f>
        <v>260.09430000000003</v>
      </c>
      <c r="O86" s="4">
        <f>Forward!O86*(1+SUM($B86:$B$228))+(-'Swap - Encargos'!F3)*(1+SUM($B86:$B$228))+('Swap - Encargos'!AB3)*(1+SUM($B86:$B$228))</f>
        <v>250.32550000000001</v>
      </c>
      <c r="P86" s="4">
        <f>Forward!P86*(1+SUM($B86:$B$228))+(-'Swap - Encargos'!G3)*(1+SUM($B86:$B$228))+('Swap - Encargos'!AC3)*(1+SUM($B86:$B$228))</f>
        <v>247.88330000000002</v>
      </c>
      <c r="Q86" s="4">
        <f>Forward!Q86*(1+SUM($B86:$B$228))+(-'Swap - Encargos'!H3)*(1+SUM($B86:$B$228))+('Swap - Encargos'!AD3)*(1+SUM($B86:$B$228))</f>
        <v>241.77780000000001</v>
      </c>
      <c r="R86" s="4">
        <f>Forward!R86*(1+SUM($B86:$B$228))+(-'Swap - Encargos'!I3)*(1+SUM($B86:$B$228))+('Swap - Encargos'!AE3)*(1+SUM($B86:$B$228))</f>
        <v>235.67230000000001</v>
      </c>
      <c r="S86" s="4">
        <f>Forward!S86*(1+SUM($B86:$B$228))+(-'Swap - Encargos'!J3)*(1+SUM($B86:$B$228))+('Swap - Encargos'!AF3)*(1+SUM($B86:$B$228))</f>
        <v>230.78790000000001</v>
      </c>
      <c r="T86" s="4">
        <f>Forward!T86*(1+SUM($B86:$B$228))+(-'Swap - Encargos'!K3)*(1+SUM($B86:$B$228))+('Swap - Encargos'!AG3)*(1+SUM($B86:$B$228))</f>
        <v>224.68240000000003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289.40070000000003</v>
      </c>
      <c r="X86" s="20">
        <f t="shared" ref="X86:X141" si="1">AVERAGE($W$2:$W$198)</f>
        <v>229.8494775793651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275.72438</v>
      </c>
      <c r="Z86" s="23">
        <f t="shared" ref="Z86:Z141" si="3">AVERAGE($Y$2:$Y$198)</f>
        <v>226.51977985119044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84.255899999999997</v>
      </c>
      <c r="AJ86" s="9">
        <f t="shared" ref="AJ86:AJ134" si="8">(AE86-W86)/AE86</f>
        <v>0.22549019607843135</v>
      </c>
      <c r="AK86" s="9">
        <f t="shared" ref="AK86:AK130" si="9">IF(AJ86&gt;0,AJ86,0)</f>
        <v>0.22549019607843135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Encargos'!B4)*(1+SUM($B87:$B$228))+('Swap - Encargos'!X4)*(1+SUM($B87:$B$228))</f>
        <v>204.23759999999999</v>
      </c>
      <c r="L87" s="4">
        <f>Forward!L87*(1+SUM($B87:$B$228))+(-'Swap - Encargos'!C4)*(1+SUM($B87:$B$228))+('Swap - Encargos'!Y4)*(1+SUM($B87:$B$228))</f>
        <v>283.25809999999996</v>
      </c>
      <c r="M87" s="4">
        <f>Forward!M87*(1+SUM($B87:$B$228))+(-'Swap - Encargos'!D4)*(1+SUM($B87:$B$228))+('Swap - Encargos'!Z4)*(1+SUM($B87:$B$228))</f>
        <v>279.61099999999999</v>
      </c>
      <c r="N87" s="4">
        <f>Forward!N87*(1+SUM($B87:$B$228))+(-'Swap - Encargos'!E4)*(1+SUM($B87:$B$228))+('Swap - Encargos'!AA4)*(1+SUM($B87:$B$228))</f>
        <v>258.94410000000005</v>
      </c>
      <c r="O87" s="4">
        <f>Forward!O87*(1+SUM($B87:$B$228))+(-'Swap - Encargos'!F4)*(1+SUM($B87:$B$228))+('Swap - Encargos'!AB4)*(1+SUM($B87:$B$228))</f>
        <v>252.8656</v>
      </c>
      <c r="P87" s="4">
        <f>Forward!P87*(1+SUM($B87:$B$228))+(-'Swap - Encargos'!G4)*(1+SUM($B87:$B$228))+('Swap - Encargos'!AC4)*(1+SUM($B87:$B$228))</f>
        <v>248.00280000000001</v>
      </c>
      <c r="Q87" s="4">
        <f>Forward!Q87*(1+SUM($B87:$B$228))+(-'Swap - Encargos'!H4)*(1+SUM($B87:$B$228))+('Swap - Encargos'!AD4)*(1+SUM($B87:$B$228))</f>
        <v>244.35569999999998</v>
      </c>
      <c r="R87" s="4">
        <f>Forward!R87*(1+SUM($B87:$B$228))+(-'Swap - Encargos'!I4)*(1+SUM($B87:$B$228))+('Swap - Encargos'!AE4)*(1+SUM($B87:$B$228))</f>
        <v>237.0615</v>
      </c>
      <c r="S87" s="4">
        <f>Forward!S87*(1+SUM($B87:$B$228))+(-'Swap - Encargos'!J4)*(1+SUM($B87:$B$228))+('Swap - Encargos'!AF4)*(1+SUM($B87:$B$228))</f>
        <v>230.983</v>
      </c>
      <c r="T87" s="4">
        <f>Forward!T87*(1+SUM($B87:$B$228))+(-'Swap - Encargos'!K4)*(1+SUM($B87:$B$228))+('Swap - Encargos'!AG4)*(1+SUM($B87:$B$228))</f>
        <v>226.12019999999998</v>
      </c>
      <c r="U87" s="4">
        <f>Forward!U87*(1+SUM($B87:$B$228))</f>
        <v>0</v>
      </c>
      <c r="V87" s="6"/>
      <c r="W87" s="20">
        <f t="shared" si="0"/>
        <v>257.22185833333333</v>
      </c>
      <c r="X87" s="20">
        <f t="shared" si="1"/>
        <v>229.8494775793651</v>
      </c>
      <c r="Y87" s="23">
        <f t="shared" si="2"/>
        <v>256.5127</v>
      </c>
      <c r="Z87" s="23">
        <f t="shared" si="3"/>
        <v>226.51977985119044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116.4347416666667</v>
      </c>
      <c r="AJ87" s="9">
        <f t="shared" si="8"/>
        <v>0.31160895235536235</v>
      </c>
      <c r="AK87" s="9">
        <f t="shared" si="9"/>
        <v>0.31160895235536235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Encargos'!B5)*(1+SUM($B88:$B$228))+('Swap - Encargos'!X5)*(1+SUM($B88:$B$228))</f>
        <v>249.5592</v>
      </c>
      <c r="L88" s="4">
        <f>Forward!L88*(1+SUM($B88:$B$228))+(-'Swap - Encargos'!C5)*(1+SUM($B88:$B$228))+('Swap - Encargos'!Y5)*(1+SUM($B88:$B$228))</f>
        <v>318.27840000000003</v>
      </c>
      <c r="M88" s="4">
        <f>Forward!M88*(1+SUM($B88:$B$228))+(-'Swap - Encargos'!D5)*(1+SUM($B88:$B$228))+('Swap - Encargos'!Z5)*(1+SUM($B88:$B$228))</f>
        <v>283.31600000000003</v>
      </c>
      <c r="N88" s="4">
        <f>Forward!N88*(1+SUM($B88:$B$228))+(-'Swap - Encargos'!E5)*(1+SUM($B88:$B$228))+('Swap - Encargos'!AA5)*(1+SUM($B88:$B$228))</f>
        <v>253.17600000000002</v>
      </c>
      <c r="O88" s="4">
        <f>Forward!O88*(1+SUM($B88:$B$228))+(-'Swap - Encargos'!F5)*(1+SUM($B88:$B$228))+('Swap - Encargos'!AB5)*(1+SUM($B88:$B$228))</f>
        <v>251.97040000000001</v>
      </c>
      <c r="P88" s="4">
        <f>Forward!P88*(1+SUM($B88:$B$228))+(-'Swap - Encargos'!G5)*(1+SUM($B88:$B$228))+('Swap - Encargos'!AC5)*(1+SUM($B88:$B$228))</f>
        <v>243.53119999999998</v>
      </c>
      <c r="Q88" s="4">
        <f>Forward!Q88*(1+SUM($B88:$B$228))+(-'Swap - Encargos'!H5)*(1+SUM($B88:$B$228))+('Swap - Encargos'!AD5)*(1+SUM($B88:$B$228))</f>
        <v>238.7088</v>
      </c>
      <c r="R88" s="4">
        <f>Forward!R88*(1+SUM($B88:$B$228))+(-'Swap - Encargos'!I5)*(1+SUM($B88:$B$228))+('Swap - Encargos'!AE5)*(1+SUM($B88:$B$228))</f>
        <v>236.29760000000002</v>
      </c>
      <c r="S88" s="4">
        <f>Forward!S88*(1+SUM($B88:$B$228))+(-'Swap - Encargos'!J5)*(1+SUM($B88:$B$228))+('Swap - Encargos'!AF5)*(1+SUM($B88:$B$228))</f>
        <v>231.4752</v>
      </c>
      <c r="T88" s="4">
        <f>Forward!T88*(1+SUM($B88:$B$228))+(-'Swap - Encargos'!K5)*(1+SUM($B88:$B$228))+('Swap - Encargos'!AG5)*(1+SUM($B88:$B$228))</f>
        <v>224.24160000000001</v>
      </c>
      <c r="U88" s="4">
        <f>Forward!U88*(1+SUM($B88:$B$228))</f>
        <v>0</v>
      </c>
      <c r="V88" s="6"/>
      <c r="W88" s="20">
        <f t="shared" si="0"/>
        <v>283.91880000000003</v>
      </c>
      <c r="X88" s="20">
        <f t="shared" si="1"/>
        <v>229.8494775793651</v>
      </c>
      <c r="Y88" s="23">
        <f t="shared" si="2"/>
        <v>271.05906666666669</v>
      </c>
      <c r="Z88" s="23">
        <f t="shared" si="3"/>
        <v>226.51977985119044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89.737799999999993</v>
      </c>
      <c r="AJ88" s="9">
        <f t="shared" si="8"/>
        <v>0.24016115331563789</v>
      </c>
      <c r="AK88" s="9">
        <f t="shared" si="9"/>
        <v>0.24016115331563789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Encargos'!B6)*(1+SUM($B89:$B$228))+('Swap - Encargos'!X6)*(1+SUM($B89:$B$228))</f>
        <v>222.41779999999997</v>
      </c>
      <c r="L89" s="4">
        <f>Forward!L89*(1+SUM($B89:$B$228))+(-'Swap - Encargos'!C6)*(1+SUM($B89:$B$228))+('Swap - Encargos'!Y6)*(1+SUM($B89:$B$228))</f>
        <v>304.4864</v>
      </c>
      <c r="M89" s="4">
        <f>Forward!M89*(1+SUM($B89:$B$228))+(-'Swap - Encargos'!D6)*(1+SUM($B89:$B$228))+('Swap - Encargos'!Z6)*(1+SUM($B89:$B$228))</f>
        <v>286.64540000000005</v>
      </c>
      <c r="N89" s="4">
        <f>Forward!N89*(1+SUM($B89:$B$228))+(-'Swap - Encargos'!E6)*(1+SUM($B89:$B$228))+('Swap - Encargos'!AA6)*(1+SUM($B89:$B$228))</f>
        <v>255.721</v>
      </c>
      <c r="O89" s="4">
        <f>Forward!O89*(1+SUM($B89:$B$228))+(-'Swap - Encargos'!F6)*(1+SUM($B89:$B$228))+('Swap - Encargos'!AB6)*(1+SUM($B89:$B$228))</f>
        <v>245.01640000000003</v>
      </c>
      <c r="P89" s="4">
        <f>Forward!P89*(1+SUM($B89:$B$228))+(-'Swap - Encargos'!G6)*(1+SUM($B89:$B$228))+('Swap - Encargos'!AC6)*(1+SUM($B89:$B$228))</f>
        <v>241.44819999999999</v>
      </c>
      <c r="Q89" s="4">
        <f>Forward!Q89*(1+SUM($B89:$B$228))+(-'Swap - Encargos'!H6)*(1+SUM($B89:$B$228))+('Swap - Encargos'!AD6)*(1+SUM($B89:$B$228))</f>
        <v>237.88</v>
      </c>
      <c r="R89" s="4">
        <f>Forward!R89*(1+SUM($B89:$B$228))+(-'Swap - Encargos'!I6)*(1+SUM($B89:$B$228))+('Swap - Encargos'!AE6)*(1+SUM($B89:$B$228))</f>
        <v>233.12240000000003</v>
      </c>
      <c r="S89" s="4">
        <f>Forward!S89*(1+SUM($B89:$B$228))+(-'Swap - Encargos'!J6)*(1+SUM($B89:$B$228))+('Swap - Encargos'!AF6)*(1+SUM($B89:$B$228))</f>
        <v>229.55420000000001</v>
      </c>
      <c r="T89" s="4">
        <f>Forward!T89*(1+SUM($B89:$B$228))+(-'Swap - Encargos'!K6)*(1+SUM($B89:$B$228))+('Swap - Encargos'!AG6)*(1+SUM($B89:$B$228))</f>
        <v>224.79660000000001</v>
      </c>
      <c r="U89" s="4">
        <f>Forward!U89*(1+SUM($B89:$B$228))</f>
        <v>0</v>
      </c>
      <c r="V89" s="6"/>
      <c r="W89" s="20">
        <f t="shared" si="0"/>
        <v>273.95846666666671</v>
      </c>
      <c r="X89" s="20">
        <f t="shared" si="1"/>
        <v>229.8494775793651</v>
      </c>
      <c r="Y89" s="23">
        <f t="shared" si="2"/>
        <v>263.80892000000006</v>
      </c>
      <c r="Z89" s="23">
        <f t="shared" si="3"/>
        <v>226.51977985119044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99.698133333333317</v>
      </c>
      <c r="AJ89" s="9">
        <f t="shared" si="8"/>
        <v>0.26681753602996255</v>
      </c>
      <c r="AK89" s="9">
        <f t="shared" si="9"/>
        <v>0.26681753602996255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Encargos'!B7)*(1+SUM($B90:$B$228))+('Swap - Encargos'!X7)*(1+SUM($B90:$B$228))</f>
        <v>218.07800000000003</v>
      </c>
      <c r="L90" s="4">
        <f>Forward!L90*(1+SUM($B90:$B$228))+(-'Swap - Encargos'!C7)*(1+SUM($B90:$B$228))+('Swap - Encargos'!Y7)*(1+SUM($B90:$B$228))</f>
        <v>275.83920000000006</v>
      </c>
      <c r="M90" s="4">
        <f>Forward!M90*(1+SUM($B90:$B$228))+(-'Swap - Encargos'!D7)*(1+SUM($B90:$B$228))+('Swap - Encargos'!Z7)*(1+SUM($B90:$B$228))</f>
        <v>281.73320000000001</v>
      </c>
      <c r="N90" s="4">
        <f>Forward!N90*(1+SUM($B90:$B$228))+(-'Swap - Encargos'!E7)*(1+SUM($B90:$B$228))+('Swap - Encargos'!AA7)*(1+SUM($B90:$B$228))</f>
        <v>268.76639999999998</v>
      </c>
      <c r="O90" s="4">
        <f>Forward!O90*(1+SUM($B90:$B$228))+(-'Swap - Encargos'!F7)*(1+SUM($B90:$B$228))+('Swap - Encargos'!AB7)*(1+SUM($B90:$B$228))</f>
        <v>248.72680000000003</v>
      </c>
      <c r="P90" s="4">
        <f>Forward!P90*(1+SUM($B90:$B$228))+(-'Swap - Encargos'!G7)*(1+SUM($B90:$B$228))+('Swap - Encargos'!AC7)*(1+SUM($B90:$B$228))</f>
        <v>246.36920000000003</v>
      </c>
      <c r="Q90" s="4">
        <f>Forward!Q90*(1+SUM($B90:$B$228))+(-'Swap - Encargos'!H7)*(1+SUM($B90:$B$228))+('Swap - Encargos'!AD7)*(1+SUM($B90:$B$228))</f>
        <v>244.01160000000002</v>
      </c>
      <c r="R90" s="4">
        <f>Forward!R90*(1+SUM($B90:$B$228))+(-'Swap - Encargos'!I7)*(1+SUM($B90:$B$228))+('Swap - Encargos'!AE7)*(1+SUM($B90:$B$228))</f>
        <v>239.29640000000001</v>
      </c>
      <c r="S90" s="4">
        <f>Forward!S90*(1+SUM($B90:$B$228))+(-'Swap - Encargos'!J7)*(1+SUM($B90:$B$228))+('Swap - Encargos'!AF7)*(1+SUM($B90:$B$228))</f>
        <v>232.2236</v>
      </c>
      <c r="T90" s="4">
        <f>Forward!T90*(1+SUM($B90:$B$228))+(-'Swap - Encargos'!K7)*(1+SUM($B90:$B$228))+('Swap - Encargos'!AG7)*(1+SUM($B90:$B$228))</f>
        <v>229.86600000000001</v>
      </c>
      <c r="U90" s="4">
        <f>Forward!U90*(1+SUM($B90:$B$228))</f>
        <v>0</v>
      </c>
      <c r="V90" s="6"/>
      <c r="W90" s="20">
        <f t="shared" si="0"/>
        <v>264.18217777777778</v>
      </c>
      <c r="X90" s="20">
        <f t="shared" si="1"/>
        <v>229.8494775793651</v>
      </c>
      <c r="Y90" s="23">
        <f t="shared" si="2"/>
        <v>260.51480000000004</v>
      </c>
      <c r="Z90" s="23">
        <f t="shared" si="3"/>
        <v>226.51977985119044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109.47442222222224</v>
      </c>
      <c r="AJ90" s="9">
        <f t="shared" si="8"/>
        <v>0.29298136904907401</v>
      </c>
      <c r="AK90" s="9">
        <f t="shared" si="9"/>
        <v>0.29298136904907401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Encargos'!B8)*(1+SUM($B91:$B$228))+('Swap - Encargos'!X8)*(1+SUM($B91:$B$228))</f>
        <v>210.16390000000004</v>
      </c>
      <c r="L91" s="4">
        <f>Forward!L91*(1+SUM($B91:$B$228))+(-'Swap - Encargos'!C8)*(1+SUM($B91:$B$228))+('Swap - Encargos'!Y8)*(1+SUM($B91:$B$228))</f>
        <v>278.26170000000002</v>
      </c>
      <c r="M91" s="4">
        <f>Forward!M91*(1+SUM($B91:$B$228))+(-'Swap - Encargos'!D8)*(1+SUM($B91:$B$228))+('Swap - Encargos'!Z8)*(1+SUM($B91:$B$228))</f>
        <v>275.91350000000006</v>
      </c>
      <c r="N91" s="4">
        <f>Forward!N91*(1+SUM($B91:$B$228))+(-'Swap - Encargos'!E8)*(1+SUM($B91:$B$228))+('Swap - Encargos'!AA8)*(1+SUM($B91:$B$228))</f>
        <v>246.56100000000006</v>
      </c>
      <c r="O91" s="4">
        <f>Forward!O91*(1+SUM($B91:$B$228))+(-'Swap - Encargos'!F8)*(1+SUM($B91:$B$228))+('Swap - Encargos'!AB8)*(1+SUM($B91:$B$228))</f>
        <v>238.34230000000002</v>
      </c>
      <c r="P91" s="4">
        <f>Forward!P91*(1+SUM($B91:$B$228))+(-'Swap - Encargos'!G8)*(1+SUM($B91:$B$228))+('Swap - Encargos'!AC8)*(1+SUM($B91:$B$228))</f>
        <v>239.51640000000003</v>
      </c>
      <c r="Q91" s="4">
        <f>Forward!Q91*(1+SUM($B91:$B$228))+(-'Swap - Encargos'!H8)*(1+SUM($B91:$B$228))+('Swap - Encargos'!AD8)*(1+SUM($B91:$B$228))</f>
        <v>233.64590000000004</v>
      </c>
      <c r="R91" s="4">
        <f>Forward!R91*(1+SUM($B91:$B$228))+(-'Swap - Encargos'!I8)*(1+SUM($B91:$B$228))+('Swap - Encargos'!AE8)*(1+SUM($B91:$B$228))</f>
        <v>232.47180000000003</v>
      </c>
      <c r="S91" s="4">
        <f>Forward!S91*(1+SUM($B91:$B$228))+(-'Swap - Encargos'!J8)*(1+SUM($B91:$B$228))+('Swap - Encargos'!AF8)*(1+SUM($B91:$B$228))</f>
        <v>227.77540000000002</v>
      </c>
      <c r="T91" s="4">
        <f>Forward!T91*(1+SUM($B91:$B$228))+(-'Swap - Encargos'!K8)*(1+SUM($B91:$B$228))+('Swap - Encargos'!AG8)*(1+SUM($B91:$B$228))</f>
        <v>220.73080000000004</v>
      </c>
      <c r="U91" s="4">
        <f>Forward!U91*(1+SUM($B91:$B$228))</f>
        <v>0</v>
      </c>
      <c r="V91" s="6"/>
      <c r="W91" s="20">
        <f t="shared" si="0"/>
        <v>259.83485277777777</v>
      </c>
      <c r="X91" s="20">
        <f t="shared" si="1"/>
        <v>229.8494775793651</v>
      </c>
      <c r="Y91" s="23">
        <f t="shared" si="2"/>
        <v>252.29452166666672</v>
      </c>
      <c r="Z91" s="23">
        <f t="shared" si="3"/>
        <v>226.51977985119044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113.82174722222226</v>
      </c>
      <c r="AJ91" s="9">
        <f t="shared" si="8"/>
        <v>0.30461591531428123</v>
      </c>
      <c r="AK91" s="9">
        <f t="shared" si="9"/>
        <v>0.30461591531428123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Encargos'!B9)*(1+SUM($B92:$B$228))+('Swap - Encargos'!X9)*(1+SUM($B92:$B$228))</f>
        <v>129.58139999999997</v>
      </c>
      <c r="L92" s="4">
        <f>Forward!L92*(1+SUM($B92:$B$228))+(-'Swap - Encargos'!C9)*(1+SUM($B92:$B$228))+('Swap - Encargos'!Y9)*(1+SUM($B92:$B$228))</f>
        <v>262.66499999999996</v>
      </c>
      <c r="M92" s="4">
        <f>Forward!M92*(1+SUM($B92:$B$228))+(-'Swap - Encargos'!D9)*(1+SUM($B92:$B$228))+('Swap - Encargos'!Z9)*(1+SUM($B92:$B$228))</f>
        <v>264.99979999999999</v>
      </c>
      <c r="N92" s="4">
        <f>Forward!N92*(1+SUM($B92:$B$228))+(-'Swap - Encargos'!E9)*(1+SUM($B92:$B$228))+('Swap - Encargos'!AA9)*(1+SUM($B92:$B$228))</f>
        <v>252.1584</v>
      </c>
      <c r="O92" s="4">
        <f>Forward!O92*(1+SUM($B92:$B$228))+(-'Swap - Encargos'!F9)*(1+SUM($B92:$B$228))+('Swap - Encargos'!AB9)*(1+SUM($B92:$B$228))</f>
        <v>238.14960000000002</v>
      </c>
      <c r="P92" s="4">
        <f>Forward!P92*(1+SUM($B92:$B$228))+(-'Swap - Encargos'!G9)*(1+SUM($B92:$B$228))+('Swap - Encargos'!AC9)*(1+SUM($B92:$B$228))</f>
        <v>239.31700000000001</v>
      </c>
      <c r="Q92" s="4">
        <f>Forward!Q92*(1+SUM($B92:$B$228))+(-'Swap - Encargos'!H9)*(1+SUM($B92:$B$228))+('Swap - Encargos'!AD9)*(1+SUM($B92:$B$228))</f>
        <v>234.6474</v>
      </c>
      <c r="R92" s="4">
        <f>Forward!R92*(1+SUM($B92:$B$228))+(-'Swap - Encargos'!I9)*(1+SUM($B92:$B$228))+('Swap - Encargos'!AE9)*(1+SUM($B92:$B$228))</f>
        <v>229.9778</v>
      </c>
      <c r="S92" s="4">
        <f>Forward!S92*(1+SUM($B92:$B$228))+(-'Swap - Encargos'!J9)*(1+SUM($B92:$B$228))+('Swap - Encargos'!AF9)*(1+SUM($B92:$B$228))</f>
        <v>225.3082</v>
      </c>
      <c r="T92" s="4">
        <f>Forward!T92*(1+SUM($B92:$B$228))+(-'Swap - Encargos'!K9)*(1+SUM($B92:$B$228))+('Swap - Encargos'!AG9)*(1+SUM($B92:$B$228))</f>
        <v>221.80600000000001</v>
      </c>
      <c r="U92" s="4">
        <f>Forward!U92*(1+SUM($B92:$B$228))</f>
        <v>0</v>
      </c>
      <c r="V92" s="6"/>
      <c r="W92" s="20">
        <f t="shared" si="0"/>
        <v>239.51156666666662</v>
      </c>
      <c r="X92" s="20">
        <f t="shared" si="1"/>
        <v>229.8494775793651</v>
      </c>
      <c r="Y92" s="23">
        <f t="shared" si="2"/>
        <v>240.48439999999997</v>
      </c>
      <c r="Z92" s="23">
        <f t="shared" si="3"/>
        <v>226.51977985119044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134.1450333333334</v>
      </c>
      <c r="AJ92" s="9">
        <f t="shared" si="8"/>
        <v>0.35900619267352268</v>
      </c>
      <c r="AK92" s="9">
        <f t="shared" si="9"/>
        <v>0.35900619267352268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Encargos'!B10)*(1+SUM($B93:$B$228))+('Swap - Encargos'!X10)*(1+SUM($B93:$B$228))</f>
        <v>145.60079999999999</v>
      </c>
      <c r="L93" s="4">
        <f>Forward!L93*(1+SUM($B93:$B$228))+(-'Swap - Encargos'!C10)*(1+SUM($B93:$B$228))+('Swap - Encargos'!Y10)*(1+SUM($B93:$B$228))</f>
        <v>253.62719999999999</v>
      </c>
      <c r="M93" s="4">
        <f>Forward!M93*(1+SUM($B93:$B$228))+(-'Swap - Encargos'!D10)*(1+SUM($B93:$B$228))+('Swap - Encargos'!Z10)*(1+SUM($B93:$B$228))</f>
        <v>254.80139999999997</v>
      </c>
      <c r="N93" s="4">
        <f>Forward!N93*(1+SUM($B93:$B$228))+(-'Swap - Encargos'!E10)*(1+SUM($B93:$B$228))+('Swap - Encargos'!AA10)*(1+SUM($B93:$B$228))</f>
        <v>243.05939999999998</v>
      </c>
      <c r="O93" s="4">
        <f>Forward!O93*(1+SUM($B93:$B$228))+(-'Swap - Encargos'!F10)*(1+SUM($B93:$B$228))+('Swap - Encargos'!AB10)*(1+SUM($B93:$B$228))</f>
        <v>239.53679999999997</v>
      </c>
      <c r="P93" s="4">
        <f>Forward!P93*(1+SUM($B93:$B$228))+(-'Swap - Encargos'!G10)*(1+SUM($B93:$B$228))+('Swap - Encargos'!AC10)*(1+SUM($B93:$B$228))</f>
        <v>233.66579999999999</v>
      </c>
      <c r="Q93" s="4">
        <f>Forward!Q93*(1+SUM($B93:$B$228))+(-'Swap - Encargos'!H10)*(1+SUM($B93:$B$228))+('Swap - Encargos'!AD10)*(1+SUM($B93:$B$228))</f>
        <v>236.01419999999999</v>
      </c>
      <c r="R93" s="4">
        <f>Forward!R93*(1+SUM($B93:$B$228))+(-'Swap - Encargos'!I10)*(1+SUM($B93:$B$228))+('Swap - Encargos'!AE10)*(1+SUM($B93:$B$228))</f>
        <v>228.96899999999997</v>
      </c>
      <c r="S93" s="4">
        <f>Forward!S93*(1+SUM($B93:$B$228))+(-'Swap - Encargos'!J10)*(1+SUM($B93:$B$228))+('Swap - Encargos'!AF10)*(1+SUM($B93:$B$228))</f>
        <v>219.5754</v>
      </c>
      <c r="T93" s="4">
        <f>Forward!T93*(1+SUM($B93:$B$228))+(-'Swap - Encargos'!K10)*(1+SUM($B93:$B$228))+('Swap - Encargos'!AG10)*(1+SUM($B93:$B$228))</f>
        <v>216.05279999999999</v>
      </c>
      <c r="U93" s="4">
        <f>Forward!U93*(1+SUM($B93:$B$228))</f>
        <v>0</v>
      </c>
      <c r="V93" s="6"/>
      <c r="W93" s="20">
        <f t="shared" si="0"/>
        <v>236.96008333333327</v>
      </c>
      <c r="X93" s="20">
        <f t="shared" si="1"/>
        <v>229.8494775793651</v>
      </c>
      <c r="Y93" s="23">
        <f t="shared" si="2"/>
        <v>237.59936999999996</v>
      </c>
      <c r="Z93" s="23">
        <f t="shared" si="3"/>
        <v>226.51977985119044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136.69651666666675</v>
      </c>
      <c r="AJ93" s="9">
        <f t="shared" si="8"/>
        <v>0.3658346103525717</v>
      </c>
      <c r="AK93" s="9">
        <f t="shared" si="9"/>
        <v>0.3658346103525717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Encargos'!B11)*(1+SUM($B94:$B$228))+('Swap - Encargos'!X11)*(1+SUM($B94:$B$228))</f>
        <v>168.4254</v>
      </c>
      <c r="L94" s="4">
        <f>Forward!L94*(1+SUM($B94:$B$228))+(-'Swap - Encargos'!C11)*(1+SUM($B94:$B$228))+('Swap - Encargos'!Y11)*(1+SUM($B94:$B$228))</f>
        <v>235.56</v>
      </c>
      <c r="M94" s="4">
        <f>Forward!M94*(1+SUM($B94:$B$228))+(-'Swap - Encargos'!D11)*(1+SUM($B94:$B$228))+('Swap - Encargos'!Z11)*(1+SUM($B94:$B$228))</f>
        <v>255.58259999999999</v>
      </c>
      <c r="N94" s="4">
        <f>Forward!N94*(1+SUM($B94:$B$228))+(-'Swap - Encargos'!E11)*(1+SUM($B94:$B$228))+('Swap - Encargos'!AA11)*(1+SUM($B94:$B$228))</f>
        <v>252.04919999999998</v>
      </c>
      <c r="O94" s="4">
        <f>Forward!O94*(1+SUM($B94:$B$228))+(-'Swap - Encargos'!F11)*(1+SUM($B94:$B$228))+('Swap - Encargos'!AB11)*(1+SUM($B94:$B$228))</f>
        <v>240.27119999999999</v>
      </c>
      <c r="P94" s="4">
        <f>Forward!P94*(1+SUM($B94:$B$228))+(-'Swap - Encargos'!G11)*(1+SUM($B94:$B$228))+('Swap - Encargos'!AC11)*(1+SUM($B94:$B$228))</f>
        <v>236.73779999999999</v>
      </c>
      <c r="Q94" s="4">
        <f>Forward!Q94*(1+SUM($B94:$B$228))+(-'Swap - Encargos'!H11)*(1+SUM($B94:$B$228))+('Swap - Encargos'!AD11)*(1+SUM($B94:$B$228))</f>
        <v>232.0266</v>
      </c>
      <c r="R94" s="4">
        <f>Forward!R94*(1+SUM($B94:$B$228))+(-'Swap - Encargos'!I11)*(1+SUM($B94:$B$228))+('Swap - Encargos'!AE11)*(1+SUM($B94:$B$228))</f>
        <v>223.78199999999998</v>
      </c>
      <c r="S94" s="4">
        <f>Forward!S94*(1+SUM($B94:$B$228))+(-'Swap - Encargos'!J11)*(1+SUM($B94:$B$228))+('Swap - Encargos'!AF11)*(1+SUM($B94:$B$228))</f>
        <v>220.24859999999998</v>
      </c>
      <c r="T94" s="4">
        <f>Forward!T94*(1+SUM($B94:$B$228))+(-'Swap - Encargos'!K11)*(1+SUM($B94:$B$228))+('Swap - Encargos'!AG11)*(1+SUM($B94:$B$228))</f>
        <v>215.53739999999999</v>
      </c>
      <c r="U94" s="4">
        <f>Forward!U94*(1+SUM($B94:$B$228))</f>
        <v>0</v>
      </c>
      <c r="V94" s="6"/>
      <c r="W94" s="20">
        <f t="shared" si="0"/>
        <v>238.43906666666666</v>
      </c>
      <c r="X94" s="20">
        <f t="shared" si="1"/>
        <v>229.8494775793651</v>
      </c>
      <c r="Y94" s="23">
        <f t="shared" si="2"/>
        <v>239.48599999999999</v>
      </c>
      <c r="Z94" s="23">
        <f t="shared" si="3"/>
        <v>226.51977985119044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135.21753333333336</v>
      </c>
      <c r="AJ94" s="9">
        <f t="shared" si="8"/>
        <v>0.36187647517355065</v>
      </c>
      <c r="AK94" s="9">
        <f t="shared" si="9"/>
        <v>0.36187647517355065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Encargos'!B12)*(1+SUM($B95:$B$228))+('Swap - Encargos'!X12)*(1+SUM($B95:$B$228))</f>
        <v>145.2261</v>
      </c>
      <c r="L95" s="4">
        <f>Forward!L95*(1+SUM($B95:$B$228))+(-'Swap - Encargos'!C12)*(1+SUM($B95:$B$228))+('Swap - Encargos'!Y12)*(1+SUM($B95:$B$228))</f>
        <v>206.62250000000003</v>
      </c>
      <c r="M95" s="4">
        <f>Forward!M95*(1+SUM($B95:$B$228))+(-'Swap - Encargos'!D12)*(1+SUM($B95:$B$228))+('Swap - Encargos'!Z12)*(1+SUM($B95:$B$228))</f>
        <v>229.05580000000003</v>
      </c>
      <c r="N95" s="4">
        <f>Forward!N95*(1+SUM($B95:$B$228))+(-'Swap - Encargos'!E12)*(1+SUM($B95:$B$228))+('Swap - Encargos'!AA12)*(1+SUM($B95:$B$228))</f>
        <v>233.77860000000001</v>
      </c>
      <c r="O95" s="4">
        <f>Forward!O95*(1+SUM($B95:$B$228))+(-'Swap - Encargos'!F12)*(1+SUM($B95:$B$228))+('Swap - Encargos'!AB12)*(1+SUM($B95:$B$228))</f>
        <v>227.8751</v>
      </c>
      <c r="P95" s="4">
        <f>Forward!P95*(1+SUM($B95:$B$228))+(-'Swap - Encargos'!G12)*(1+SUM($B95:$B$228))+('Swap - Encargos'!AC12)*(1+SUM($B95:$B$228))</f>
        <v>223.1523</v>
      </c>
      <c r="Q95" s="4">
        <f>Forward!Q95*(1+SUM($B95:$B$228))+(-'Swap - Encargos'!H12)*(1+SUM($B95:$B$228))+('Swap - Encargos'!AD12)*(1+SUM($B95:$B$228))</f>
        <v>219.61020000000002</v>
      </c>
      <c r="R95" s="4">
        <f>Forward!R95*(1+SUM($B95:$B$228))+(-'Swap - Encargos'!I12)*(1+SUM($B95:$B$228))+('Swap - Encargos'!AE12)*(1+SUM($B95:$B$228))</f>
        <v>216.06810000000002</v>
      </c>
      <c r="S95" s="4">
        <f>Forward!S95*(1+SUM($B95:$B$228))+(-'Swap - Encargos'!J12)*(1+SUM($B95:$B$228))+('Swap - Encargos'!AF12)*(1+SUM($B95:$B$228))</f>
        <v>212.52600000000001</v>
      </c>
      <c r="T95" s="4">
        <f>Forward!T95*(1+SUM($B95:$B$228))+(-'Swap - Encargos'!K12)*(1+SUM($B95:$B$228))+('Swap - Encargos'!AG12)*(1+SUM($B95:$B$228))</f>
        <v>207.80320000000003</v>
      </c>
      <c r="U95" s="4">
        <f>Forward!U95*(1+SUM($B95:$B$228))</f>
        <v>0</v>
      </c>
      <c r="V95" s="6"/>
      <c r="W95" s="20">
        <f t="shared" si="0"/>
        <v>215.77292500000001</v>
      </c>
      <c r="X95" s="20">
        <f t="shared" si="1"/>
        <v>229.8494775793651</v>
      </c>
      <c r="Y95" s="23">
        <f t="shared" si="2"/>
        <v>220.20055000000002</v>
      </c>
      <c r="Z95" s="23">
        <f t="shared" si="3"/>
        <v>226.51977985119044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157.88367500000001</v>
      </c>
      <c r="AJ95" s="9">
        <f t="shared" si="8"/>
        <v>0.422536829270512</v>
      </c>
      <c r="AK95" s="9">
        <f t="shared" si="9"/>
        <v>0.422536829270512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Encargos'!B13)*(1+SUM($B96:$B$228))+('Swap - Encargos'!X13)*(1+SUM($B96:$B$228))</f>
        <v>137.45159999999998</v>
      </c>
      <c r="L96" s="4">
        <f>Forward!L96*(1+SUM($B96:$B$228))+(-'Swap - Encargos'!C13)*(1+SUM($B96:$B$228))+('Swap - Encargos'!Y13)*(1+SUM($B96:$B$228))</f>
        <v>157.42320000000001</v>
      </c>
      <c r="M96" s="4">
        <f>Forward!M96*(1+SUM($B96:$B$228))+(-'Swap - Encargos'!D13)*(1+SUM($B96:$B$228))+('Swap - Encargos'!Z13)*(1+SUM($B96:$B$228))</f>
        <v>203.24039999999999</v>
      </c>
      <c r="N96" s="4">
        <f>Forward!N96*(1+SUM($B96:$B$228))+(-'Swap - Encargos'!E13)*(1+SUM($B96:$B$228))+('Swap - Encargos'!AA13)*(1+SUM($B96:$B$228))</f>
        <v>214.98840000000004</v>
      </c>
      <c r="O96" s="4">
        <f>Forward!O96*(1+SUM($B96:$B$228))+(-'Swap - Encargos'!F13)*(1+SUM($B96:$B$228))+('Swap - Encargos'!AB13)*(1+SUM($B96:$B$228))</f>
        <v>209.11439999999999</v>
      </c>
      <c r="P96" s="4">
        <f>Forward!P96*(1+SUM($B96:$B$228))+(-'Swap - Encargos'!G13)*(1+SUM($B96:$B$228))+('Swap - Encargos'!AC13)*(1+SUM($B96:$B$228))</f>
        <v>219.6876</v>
      </c>
      <c r="Q96" s="4">
        <f>Forward!Q96*(1+SUM($B96:$B$228))+(-'Swap - Encargos'!H13)*(1+SUM($B96:$B$228))+('Swap - Encargos'!AD13)*(1+SUM($B96:$B$228))</f>
        <v>216.16320000000002</v>
      </c>
      <c r="R96" s="4">
        <f>Forward!R96*(1+SUM($B96:$B$228))+(-'Swap - Encargos'!I13)*(1+SUM($B96:$B$228))+('Swap - Encargos'!AE13)*(1+SUM($B96:$B$228))</f>
        <v>216.16320000000002</v>
      </c>
      <c r="S96" s="4">
        <f>Forward!S96*(1+SUM($B96:$B$228))+(-'Swap - Encargos'!J13)*(1+SUM($B96:$B$228))+('Swap - Encargos'!AF13)*(1+SUM($B96:$B$228))</f>
        <v>210.28919999999999</v>
      </c>
      <c r="T96" s="4">
        <f>Forward!T96*(1+SUM($B96:$B$228))+(-'Swap - Encargos'!K13)*(1+SUM($B96:$B$228))+('Swap - Encargos'!AG13)*(1+SUM($B96:$B$228))</f>
        <v>204.41520000000003</v>
      </c>
      <c r="U96" s="4">
        <f>Forward!U96*(1+SUM($B96:$B$228))</f>
        <v>0</v>
      </c>
      <c r="V96" s="6"/>
      <c r="W96" s="20">
        <f t="shared" si="0"/>
        <v>187.57640000000004</v>
      </c>
      <c r="X96" s="20">
        <f t="shared" si="1"/>
        <v>229.8494775793651</v>
      </c>
      <c r="Y96" s="23">
        <f t="shared" si="2"/>
        <v>198.14960000000002</v>
      </c>
      <c r="Z96" s="23">
        <f t="shared" si="3"/>
        <v>226.51977985119044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186.08019999999999</v>
      </c>
      <c r="AJ96" s="9">
        <f t="shared" si="8"/>
        <v>0.49799789432329034</v>
      </c>
      <c r="AK96" s="9">
        <f t="shared" si="9"/>
        <v>0.49799789432329034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Encargos'!B14)*(1+SUM($B97:$B$228))+('Swap - Encargos'!X14)*(1+SUM($B97:$B$228))</f>
        <v>141.65470000000002</v>
      </c>
      <c r="L97" s="4">
        <f>Forward!L97*(1+SUM($B97:$B$228))+(-'Swap - Encargos'!C14)*(1+SUM($B97:$B$228))+('Swap - Encargos'!Y14)*(1+SUM($B97:$B$228))</f>
        <v>153.36170000000004</v>
      </c>
      <c r="M97" s="4">
        <f>Forward!M97*(1+SUM($B97:$B$228))+(-'Swap - Encargos'!D14)*(1+SUM($B97:$B$228))+('Swap - Encargos'!Z14)*(1+SUM($B97:$B$228))</f>
        <v>196.67760000000004</v>
      </c>
      <c r="N97" s="4">
        <f>Forward!N97*(1+SUM($B97:$B$228))+(-'Swap - Encargos'!E14)*(1+SUM($B97:$B$228))+('Swap - Encargos'!AA14)*(1+SUM($B97:$B$228))</f>
        <v>210.726</v>
      </c>
      <c r="O97" s="4">
        <f>Forward!O97*(1+SUM($B97:$B$228))+(-'Swap - Encargos'!F14)*(1+SUM($B97:$B$228))+('Swap - Encargos'!AB14)*(1+SUM($B97:$B$228))</f>
        <v>202.53109999999998</v>
      </c>
      <c r="P97" s="4">
        <f>Forward!P97*(1+SUM($B97:$B$228))+(-'Swap - Encargos'!G14)*(1+SUM($B97:$B$228))+('Swap - Encargos'!AC14)*(1+SUM($B97:$B$228))</f>
        <v>224.77440000000001</v>
      </c>
      <c r="Q97" s="4">
        <f>Forward!Q97*(1+SUM($B97:$B$228))+(-'Swap - Encargos'!H14)*(1+SUM($B97:$B$228))+('Swap - Encargos'!AD14)*(1+SUM($B97:$B$228))</f>
        <v>223.6037</v>
      </c>
      <c r="R97" s="4">
        <f>Forward!R97*(1+SUM($B97:$B$228))+(-'Swap - Encargos'!I14)*(1+SUM($B97:$B$228))+('Swap - Encargos'!AE14)*(1+SUM($B97:$B$228))</f>
        <v>211.89670000000001</v>
      </c>
      <c r="S97" s="4">
        <f>Forward!S97*(1+SUM($B97:$B$228))+(-'Swap - Encargos'!J14)*(1+SUM($B97:$B$228))+('Swap - Encargos'!AF14)*(1+SUM($B97:$B$228))</f>
        <v>208.38460000000001</v>
      </c>
      <c r="T97" s="4">
        <f>Forward!T97*(1+SUM($B97:$B$228))+(-'Swap - Encargos'!K14)*(1+SUM($B97:$B$228))+('Swap - Encargos'!AG14)*(1+SUM($B97:$B$228))</f>
        <v>202.53110000000004</v>
      </c>
      <c r="U97" s="4">
        <f>Forward!U97*(1+SUM($B97:$B$228))</f>
        <v>0</v>
      </c>
      <c r="V97" s="6"/>
      <c r="W97" s="20">
        <f t="shared" si="0"/>
        <v>185.00311944444448</v>
      </c>
      <c r="X97" s="20">
        <f t="shared" si="1"/>
        <v>229.8494775793651</v>
      </c>
      <c r="Y97" s="23">
        <f t="shared" si="2"/>
        <v>196.22883166666671</v>
      </c>
      <c r="Z97" s="23">
        <f t="shared" si="3"/>
        <v>226.51977985119044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188.65348055555555</v>
      </c>
      <c r="AJ97" s="9">
        <f t="shared" si="8"/>
        <v>0.50488464690722856</v>
      </c>
      <c r="AK97" s="9">
        <f t="shared" si="9"/>
        <v>0.50488464690722856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Encargos'!C15)*(1+SUM($B98:$B$228))+('Swap - Encargos'!Y15)*(1+SUM($B98:$B$228))</f>
        <v>145.5625</v>
      </c>
      <c r="M98" s="4">
        <f>Forward!M98*(1+SUM($B98:$B$228))+(-'Swap - Encargos'!D15)*(1+SUM($B98:$B$228))+('Swap - Encargos'!Z15)*(1+SUM($B98:$B$228))</f>
        <v>165.35900000000001</v>
      </c>
      <c r="N98" s="4">
        <f>Forward!N98*(1+SUM($B98:$B$228))+(-'Swap - Encargos'!E15)*(1+SUM($B98:$B$228))+('Swap - Encargos'!AA15)*(1+SUM($B98:$B$228))</f>
        <v>183.99100000000001</v>
      </c>
      <c r="O98" s="4">
        <f>Forward!O98*(1+SUM($B98:$B$228))+(-'Swap - Encargos'!F15)*(1+SUM($B98:$B$228))+('Swap - Encargos'!AB15)*(1+SUM($B98:$B$228))</f>
        <v>197.965</v>
      </c>
      <c r="P98" s="4">
        <f>Forward!P98*(1+SUM($B98:$B$228))+(-'Swap - Encargos'!G15)*(1+SUM($B98:$B$228))+('Swap - Encargos'!AC15)*(1+SUM($B98:$B$228))</f>
        <v>227.07750000000001</v>
      </c>
      <c r="Q98" s="4">
        <f>Forward!Q98*(1+SUM($B98:$B$228))+(-'Swap - Encargos'!H15)*(1+SUM($B98:$B$228))+('Swap - Encargos'!AD15)*(1+SUM($B98:$B$228))</f>
        <v>222.4195</v>
      </c>
      <c r="R98" s="4">
        <f>Forward!R98*(1+SUM($B98:$B$228))+(-'Swap - Encargos'!I15)*(1+SUM($B98:$B$228))+('Swap - Encargos'!AE15)*(1+SUM($B98:$B$228))</f>
        <v>217.76150000000004</v>
      </c>
      <c r="S98" s="4">
        <f>Forward!S98*(1+SUM($B98:$B$228))+(-'Swap - Encargos'!J15)*(1+SUM($B98:$B$228))+('Swap - Encargos'!AF15)*(1+SUM($B98:$B$228))</f>
        <v>214.268</v>
      </c>
      <c r="T98" s="4">
        <f>Forward!T98*(1+SUM($B98:$B$228))+(-'Swap - Encargos'!K15)*(1+SUM($B98:$B$228))+('Swap - Encargos'!AG15)*(1+SUM($B98:$B$228))</f>
        <v>207.28100000000003</v>
      </c>
      <c r="U98" s="4">
        <f>Forward!U98*(1+SUM($B98:$B$228))</f>
        <v>0</v>
      </c>
      <c r="V98" s="6"/>
      <c r="W98" s="20">
        <f t="shared" si="0"/>
        <v>164.97083333333336</v>
      </c>
      <c r="X98" s="20">
        <f t="shared" si="1"/>
        <v>229.8494775793651</v>
      </c>
      <c r="Y98" s="23">
        <f t="shared" si="2"/>
        <v>183.99100000000001</v>
      </c>
      <c r="Z98" s="23">
        <f t="shared" si="3"/>
        <v>226.51977985119044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203.94276666666667</v>
      </c>
      <c r="AJ98" s="9">
        <f t="shared" si="8"/>
        <v>0.55281986531986527</v>
      </c>
      <c r="AK98" s="9">
        <f t="shared" si="9"/>
        <v>0.55281986531986527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Encargos'!C16)*(1+SUM($B99:$B$228))+('Swap - Encargos'!Y16)*(1+SUM($B99:$B$228))</f>
        <v>148.3776</v>
      </c>
      <c r="M99" s="4">
        <f>Forward!M99*(1+SUM($B99:$B$228))+(-'Swap - Encargos'!D16)*(1+SUM($B99:$B$228))+('Swap - Encargos'!Z16)*(1+SUM($B99:$B$228))</f>
        <v>156.49200000000002</v>
      </c>
      <c r="N99" s="4">
        <f>Forward!N99*(1+SUM($B99:$B$228))+(-'Swap - Encargos'!E16)*(1+SUM($B99:$B$228))+('Swap - Encargos'!AA16)*(1+SUM($B99:$B$228))</f>
        <v>170.40239999999997</v>
      </c>
      <c r="O99" s="4">
        <f>Forward!O99*(1+SUM($B99:$B$228))+(-'Swap - Encargos'!F16)*(1+SUM($B99:$B$228))+('Swap - Encargos'!AB16)*(1+SUM($B99:$B$228))</f>
        <v>187.79040000000001</v>
      </c>
      <c r="P99" s="4">
        <f>Forward!P99*(1+SUM($B99:$B$228))+(-'Swap - Encargos'!G16)*(1+SUM($B99:$B$228))+('Swap - Encargos'!AC16)*(1+SUM($B99:$B$228))</f>
        <v>232.9992</v>
      </c>
      <c r="Q99" s="4">
        <f>Forward!Q99*(1+SUM($B99:$B$228))+(-'Swap - Encargos'!H16)*(1+SUM($B99:$B$228))+('Swap - Encargos'!AD16)*(1+SUM($B99:$B$228))</f>
        <v>228.36240000000001</v>
      </c>
      <c r="R99" s="4">
        <f>Forward!R99*(1+SUM($B99:$B$228))+(-'Swap - Encargos'!I16)*(1+SUM($B99:$B$228))+('Swap - Encargos'!AE16)*(1+SUM($B99:$B$228))</f>
        <v>220.24799999999999</v>
      </c>
      <c r="S99" s="4">
        <f>Forward!S99*(1+SUM($B99:$B$228))+(-'Swap - Encargos'!J16)*(1+SUM($B99:$B$228))+('Swap - Encargos'!AF16)*(1+SUM($B99:$B$228))</f>
        <v>217.92959999999999</v>
      </c>
      <c r="T99" s="4">
        <f>Forward!T99*(1+SUM($B99:$B$228))+(-'Swap - Encargos'!K16)*(1+SUM($B99:$B$228))+('Swap - Encargos'!AG16)*(1+SUM($B99:$B$228))</f>
        <v>210.9744</v>
      </c>
      <c r="U99" s="4">
        <f>Forward!U99*(1+SUM($B99:$B$228))</f>
        <v>0</v>
      </c>
      <c r="V99" s="6"/>
      <c r="W99" s="20">
        <f t="shared" si="0"/>
        <v>159.51879999999997</v>
      </c>
      <c r="X99" s="20">
        <f t="shared" si="1"/>
        <v>229.8494775793651</v>
      </c>
      <c r="Y99" s="23">
        <f t="shared" si="2"/>
        <v>180.5454</v>
      </c>
      <c r="Z99" s="23">
        <f t="shared" si="3"/>
        <v>226.51977985119044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209.39480000000006</v>
      </c>
      <c r="AJ99" s="9">
        <f t="shared" si="8"/>
        <v>0.56759848376422029</v>
      </c>
      <c r="AK99" s="9">
        <f t="shared" si="9"/>
        <v>0.56759848376422029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Encargos'!C17)*(1+SUM($B100:$B$228))+('Swap - Encargos'!Y17)*(1+SUM($B100:$B$228))</f>
        <v>145.0008</v>
      </c>
      <c r="M100" s="4">
        <f>Forward!M100*(1+SUM($B100:$B$228))+(-'Swap - Encargos'!D17)*(1+SUM($B100:$B$228))+('Swap - Encargos'!Z17)*(1+SUM($B100:$B$228))</f>
        <v>159.96120000000002</v>
      </c>
      <c r="N100" s="4">
        <f>Forward!N100*(1+SUM($B100:$B$228))+(-'Swap - Encargos'!E17)*(1+SUM($B100:$B$228))+('Swap - Encargos'!AA17)*(1+SUM($B100:$B$228))</f>
        <v>162.2628</v>
      </c>
      <c r="O100" s="4">
        <f>Forward!O100*(1+SUM($B100:$B$228))+(-'Swap - Encargos'!F17)*(1+SUM($B100:$B$228))+('Swap - Encargos'!AB17)*(1+SUM($B100:$B$228))</f>
        <v>176.07240000000002</v>
      </c>
      <c r="P100" s="4">
        <f>Forward!P100*(1+SUM($B100:$B$228))+(-'Swap - Encargos'!G17)*(1+SUM($B100:$B$228))+('Swap - Encargos'!AC17)*(1+SUM($B100:$B$228))</f>
        <v>201.39000000000001</v>
      </c>
      <c r="Q100" s="4">
        <f>Forward!Q100*(1+SUM($B100:$B$228))+(-'Swap - Encargos'!H17)*(1+SUM($B100:$B$228))+('Swap - Encargos'!AD17)*(1+SUM($B100:$B$228))</f>
        <v>219.80279999999999</v>
      </c>
      <c r="R100" s="4">
        <f>Forward!R100*(1+SUM($B100:$B$228))+(-'Swap - Encargos'!I17)*(1+SUM($B100:$B$228))+('Swap - Encargos'!AE17)*(1+SUM($B100:$B$228))</f>
        <v>209.44560000000001</v>
      </c>
      <c r="S100" s="4">
        <f>Forward!S100*(1+SUM($B100:$B$228))+(-'Swap - Encargos'!J17)*(1+SUM($B100:$B$228))+('Swap - Encargos'!AF17)*(1+SUM($B100:$B$228))</f>
        <v>208.29480000000001</v>
      </c>
      <c r="T100" s="4">
        <f>Forward!T100*(1+SUM($B100:$B$228))+(-'Swap - Encargos'!K17)*(1+SUM($B100:$B$228))+('Swap - Encargos'!AG17)*(1+SUM($B100:$B$228))</f>
        <v>200.23920000000001</v>
      </c>
      <c r="U100" s="4">
        <f>Forward!U100*(1+SUM($B100:$B$228))</f>
        <v>0</v>
      </c>
      <c r="V100" s="6"/>
      <c r="W100" s="20">
        <f t="shared" si="0"/>
        <v>157.46780000000001</v>
      </c>
      <c r="X100" s="20">
        <f t="shared" si="1"/>
        <v>229.8494775793651</v>
      </c>
      <c r="Y100" s="23">
        <f t="shared" si="2"/>
        <v>171.43084000000002</v>
      </c>
      <c r="Z100" s="23">
        <f t="shared" si="3"/>
        <v>226.51977985119044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211.44580000000002</v>
      </c>
      <c r="AJ100" s="9">
        <f t="shared" si="8"/>
        <v>0.57315805109922757</v>
      </c>
      <c r="AK100" s="9">
        <f t="shared" si="9"/>
        <v>0.57315805109922757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Encargos'!C18)*(1+SUM($B101:$B$228))+('Swap - Encargos'!Y18)*(1+SUM($B101:$B$228))</f>
        <v>136.1003</v>
      </c>
      <c r="M101" s="4">
        <f>Forward!M101*(1+SUM($B101:$B$228))+(-'Swap - Encargos'!D18)*(1+SUM($B101:$B$228))+('Swap - Encargos'!Z18)*(1+SUM($B101:$B$228))</f>
        <v>142.96250000000001</v>
      </c>
      <c r="N101" s="4">
        <f>Forward!N101*(1+SUM($B101:$B$228))+(-'Swap - Encargos'!E18)*(1+SUM($B101:$B$228))+('Swap - Encargos'!AA18)*(1+SUM($B101:$B$228))</f>
        <v>147.53729999999999</v>
      </c>
      <c r="O101" s="4">
        <f>Forward!O101*(1+SUM($B101:$B$228))+(-'Swap - Encargos'!F18)*(1+SUM($B101:$B$228))+('Swap - Encargos'!AB18)*(1+SUM($B101:$B$228))</f>
        <v>163.54909999999998</v>
      </c>
      <c r="P101" s="4">
        <f>Forward!P101*(1+SUM($B101:$B$228))+(-'Swap - Encargos'!G18)*(1+SUM($B101:$B$228))+('Swap - Encargos'!AC18)*(1+SUM($B101:$B$228))</f>
        <v>192.14159999999998</v>
      </c>
      <c r="Q101" s="4">
        <f>Forward!Q101*(1+SUM($B101:$B$228))+(-'Swap - Encargos'!H18)*(1+SUM($B101:$B$228))+('Swap - Encargos'!AD18)*(1+SUM($B101:$B$228))</f>
        <v>207.00969999999998</v>
      </c>
      <c r="R101" s="4">
        <f>Forward!R101*(1+SUM($B101:$B$228))+(-'Swap - Encargos'!I18)*(1+SUM($B101:$B$228))+('Swap - Encargos'!AE18)*(1+SUM($B101:$B$228))</f>
        <v>208.15339999999998</v>
      </c>
      <c r="S101" s="4">
        <f>Forward!S101*(1+SUM($B101:$B$228))+(-'Swap - Encargos'!J18)*(1+SUM($B101:$B$228))+('Swap - Encargos'!AF18)*(1+SUM($B101:$B$228))</f>
        <v>205.86599999999999</v>
      </c>
      <c r="T101" s="4">
        <f>Forward!T101*(1+SUM($B101:$B$228))+(-'Swap - Encargos'!K18)*(1+SUM($B101:$B$228))+('Swap - Encargos'!AG18)*(1+SUM($B101:$B$228))</f>
        <v>201.29119999999998</v>
      </c>
      <c r="U101" s="4">
        <f>Forward!U101*(1+SUM($B101:$B$228))</f>
        <v>0</v>
      </c>
      <c r="V101" s="6"/>
      <c r="W101" s="20">
        <f t="shared" si="0"/>
        <v>144.48743333333334</v>
      </c>
      <c r="X101" s="20">
        <f t="shared" si="1"/>
        <v>229.8494775793651</v>
      </c>
      <c r="Y101" s="23">
        <f t="shared" si="2"/>
        <v>160.00362999999999</v>
      </c>
      <c r="Z101" s="23">
        <f t="shared" si="3"/>
        <v>226.51977985119044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224.42616666666669</v>
      </c>
      <c r="AJ101" s="9">
        <f t="shared" si="8"/>
        <v>0.60834343506627753</v>
      </c>
      <c r="AK101" s="9">
        <f t="shared" si="9"/>
        <v>0.60834343506627753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Encargos'!C19)*(1+SUM($B102:$B$228))+('Swap - Encargos'!Y19)*(1+SUM($B102:$B$228))</f>
        <v>147.94</v>
      </c>
      <c r="M102" s="4">
        <f>Forward!M102*(1+SUM($B102:$B$228))+(-'Swap - Encargos'!D19)*(1+SUM($B102:$B$228))+('Swap - Encargos'!Z19)*(1+SUM($B102:$B$228))</f>
        <v>146.80199999999999</v>
      </c>
      <c r="N102" s="4">
        <f>Forward!N102*(1+SUM($B102:$B$228))+(-'Swap - Encargos'!E19)*(1+SUM($B102:$B$228))+('Swap - Encargos'!AA19)*(1+SUM($B102:$B$228))</f>
        <v>159.32</v>
      </c>
      <c r="O102" s="4">
        <f>Forward!O102*(1+SUM($B102:$B$228))+(-'Swap - Encargos'!F19)*(1+SUM($B102:$B$228))+('Swap - Encargos'!AB19)*(1+SUM($B102:$B$228))</f>
        <v>174.114</v>
      </c>
      <c r="P102" s="4">
        <f>Forward!P102*(1+SUM($B102:$B$228))+(-'Swap - Encargos'!G19)*(1+SUM($B102:$B$228))+('Swap - Encargos'!AC19)*(1+SUM($B102:$B$228))</f>
        <v>190.04599999999999</v>
      </c>
      <c r="Q102" s="4">
        <f>Forward!Q102*(1+SUM($B102:$B$228))+(-'Swap - Encargos'!H19)*(1+SUM($B102:$B$228))+('Swap - Encargos'!AD19)*(1+SUM($B102:$B$228))</f>
        <v>205.97799999999998</v>
      </c>
      <c r="R102" s="4">
        <f>Forward!R102*(1+SUM($B102:$B$228))+(-'Swap - Encargos'!I19)*(1+SUM($B102:$B$228))+('Swap - Encargos'!AE19)*(1+SUM($B102:$B$228))</f>
        <v>205.97799999999998</v>
      </c>
      <c r="S102" s="4">
        <f>Forward!S102*(1+SUM($B102:$B$228))+(-'Swap - Encargos'!J19)*(1+SUM($B102:$B$228))+('Swap - Encargos'!AF19)*(1+SUM($B102:$B$228))</f>
        <v>200.28799999999998</v>
      </c>
      <c r="T102" s="4">
        <f>Forward!T102*(1+SUM($B102:$B$228))+(-'Swap - Encargos'!K19)*(1+SUM($B102:$B$228))+('Swap - Encargos'!AG19)*(1+SUM($B102:$B$228))</f>
        <v>200.28799999999998</v>
      </c>
      <c r="U102" s="4">
        <f>Forward!U102*(1+SUM($B102:$B$228))</f>
        <v>0</v>
      </c>
      <c r="V102" s="6"/>
      <c r="W102" s="20">
        <f t="shared" si="0"/>
        <v>154.26222222222222</v>
      </c>
      <c r="X102" s="20">
        <f t="shared" si="1"/>
        <v>229.8494775793651</v>
      </c>
      <c r="Y102" s="23">
        <f t="shared" si="2"/>
        <v>167.51359999999997</v>
      </c>
      <c r="Z102" s="23">
        <f t="shared" si="3"/>
        <v>226.51977985119044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214.65137777777781</v>
      </c>
      <c r="AJ102" s="9">
        <f t="shared" si="8"/>
        <v>0.58184728830213306</v>
      </c>
      <c r="AK102" s="9">
        <f t="shared" si="9"/>
        <v>0.58184728830213306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Encargos'!C20)*(1+SUM($B103:$B$228))+('Swap - Encargos'!Y20)*(1+SUM($B103:$B$228))</f>
        <v>144.23390000000001</v>
      </c>
      <c r="M103" s="4">
        <f>Forward!M103*(1+SUM($B103:$B$228))+(-'Swap - Encargos'!D20)*(1+SUM($B103:$B$228))+('Swap - Encargos'!Z20)*(1+SUM($B103:$B$228))</f>
        <v>148.77670000000001</v>
      </c>
      <c r="N103" s="4">
        <f>Forward!N103*(1+SUM($B103:$B$228))+(-'Swap - Encargos'!E20)*(1+SUM($B103:$B$228))+('Swap - Encargos'!AA20)*(1+SUM($B103:$B$228))</f>
        <v>160.13369999999998</v>
      </c>
      <c r="O103" s="4">
        <f>Forward!O103*(1+SUM($B103:$B$228))+(-'Swap - Encargos'!F20)*(1+SUM($B103:$B$228))+('Swap - Encargos'!AB20)*(1+SUM($B103:$B$228))</f>
        <v>166.9479</v>
      </c>
      <c r="P103" s="4">
        <f>Forward!P103*(1+SUM($B103:$B$228))+(-'Swap - Encargos'!G20)*(1+SUM($B103:$B$228))+('Swap - Encargos'!AC20)*(1+SUM($B103:$B$228))</f>
        <v>183.98340000000002</v>
      </c>
      <c r="Q103" s="4">
        <f>Forward!Q103*(1+SUM($B103:$B$228))+(-'Swap - Encargos'!H20)*(1+SUM($B103:$B$228))+('Swap - Encargos'!AD20)*(1+SUM($B103:$B$228))</f>
        <v>202.15459999999999</v>
      </c>
      <c r="R103" s="4">
        <f>Forward!R103*(1+SUM($B103:$B$228))+(-'Swap - Encargos'!I20)*(1+SUM($B103:$B$228))+('Swap - Encargos'!AE20)*(1+SUM($B103:$B$228))</f>
        <v>199.88319999999999</v>
      </c>
      <c r="S103" s="4">
        <f>Forward!S103*(1+SUM($B103:$B$228))+(-'Swap - Encargos'!J20)*(1+SUM($B103:$B$228))+('Swap - Encargos'!AF20)*(1+SUM($B103:$B$228))</f>
        <v>198.7475</v>
      </c>
      <c r="T103" s="4">
        <f>Forward!T103*(1+SUM($B103:$B$228))+(-'Swap - Encargos'!K20)*(1+SUM($B103:$B$228))+('Swap - Encargos'!AG20)*(1+SUM($B103:$B$228))</f>
        <v>193.06899999999999</v>
      </c>
      <c r="U103" s="4">
        <f>Forward!U103*(1+SUM($B103:$B$228))</f>
        <v>0</v>
      </c>
      <c r="V103" s="6"/>
      <c r="W103" s="20">
        <f t="shared" si="0"/>
        <v>154.20282222222218</v>
      </c>
      <c r="X103" s="20">
        <f t="shared" si="1"/>
        <v>229.8494775793651</v>
      </c>
      <c r="Y103" s="23">
        <f t="shared" si="2"/>
        <v>165.64184499999996</v>
      </c>
      <c r="Z103" s="23">
        <f t="shared" si="3"/>
        <v>226.51977985119044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214.71077777777785</v>
      </c>
      <c r="AJ103" s="9">
        <f t="shared" si="8"/>
        <v>0.58200830161256678</v>
      </c>
      <c r="AK103" s="9">
        <f t="shared" si="9"/>
        <v>0.58200830161256678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Encargos'!C21)*(1+SUM($B104:$B$228))+('Swap - Encargos'!Y21)*(1+SUM($B104:$B$228))</f>
        <v>147.745</v>
      </c>
      <c r="M104" s="4">
        <f>Forward!M104*(1+SUM($B104:$B$228))+(-'Swap - Encargos'!D21)*(1+SUM($B104:$B$228))+('Swap - Encargos'!Z21)*(1+SUM($B104:$B$228))</f>
        <v>147.745</v>
      </c>
      <c r="N104" s="4">
        <f>Forward!N104*(1+SUM($B104:$B$228))+(-'Swap - Encargos'!E21)*(1+SUM($B104:$B$228))+('Swap - Encargos'!AA21)*(1+SUM($B104:$B$228))</f>
        <v>162.51949999999999</v>
      </c>
      <c r="O104" s="4">
        <f>Forward!O104*(1+SUM($B104:$B$228))+(-'Swap - Encargos'!F21)*(1+SUM($B104:$B$228))+('Swap - Encargos'!AB21)*(1+SUM($B104:$B$228))</f>
        <v>169.33850000000001</v>
      </c>
      <c r="P104" s="4">
        <f>Forward!P104*(1+SUM($B104:$B$228))+(-'Swap - Encargos'!G21)*(1+SUM($B104:$B$228))+('Swap - Encargos'!AC21)*(1+SUM($B104:$B$228))</f>
        <v>176.1575</v>
      </c>
      <c r="Q104" s="4">
        <f>Forward!Q104*(1+SUM($B104:$B$228))+(-'Swap - Encargos'!H21)*(1+SUM($B104:$B$228))+('Swap - Encargos'!AD21)*(1+SUM($B104:$B$228))</f>
        <v>198.88750000000005</v>
      </c>
      <c r="R104" s="4">
        <f>Forward!R104*(1+SUM($B104:$B$228))+(-'Swap - Encargos'!I21)*(1+SUM($B104:$B$228))+('Swap - Encargos'!AE21)*(1+SUM($B104:$B$228))</f>
        <v>194.34150000000002</v>
      </c>
      <c r="S104" s="4">
        <f>Forward!S104*(1+SUM($B104:$B$228))+(-'Swap - Encargos'!J21)*(1+SUM($B104:$B$228))+('Swap - Encargos'!AF21)*(1+SUM($B104:$B$228))</f>
        <v>192.0685</v>
      </c>
      <c r="T104" s="4">
        <f>Forward!T104*(1+SUM($B104:$B$228))+(-'Swap - Encargos'!K21)*(1+SUM($B104:$B$228))+('Swap - Encargos'!AG21)*(1+SUM($B104:$B$228))</f>
        <v>192.0685</v>
      </c>
      <c r="U104" s="4">
        <f>Forward!U104*(1+SUM($B104:$B$228))</f>
        <v>0</v>
      </c>
      <c r="V104" s="6"/>
      <c r="W104" s="20">
        <f t="shared" si="0"/>
        <v>156.26875000000001</v>
      </c>
      <c r="X104" s="20">
        <f t="shared" si="1"/>
        <v>229.8494775793651</v>
      </c>
      <c r="Y104" s="23">
        <f t="shared" si="2"/>
        <v>165.81535</v>
      </c>
      <c r="Z104" s="23">
        <f t="shared" si="3"/>
        <v>226.51977985119044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212.64485000000002</v>
      </c>
      <c r="AJ104" s="9">
        <f t="shared" si="8"/>
        <v>0.57640827012070039</v>
      </c>
      <c r="AK104" s="9">
        <f t="shared" si="9"/>
        <v>0.57640827012070039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Encargos'!C22)*(1+SUM($B105:$B$228))+('Swap - Encargos'!Y22)*(1+SUM($B105:$B$228))</f>
        <v>150.99489999999997</v>
      </c>
      <c r="M105" s="4">
        <f>Forward!M105*(1+SUM($B105:$B$228))+(-'Swap - Encargos'!D22)*(1+SUM($B105:$B$228))+('Swap - Encargos'!Z22)*(1+SUM($B105:$B$228))</f>
        <v>141.91249999999999</v>
      </c>
      <c r="N105" s="4">
        <f>Forward!N105*(1+SUM($B105:$B$228))+(-'Swap - Encargos'!E22)*(1+SUM($B105:$B$228))+('Swap - Encargos'!AA22)*(1+SUM($B105:$B$228))</f>
        <v>158.94199999999998</v>
      </c>
      <c r="O105" s="4">
        <f>Forward!O105*(1+SUM($B105:$B$228))+(-'Swap - Encargos'!F22)*(1+SUM($B105:$B$228))+('Swap - Encargos'!AB22)*(1+SUM($B105:$B$228))</f>
        <v>168.02439999999999</v>
      </c>
      <c r="P105" s="4">
        <f>Forward!P105*(1+SUM($B105:$B$228))+(-'Swap - Encargos'!G22)*(1+SUM($B105:$B$228))+('Swap - Encargos'!AC22)*(1+SUM($B105:$B$228))</f>
        <v>185.0539</v>
      </c>
      <c r="Q105" s="4">
        <f>Forward!Q105*(1+SUM($B105:$B$228))+(-'Swap - Encargos'!H22)*(1+SUM($B105:$B$228))+('Swap - Encargos'!AD22)*(1+SUM($B105:$B$228))</f>
        <v>191.86569999999998</v>
      </c>
      <c r="R105" s="4">
        <f>Forward!R105*(1+SUM($B105:$B$228))+(-'Swap - Encargos'!I22)*(1+SUM($B105:$B$228))+('Swap - Encargos'!AE22)*(1+SUM($B105:$B$228))</f>
        <v>193.00099999999998</v>
      </c>
      <c r="S105" s="4">
        <f>Forward!S105*(1+SUM($B105:$B$228))+(-'Swap - Encargos'!J22)*(1+SUM($B105:$B$228))+('Swap - Encargos'!AF22)*(1+SUM($B105:$B$228))</f>
        <v>191.86569999999998</v>
      </c>
      <c r="T105" s="4">
        <f>Forward!T105*(1+SUM($B105:$B$228))+(-'Swap - Encargos'!K22)*(1+SUM($B105:$B$228))+('Swap - Encargos'!AG22)*(1+SUM($B105:$B$228))</f>
        <v>186.18919999999997</v>
      </c>
      <c r="U105" s="4">
        <f>Forward!U105*(1+SUM($B105:$B$228))</f>
        <v>0</v>
      </c>
      <c r="V105" s="6"/>
      <c r="W105" s="20">
        <f t="shared" si="0"/>
        <v>153.92775833333332</v>
      </c>
      <c r="X105" s="20">
        <f t="shared" si="1"/>
        <v>229.8494775793651</v>
      </c>
      <c r="Y105" s="23">
        <f t="shared" si="2"/>
        <v>165.75379999999998</v>
      </c>
      <c r="Z105" s="23">
        <f t="shared" si="3"/>
        <v>226.51977985119044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214.98584166666672</v>
      </c>
      <c r="AJ105" s="9">
        <f t="shared" si="8"/>
        <v>0.5827539067864852</v>
      </c>
      <c r="AK105" s="9">
        <f t="shared" si="9"/>
        <v>0.5827539067864852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Encargos'!C23)*(1+SUM($B106:$B$228))+('Swap - Encargos'!Y23)*(1+SUM($B106:$B$228))</f>
        <v>148.34440000000001</v>
      </c>
      <c r="M106" s="4">
        <f>Forward!M106*(1+SUM($B106:$B$228))+(-'Swap - Encargos'!D23)*(1+SUM($B106:$B$228))+('Swap - Encargos'!Z23)*(1+SUM($B106:$B$228))</f>
        <v>141.55000000000001</v>
      </c>
      <c r="N106" s="4">
        <f>Forward!N106*(1+SUM($B106:$B$228))+(-'Swap - Encargos'!E23)*(1+SUM($B106:$B$228))+('Swap - Encargos'!AA23)*(1+SUM($B106:$B$228))</f>
        <v>150.60920000000002</v>
      </c>
      <c r="O106" s="4">
        <f>Forward!O106*(1+SUM($B106:$B$228))+(-'Swap - Encargos'!F23)*(1+SUM($B106:$B$228))+('Swap - Encargos'!AB23)*(1+SUM($B106:$B$228))</f>
        <v>160.80080000000001</v>
      </c>
      <c r="P106" s="4">
        <f>Forward!P106*(1+SUM($B106:$B$228))+(-'Swap - Encargos'!G23)*(1+SUM($B106:$B$228))+('Swap - Encargos'!AC23)*(1+SUM($B106:$B$228))</f>
        <v>183.44880000000001</v>
      </c>
      <c r="Q106" s="4">
        <f>Forward!Q106*(1+SUM($B106:$B$228))+(-'Swap - Encargos'!H23)*(1+SUM($B106:$B$228))+('Swap - Encargos'!AD23)*(1+SUM($B106:$B$228))</f>
        <v>191.37560000000002</v>
      </c>
      <c r="R106" s="4">
        <f>Forward!R106*(1+SUM($B106:$B$228))+(-'Swap - Encargos'!I23)*(1+SUM($B106:$B$228))+('Swap - Encargos'!AE23)*(1+SUM($B106:$B$228))</f>
        <v>193.6404</v>
      </c>
      <c r="S106" s="4">
        <f>Forward!S106*(1+SUM($B106:$B$228))+(-'Swap - Encargos'!J23)*(1+SUM($B106:$B$228))+('Swap - Encargos'!AF23)*(1+SUM($B106:$B$228))</f>
        <v>187.97839999999999</v>
      </c>
      <c r="T106" s="4">
        <f>Forward!T106*(1+SUM($B106:$B$228))+(-'Swap - Encargos'!K23)*(1+SUM($B106:$B$228))+('Swap - Encargos'!AG23)*(1+SUM($B106:$B$228))</f>
        <v>186.846</v>
      </c>
      <c r="U106" s="4">
        <f>Forward!U106*(1+SUM($B106:$B$228))</f>
        <v>0</v>
      </c>
      <c r="V106" s="6"/>
      <c r="W106" s="20">
        <f t="shared" si="0"/>
        <v>149.60262222222224</v>
      </c>
      <c r="X106" s="20">
        <f t="shared" si="1"/>
        <v>229.8494775793651</v>
      </c>
      <c r="Y106" s="23">
        <f t="shared" si="2"/>
        <v>162.68813333333335</v>
      </c>
      <c r="Z106" s="23">
        <f t="shared" si="3"/>
        <v>226.51977985119044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219.31097777777779</v>
      </c>
      <c r="AJ106" s="9">
        <f t="shared" si="8"/>
        <v>0.59447788798726253</v>
      </c>
      <c r="AK106" s="9">
        <f t="shared" si="9"/>
        <v>0.59447788798726253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Encargos'!C24)*(1+SUM($B107:$B$228))+('Swap - Encargos'!Y24)*(1+SUM($B107:$B$228))</f>
        <v>151.39320000000001</v>
      </c>
      <c r="M107" s="4">
        <f>Forward!M107*(1+SUM($B107:$B$228))+(-'Swap - Encargos'!D24)*(1+SUM($B107:$B$228))+('Swap - Encargos'!Z24)*(1+SUM($B107:$B$228))</f>
        <v>138.96539999999999</v>
      </c>
      <c r="N107" s="4">
        <f>Forward!N107*(1+SUM($B107:$B$228))+(-'Swap - Encargos'!E24)*(1+SUM($B107:$B$228))+('Swap - Encargos'!AA24)*(1+SUM($B107:$B$228))</f>
        <v>159.30179999999999</v>
      </c>
      <c r="O107" s="4">
        <f>Forward!O107*(1+SUM($B107:$B$228))+(-'Swap - Encargos'!F24)*(1+SUM($B107:$B$228))+('Swap - Encargos'!AB24)*(1+SUM($B107:$B$228))</f>
        <v>170.59980000000002</v>
      </c>
      <c r="P107" s="4">
        <f>Forward!P107*(1+SUM($B107:$B$228))+(-'Swap - Encargos'!G24)*(1+SUM($B107:$B$228))+('Swap - Encargos'!AC24)*(1+SUM($B107:$B$228))</f>
        <v>173.98920000000001</v>
      </c>
      <c r="Q107" s="4">
        <f>Forward!Q107*(1+SUM($B107:$B$228))+(-'Swap - Encargos'!H24)*(1+SUM($B107:$B$228))+('Swap - Encargos'!AD24)*(1+SUM($B107:$B$228))</f>
        <v>188.67660000000001</v>
      </c>
      <c r="R107" s="4">
        <f>Forward!R107*(1+SUM($B107:$B$228))+(-'Swap - Encargos'!I24)*(1+SUM($B107:$B$228))+('Swap - Encargos'!AE24)*(1+SUM($B107:$B$228))</f>
        <v>190.93619999999999</v>
      </c>
      <c r="S107" s="4">
        <f>Forward!S107*(1+SUM($B107:$B$228))+(-'Swap - Encargos'!J24)*(1+SUM($B107:$B$228))+('Swap - Encargos'!AF24)*(1+SUM($B107:$B$228))</f>
        <v>188.67659999999998</v>
      </c>
      <c r="T107" s="4">
        <f>Forward!T107*(1+SUM($B107:$B$228))+(-'Swap - Encargos'!K24)*(1+SUM($B107:$B$228))+('Swap - Encargos'!AG24)*(1+SUM($B107:$B$228))</f>
        <v>185.28719999999998</v>
      </c>
      <c r="U107" s="4">
        <f>Forward!U107*(1+SUM($B107:$B$228))</f>
        <v>0</v>
      </c>
      <c r="V107" s="6"/>
      <c r="W107" s="20">
        <f t="shared" si="0"/>
        <v>154.68844999999999</v>
      </c>
      <c r="X107" s="20">
        <f t="shared" si="1"/>
        <v>229.8494775793651</v>
      </c>
      <c r="Y107" s="23">
        <f t="shared" si="2"/>
        <v>164.44239000000002</v>
      </c>
      <c r="Z107" s="23">
        <f t="shared" si="3"/>
        <v>226.51977985119044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214.22515000000004</v>
      </c>
      <c r="AJ107" s="9">
        <f t="shared" si="8"/>
        <v>0.58069192895030175</v>
      </c>
      <c r="AK107" s="9">
        <f t="shared" si="9"/>
        <v>0.58069192895030175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Encargos'!C25)*(1+SUM($B108:$B$228))+('Swap - Encargos'!Y25)*(1+SUM($B108:$B$228))</f>
        <v>151.07159999999999</v>
      </c>
      <c r="M108" s="4">
        <f>Forward!M108*(1+SUM($B108:$B$228))+(-'Swap - Encargos'!D25)*(1+SUM($B108:$B$228))+('Swap - Encargos'!Z25)*(1+SUM($B108:$B$228))</f>
        <v>155.5812</v>
      </c>
      <c r="N108" s="4">
        <f>Forward!N108*(1+SUM($B108:$B$228))+(-'Swap - Encargos'!E25)*(1+SUM($B108:$B$228))+('Swap - Encargos'!AA25)*(1+SUM($B108:$B$228))</f>
        <v>172.49219999999997</v>
      </c>
      <c r="O108" s="4">
        <f>Forward!O108*(1+SUM($B108:$B$228))+(-'Swap - Encargos'!F25)*(1+SUM($B108:$B$228))+('Swap - Encargos'!AB25)*(1+SUM($B108:$B$228))</f>
        <v>177.0018</v>
      </c>
      <c r="P108" s="4">
        <f>Forward!P108*(1+SUM($B108:$B$228))+(-'Swap - Encargos'!G25)*(1+SUM($B108:$B$228))+('Swap - Encargos'!AC25)*(1+SUM($B108:$B$228))</f>
        <v>177.0018</v>
      </c>
      <c r="Q108" s="4">
        <f>Forward!Q108*(1+SUM($B108:$B$228))+(-'Swap - Encargos'!H25)*(1+SUM($B108:$B$228))+('Swap - Encargos'!AD25)*(1+SUM($B108:$B$228))</f>
        <v>191.65799999999999</v>
      </c>
      <c r="R108" s="4">
        <f>Forward!R108*(1+SUM($B108:$B$228))+(-'Swap - Encargos'!I25)*(1+SUM($B108:$B$228))+('Swap - Encargos'!AE25)*(1+SUM($B108:$B$228))</f>
        <v>190.53059999999999</v>
      </c>
      <c r="S108" s="4">
        <f>Forward!S108*(1+SUM($B108:$B$228))+(-'Swap - Encargos'!J25)*(1+SUM($B108:$B$228))+('Swap - Encargos'!AF25)*(1+SUM($B108:$B$228))</f>
        <v>189.4032</v>
      </c>
      <c r="T108" s="4">
        <f>Forward!T108*(1+SUM($B108:$B$228))+(-'Swap - Encargos'!K25)*(1+SUM($B108:$B$228))+('Swap - Encargos'!AG25)*(1+SUM($B108:$B$228))</f>
        <v>187.14839999999998</v>
      </c>
      <c r="U108" s="4">
        <f>Forward!U108*(1+SUM($B108:$B$228))</f>
        <v>0</v>
      </c>
      <c r="V108" s="6"/>
      <c r="W108" s="20">
        <f t="shared" si="0"/>
        <v>166.91783333333331</v>
      </c>
      <c r="X108" s="20">
        <f t="shared" si="1"/>
        <v>229.8494775793651</v>
      </c>
      <c r="Y108" s="23">
        <f t="shared" si="2"/>
        <v>173.39411999999999</v>
      </c>
      <c r="Z108" s="23">
        <f t="shared" si="3"/>
        <v>226.51977985119044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201.99576666666673</v>
      </c>
      <c r="AJ108" s="9">
        <f t="shared" si="8"/>
        <v>0.54754220681120647</v>
      </c>
      <c r="AK108" s="9">
        <f t="shared" si="9"/>
        <v>0.54754220681120647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Encargos'!C26)*(1+SUM($B109:$B$228))+('Swap - Encargos'!Y26)*(1+SUM($B109:$B$228))</f>
        <v>151.821</v>
      </c>
      <c r="M109" s="4">
        <f>Forward!M109*(1+SUM($B109:$B$228))+(-'Swap - Encargos'!D26)*(1+SUM($B109:$B$228))+('Swap - Encargos'!Z26)*(1+SUM($B109:$B$228))</f>
        <v>154.07019999999997</v>
      </c>
      <c r="N109" s="4">
        <f>Forward!N109*(1+SUM($B109:$B$228))+(-'Swap - Encargos'!E26)*(1+SUM($B109:$B$228))+('Swap - Encargos'!AA26)*(1+SUM($B109:$B$228))</f>
        <v>186.68360000000004</v>
      </c>
      <c r="O109" s="4">
        <f>Forward!O109*(1+SUM($B109:$B$228))+(-'Swap - Encargos'!F26)*(1+SUM($B109:$B$228))+('Swap - Encargos'!AB26)*(1+SUM($B109:$B$228))</f>
        <v>193.43119999999999</v>
      </c>
      <c r="P109" s="4">
        <f>Forward!P109*(1+SUM($B109:$B$228))+(-'Swap - Encargos'!G26)*(1+SUM($B109:$B$228))+('Swap - Encargos'!AC26)*(1+SUM($B109:$B$228))</f>
        <v>196.80500000000001</v>
      </c>
      <c r="Q109" s="4">
        <f>Forward!Q109*(1+SUM($B109:$B$228))+(-'Swap - Encargos'!H26)*(1+SUM($B109:$B$228))+('Swap - Encargos'!AD26)*(1+SUM($B109:$B$228))</f>
        <v>199.05419999999998</v>
      </c>
      <c r="R109" s="4">
        <f>Forward!R109*(1+SUM($B109:$B$228))+(-'Swap - Encargos'!I26)*(1+SUM($B109:$B$228))+('Swap - Encargos'!AE26)*(1+SUM($B109:$B$228))</f>
        <v>201.30340000000001</v>
      </c>
      <c r="S109" s="4">
        <f>Forward!S109*(1+SUM($B109:$B$228))+(-'Swap - Encargos'!J26)*(1+SUM($B109:$B$228))+('Swap - Encargos'!AF26)*(1+SUM($B109:$B$228))</f>
        <v>199.05420000000001</v>
      </c>
      <c r="T109" s="4">
        <f>Forward!T109*(1+SUM($B109:$B$228))+(-'Swap - Encargos'!K26)*(1+SUM($B109:$B$228))+('Swap - Encargos'!AG26)*(1+SUM($B109:$B$228))</f>
        <v>196.80500000000001</v>
      </c>
      <c r="U109" s="4">
        <f>Forward!U109*(1+SUM($B109:$B$228))</f>
        <v>0</v>
      </c>
      <c r="V109" s="6"/>
      <c r="W109" s="20">
        <f t="shared" si="0"/>
        <v>176.90582777777774</v>
      </c>
      <c r="X109" s="20">
        <f t="shared" si="1"/>
        <v>229.8494775793651</v>
      </c>
      <c r="Y109" s="23">
        <f t="shared" si="2"/>
        <v>185.22161999999997</v>
      </c>
      <c r="Z109" s="23">
        <f t="shared" si="3"/>
        <v>226.51977985119044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192.00777222222229</v>
      </c>
      <c r="AJ109" s="9">
        <f t="shared" si="8"/>
        <v>0.52046813189381547</v>
      </c>
      <c r="AK109" s="9">
        <f t="shared" si="9"/>
        <v>0.52046813189381547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Encargos'!D27)*(1+SUM($B110:$B$228))+('Swap - Encargos'!Z27)*(1+SUM($B110:$B$228))</f>
        <v>157.05199999999999</v>
      </c>
      <c r="N110" s="4">
        <f>Forward!N110*(1+SUM($B110:$B$228))+(-'Swap - Encargos'!E27)*(1+SUM($B110:$B$228))+('Swap - Encargos'!AA27)*(1+SUM($B110:$B$228))</f>
        <v>169.39179999999999</v>
      </c>
      <c r="O110" s="4">
        <f>Forward!O110*(1+SUM($B110:$B$228))+(-'Swap - Encargos'!F27)*(1+SUM($B110:$B$228))+('Swap - Encargos'!AB27)*(1+SUM($B110:$B$228))</f>
        <v>182.85339999999997</v>
      </c>
      <c r="P110" s="4">
        <f>Forward!P110*(1+SUM($B110:$B$228))+(-'Swap - Encargos'!G27)*(1+SUM($B110:$B$228))+('Swap - Encargos'!AC27)*(1+SUM($B110:$B$228))</f>
        <v>210.89839999999998</v>
      </c>
      <c r="Q110" s="4">
        <f>Forward!Q110*(1+SUM($B110:$B$228))+(-'Swap - Encargos'!H27)*(1+SUM($B110:$B$228))+('Swap - Encargos'!AD27)*(1+SUM($B110:$B$228))</f>
        <v>208.65479999999999</v>
      </c>
      <c r="R110" s="4">
        <f>Forward!R110*(1+SUM($B110:$B$228))+(-'Swap - Encargos'!I27)*(1+SUM($B110:$B$228))+('Swap - Encargos'!AE27)*(1+SUM($B110:$B$228))</f>
        <v>210.89839999999998</v>
      </c>
      <c r="S110" s="4">
        <f>Forward!S110*(1+SUM($B110:$B$228))+(-'Swap - Encargos'!J27)*(1+SUM($B110:$B$228))+('Swap - Encargos'!AF27)*(1+SUM($B110:$B$228))</f>
        <v>207.53299999999999</v>
      </c>
      <c r="T110" s="4">
        <f>Forward!T110*(1+SUM($B110:$B$228))+(-'Swap - Encargos'!K27)*(1+SUM($B110:$B$228))+('Swap - Encargos'!AG27)*(1+SUM($B110:$B$228))</f>
        <v>205.28939999999997</v>
      </c>
      <c r="U110" s="4">
        <f>Forward!U110*(1+SUM($B110:$B$228))</f>
        <v>0</v>
      </c>
      <c r="V110" s="6"/>
      <c r="W110" s="20">
        <f t="shared" si="0"/>
        <v>169.76573333333332</v>
      </c>
      <c r="X110" s="20">
        <f t="shared" si="1"/>
        <v>229.8494775793651</v>
      </c>
      <c r="Y110" s="23">
        <f t="shared" si="2"/>
        <v>185.77007999999998</v>
      </c>
      <c r="Z110" s="23">
        <f t="shared" si="3"/>
        <v>226.51977985119044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218.93796666666665</v>
      </c>
      <c r="AJ110" s="9">
        <f t="shared" si="8"/>
        <v>0.56325156325156323</v>
      </c>
      <c r="AK110" s="9">
        <f t="shared" si="9"/>
        <v>0.56325156325156323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Encargos'!D28)*(1+SUM($B111:$B$228))+('Swap - Encargos'!Z28)*(1+SUM($B111:$B$228))</f>
        <v>196.69759999999997</v>
      </c>
      <c r="N111" s="4">
        <f>Forward!N111*(1+SUM($B111:$B$228))+(-'Swap - Encargos'!E28)*(1+SUM($B111:$B$228))+('Swap - Encargos'!AA28)*(1+SUM($B111:$B$228))</f>
        <v>261.51839999999999</v>
      </c>
      <c r="O111" s="4">
        <f>Forward!O111*(1+SUM($B111:$B$228))+(-'Swap - Encargos'!F28)*(1+SUM($B111:$B$228))+('Swap - Encargos'!AB28)*(1+SUM($B111:$B$228))</f>
        <v>257.048</v>
      </c>
      <c r="P111" s="4">
        <f>Forward!P111*(1+SUM($B111:$B$228))+(-'Swap - Encargos'!G28)*(1+SUM($B111:$B$228))+('Swap - Encargos'!AC28)*(1+SUM($B111:$B$228))</f>
        <v>245.87200000000001</v>
      </c>
      <c r="Q111" s="4">
        <f>Forward!Q111*(1+SUM($B111:$B$228))+(-'Swap - Encargos'!H28)*(1+SUM($B111:$B$228))+('Swap - Encargos'!AD28)*(1+SUM($B111:$B$228))</f>
        <v>236.93119999999999</v>
      </c>
      <c r="R111" s="4">
        <f>Forward!R111*(1+SUM($B111:$B$228))+(-'Swap - Encargos'!I28)*(1+SUM($B111:$B$228))+('Swap - Encargos'!AE28)*(1+SUM($B111:$B$228))</f>
        <v>230.22559999999999</v>
      </c>
      <c r="S111" s="4">
        <f>Forward!S111*(1+SUM($B111:$B$228))+(-'Swap - Encargos'!J28)*(1+SUM($B111:$B$228))+('Swap - Encargos'!AF28)*(1+SUM($B111:$B$228))</f>
        <v>225.75519999999997</v>
      </c>
      <c r="T111" s="4">
        <f>Forward!T111*(1+SUM($B111:$B$228))+(-'Swap - Encargos'!K28)*(1+SUM($B111:$B$228))+('Swap - Encargos'!AG28)*(1+SUM($B111:$B$228))</f>
        <v>220.16719999999998</v>
      </c>
      <c r="U111" s="4">
        <f>Forward!U111*(1+SUM($B111:$B$228))</f>
        <v>0</v>
      </c>
      <c r="V111" s="6"/>
      <c r="W111" s="20">
        <f t="shared" si="0"/>
        <v>239.78728888888884</v>
      </c>
      <c r="X111" s="20">
        <f t="shared" si="1"/>
        <v>229.8494775793651</v>
      </c>
      <c r="Y111" s="23">
        <f t="shared" si="2"/>
        <v>240.17223999999996</v>
      </c>
      <c r="Z111" s="23">
        <f t="shared" si="3"/>
        <v>226.51977985119044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148.91641111111113</v>
      </c>
      <c r="AJ111" s="9">
        <f t="shared" si="8"/>
        <v>0.38311035143506772</v>
      </c>
      <c r="AK111" s="9">
        <f t="shared" si="9"/>
        <v>0.38311035143506772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Encargos'!D29)*(1+SUM($B112:$B$228))+('Swap - Encargos'!Z29)*(1+SUM($B112:$B$228))</f>
        <v>203.00189999999998</v>
      </c>
      <c r="N112" s="4">
        <f>Forward!N112*(1+SUM($B112:$B$228))+(-'Swap - Encargos'!E29)*(1+SUM($B112:$B$228))+('Swap - Encargos'!AA29)*(1+SUM($B112:$B$228))</f>
        <v>238.49949999999998</v>
      </c>
      <c r="O112" s="4">
        <f>Forward!O112*(1+SUM($B112:$B$228))+(-'Swap - Encargos'!F29)*(1+SUM($B112:$B$228))+('Swap - Encargos'!AB29)*(1+SUM($B112:$B$228))</f>
        <v>235.17159999999998</v>
      </c>
      <c r="P112" s="4">
        <f>Forward!P112*(1+SUM($B112:$B$228))+(-'Swap - Encargos'!G29)*(1+SUM($B112:$B$228))+('Swap - Encargos'!AC29)*(1+SUM($B112:$B$228))</f>
        <v>225.18789999999998</v>
      </c>
      <c r="Q112" s="4">
        <f>Forward!Q112*(1+SUM($B112:$B$228))+(-'Swap - Encargos'!H29)*(1+SUM($B112:$B$228))+('Swap - Encargos'!AD29)*(1+SUM($B112:$B$228))</f>
        <v>230.73439999999999</v>
      </c>
      <c r="R112" s="4">
        <f>Forward!R112*(1+SUM($B112:$B$228))+(-'Swap - Encargos'!I29)*(1+SUM($B112:$B$228))+('Swap - Encargos'!AE29)*(1+SUM($B112:$B$228))</f>
        <v>229.62509999999997</v>
      </c>
      <c r="S112" s="4">
        <f>Forward!S112*(1+SUM($B112:$B$228))+(-'Swap - Encargos'!J29)*(1+SUM($B112:$B$228))+('Swap - Encargos'!AF29)*(1+SUM($B112:$B$228))</f>
        <v>226.2972</v>
      </c>
      <c r="T112" s="4">
        <f>Forward!T112*(1+SUM($B112:$B$228))+(-'Swap - Encargos'!K29)*(1+SUM($B112:$B$228))+('Swap - Encargos'!AG29)*(1+SUM($B112:$B$228))</f>
        <v>218.53209999999999</v>
      </c>
      <c r="U112" s="4">
        <f>Forward!U112*(1+SUM($B112:$B$228))</f>
        <v>0</v>
      </c>
      <c r="V112" s="6"/>
      <c r="W112" s="20">
        <f t="shared" si="0"/>
        <v>226.79022222222218</v>
      </c>
      <c r="X112" s="20">
        <f t="shared" si="1"/>
        <v>229.8494775793651</v>
      </c>
      <c r="Y112" s="23">
        <f t="shared" si="2"/>
        <v>227.40649999999997</v>
      </c>
      <c r="Z112" s="23">
        <f t="shared" si="3"/>
        <v>226.51977985119044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161.91347777777779</v>
      </c>
      <c r="AJ112" s="9">
        <f t="shared" si="8"/>
        <v>0.41654730268268042</v>
      </c>
      <c r="AK112" s="9">
        <f t="shared" si="9"/>
        <v>0.41654730268268042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Encargos'!D30)*(1+SUM($B113:$B$228))+('Swap - Encargos'!Z30)*(1+SUM($B113:$B$228))</f>
        <v>183.87819999999999</v>
      </c>
      <c r="N113" s="4">
        <f>Forward!N113*(1+SUM($B113:$B$228))+(-'Swap - Encargos'!E30)*(1+SUM($B113:$B$228))+('Swap - Encargos'!AA30)*(1+SUM($B113:$B$228))</f>
        <v>213.7861</v>
      </c>
      <c r="O113" s="4">
        <f>Forward!O113*(1+SUM($B113:$B$228))+(-'Swap - Encargos'!F30)*(1+SUM($B113:$B$228))+('Swap - Encargos'!AB30)*(1+SUM($B113:$B$228))</f>
        <v>221.54</v>
      </c>
      <c r="P113" s="4">
        <f>Forward!P113*(1+SUM($B113:$B$228))+(-'Swap - Encargos'!G30)*(1+SUM($B113:$B$228))+('Swap - Encargos'!AC30)*(1+SUM($B113:$B$228))</f>
        <v>221.54</v>
      </c>
      <c r="Q113" s="4">
        <f>Forward!Q113*(1+SUM($B113:$B$228))+(-'Swap - Encargos'!H30)*(1+SUM($B113:$B$228))+('Swap - Encargos'!AD30)*(1+SUM($B113:$B$228))</f>
        <v>217.10919999999999</v>
      </c>
      <c r="R113" s="4">
        <f>Forward!R113*(1+SUM($B113:$B$228))+(-'Swap - Encargos'!I30)*(1+SUM($B113:$B$228))+('Swap - Encargos'!AE30)*(1+SUM($B113:$B$228))</f>
        <v>212.67839999999998</v>
      </c>
      <c r="S113" s="4">
        <f>Forward!S113*(1+SUM($B113:$B$228))+(-'Swap - Encargos'!J30)*(1+SUM($B113:$B$228))+('Swap - Encargos'!AF30)*(1+SUM($B113:$B$228))</f>
        <v>209.3553</v>
      </c>
      <c r="T113" s="4">
        <f>Forward!T113*(1+SUM($B113:$B$228))+(-'Swap - Encargos'!K30)*(1+SUM($B113:$B$228))+('Swap - Encargos'!AG30)*(1+SUM($B113:$B$228))</f>
        <v>202.70909999999998</v>
      </c>
      <c r="U113" s="4">
        <f>Forward!U113*(1+SUM($B113:$B$228))</f>
        <v>0</v>
      </c>
      <c r="V113" s="6"/>
      <c r="W113" s="20">
        <f t="shared" si="0"/>
        <v>209.53991666666664</v>
      </c>
      <c r="X113" s="20">
        <f t="shared" si="1"/>
        <v>229.8494775793651</v>
      </c>
      <c r="Y113" s="23">
        <f t="shared" si="2"/>
        <v>213.01070999999999</v>
      </c>
      <c r="Z113" s="23">
        <f t="shared" si="3"/>
        <v>226.51977985119044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179.16378333333333</v>
      </c>
      <c r="AJ113" s="9">
        <f t="shared" si="8"/>
        <v>0.46092636456337654</v>
      </c>
      <c r="AK113" s="9">
        <f t="shared" si="9"/>
        <v>0.46092636456337654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Encargos'!D31)*(1+SUM($B114:$B$228))+('Swap - Encargos'!Z31)*(1+SUM($B114:$B$228))</f>
        <v>152.3382</v>
      </c>
      <c r="N114" s="4">
        <f>Forward!N114*(1+SUM($B114:$B$228))+(-'Swap - Encargos'!E31)*(1+SUM($B114:$B$228))+('Swap - Encargos'!AA31)*(1+SUM($B114:$B$228))</f>
        <v>194.28639999999996</v>
      </c>
      <c r="O114" s="4">
        <f>Forward!O114*(1+SUM($B114:$B$228))+(-'Swap - Encargos'!F31)*(1+SUM($B114:$B$228))+('Swap - Encargos'!AB31)*(1+SUM($B114:$B$228))</f>
        <v>211.94879999999998</v>
      </c>
      <c r="P114" s="4">
        <f>Forward!P114*(1+SUM($B114:$B$228))+(-'Swap - Encargos'!G31)*(1+SUM($B114:$B$228))+('Swap - Encargos'!AC31)*(1+SUM($B114:$B$228))</f>
        <v>210.84489999999997</v>
      </c>
      <c r="Q114" s="4">
        <f>Forward!Q114*(1+SUM($B114:$B$228))+(-'Swap - Encargos'!H31)*(1+SUM($B114:$B$228))+('Swap - Encargos'!AD31)*(1+SUM($B114:$B$228))</f>
        <v>206.42929999999996</v>
      </c>
      <c r="R114" s="4">
        <f>Forward!R114*(1+SUM($B114:$B$228))+(-'Swap - Encargos'!I31)*(1+SUM($B114:$B$228))+('Swap - Encargos'!AE31)*(1+SUM($B114:$B$228))</f>
        <v>202.01369999999997</v>
      </c>
      <c r="S114" s="4">
        <f>Forward!S114*(1+SUM($B114:$B$228))+(-'Swap - Encargos'!J31)*(1+SUM($B114:$B$228))+('Swap - Encargos'!AF31)*(1+SUM($B114:$B$228))</f>
        <v>195.3903</v>
      </c>
      <c r="T114" s="4">
        <f>Forward!T114*(1+SUM($B114:$B$228))+(-'Swap - Encargos'!K31)*(1+SUM($B114:$B$228))+('Swap - Encargos'!AG31)*(1+SUM($B114:$B$228))</f>
        <v>193.18249999999998</v>
      </c>
      <c r="U114" s="4">
        <f>Forward!U114*(1+SUM($B114:$B$228))</f>
        <v>0</v>
      </c>
      <c r="V114" s="6"/>
      <c r="W114" s="20">
        <f t="shared" si="0"/>
        <v>192.69187777777776</v>
      </c>
      <c r="X114" s="20">
        <f t="shared" si="1"/>
        <v>229.8494775793651</v>
      </c>
      <c r="Y114" s="23">
        <f t="shared" si="2"/>
        <v>198.48121999999998</v>
      </c>
      <c r="Z114" s="23">
        <f t="shared" si="3"/>
        <v>226.51977985119044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196.01182222222221</v>
      </c>
      <c r="AJ114" s="9">
        <f t="shared" si="8"/>
        <v>0.50427053362811369</v>
      </c>
      <c r="AK114" s="9">
        <f t="shared" si="9"/>
        <v>0.50427053362811369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Encargos'!D32)*(1+SUM($B115:$B$228))+('Swap - Encargos'!Z32)*(1+SUM($B115:$B$228))</f>
        <v>213.26419999999999</v>
      </c>
      <c r="N115" s="4">
        <f>Forward!N115*(1+SUM($B115:$B$228))+(-'Swap - Encargos'!E32)*(1+SUM($B115:$B$228))+('Swap - Encargos'!AA32)*(1+SUM($B115:$B$228))</f>
        <v>229.75369999999998</v>
      </c>
      <c r="O115" s="4">
        <f>Forward!O115*(1+SUM($B115:$B$228))+(-'Swap - Encargos'!F32)*(1+SUM($B115:$B$228))+('Swap - Encargos'!AB32)*(1+SUM($B115:$B$228))</f>
        <v>226.45579999999998</v>
      </c>
      <c r="P115" s="4">
        <f>Forward!P115*(1+SUM($B115:$B$228))+(-'Swap - Encargos'!G32)*(1+SUM($B115:$B$228))+('Swap - Encargos'!AC32)*(1+SUM($B115:$B$228))</f>
        <v>217.66139999999999</v>
      </c>
      <c r="Q115" s="4">
        <f>Forward!Q115*(1+SUM($B115:$B$228))+(-'Swap - Encargos'!H32)*(1+SUM($B115:$B$228))+('Swap - Encargos'!AD32)*(1+SUM($B115:$B$228))</f>
        <v>216.56209999999999</v>
      </c>
      <c r="R115" s="4">
        <f>Forward!R115*(1+SUM($B115:$B$228))+(-'Swap - Encargos'!I32)*(1+SUM($B115:$B$228))+('Swap - Encargos'!AE32)*(1+SUM($B115:$B$228))</f>
        <v>211.06559999999999</v>
      </c>
      <c r="S115" s="4">
        <f>Forward!S115*(1+SUM($B115:$B$228))+(-'Swap - Encargos'!J32)*(1+SUM($B115:$B$228))+('Swap - Encargos'!AF32)*(1+SUM($B115:$B$228))</f>
        <v>205.56909999999999</v>
      </c>
      <c r="T115" s="4">
        <f>Forward!T115*(1+SUM($B115:$B$228))+(-'Swap - Encargos'!K32)*(1+SUM($B115:$B$228))+('Swap - Encargos'!AG32)*(1+SUM($B115:$B$228))</f>
        <v>201.17189999999997</v>
      </c>
      <c r="U115" s="4">
        <f>Forward!U115*(1+SUM($B115:$B$228))</f>
        <v>0</v>
      </c>
      <c r="V115" s="6"/>
      <c r="W115" s="20">
        <f t="shared" si="0"/>
        <v>223.76862222222223</v>
      </c>
      <c r="X115" s="20">
        <f t="shared" si="1"/>
        <v>229.8494775793651</v>
      </c>
      <c r="Y115" s="23">
        <f t="shared" si="2"/>
        <v>220.55622333333332</v>
      </c>
      <c r="Z115" s="23">
        <f t="shared" si="3"/>
        <v>226.51977985119044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164.93507777777774</v>
      </c>
      <c r="AJ115" s="9">
        <f t="shared" si="8"/>
        <v>0.42432083300925033</v>
      </c>
      <c r="AK115" s="9">
        <f t="shared" si="9"/>
        <v>0.42432083300925033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Encargos'!D33)*(1+SUM($B116:$B$228))+('Swap - Encargos'!Z33)*(1+SUM($B116:$B$228))</f>
        <v>276.49439999999998</v>
      </c>
      <c r="N116" s="4">
        <f>Forward!N116*(1+SUM($B116:$B$228))+(-'Swap - Encargos'!E33)*(1+SUM($B116:$B$228))+('Swap - Encargos'!AA33)*(1+SUM($B116:$B$228))</f>
        <v>252.35599999999997</v>
      </c>
      <c r="O116" s="4">
        <f>Forward!O116*(1+SUM($B116:$B$228))+(-'Swap - Encargos'!F33)*(1+SUM($B116:$B$228))+('Swap - Encargos'!AB33)*(1+SUM($B116:$B$228))</f>
        <v>238.09239999999997</v>
      </c>
      <c r="P116" s="4">
        <f>Forward!P116*(1+SUM($B116:$B$228))+(-'Swap - Encargos'!G33)*(1+SUM($B116:$B$228))+('Swap - Encargos'!AC33)*(1+SUM($B116:$B$228))</f>
        <v>219.44</v>
      </c>
      <c r="Q116" s="4">
        <f>Forward!Q116*(1+SUM($B116:$B$228))+(-'Swap - Encargos'!H33)*(1+SUM($B116:$B$228))+('Swap - Encargos'!AD33)*(1+SUM($B116:$B$228))</f>
        <v>216.14839999999995</v>
      </c>
      <c r="R116" s="4">
        <f>Forward!R116*(1+SUM($B116:$B$228))+(-'Swap - Encargos'!I33)*(1+SUM($B116:$B$228))+('Swap - Encargos'!AE33)*(1+SUM($B116:$B$228))</f>
        <v>209.56519999999998</v>
      </c>
      <c r="S116" s="4">
        <f>Forward!S116*(1+SUM($B116:$B$228))+(-'Swap - Encargos'!J33)*(1+SUM($B116:$B$228))+('Swap - Encargos'!AF33)*(1+SUM($B116:$B$228))</f>
        <v>207.3708</v>
      </c>
      <c r="T116" s="4">
        <f>Forward!T116*(1+SUM($B116:$B$228))+(-'Swap - Encargos'!K33)*(1+SUM($B116:$B$228))+('Swap - Encargos'!AG33)*(1+SUM($B116:$B$228))</f>
        <v>198.59319999999997</v>
      </c>
      <c r="U116" s="4">
        <f>Forward!U116*(1+SUM($B116:$B$228))</f>
        <v>0</v>
      </c>
      <c r="V116" s="6"/>
      <c r="W116" s="20">
        <f t="shared" si="0"/>
        <v>246.13853333333327</v>
      </c>
      <c r="X116" s="20">
        <f t="shared" si="1"/>
        <v>229.8494775793651</v>
      </c>
      <c r="Y116" s="23">
        <f t="shared" si="2"/>
        <v>233.81332</v>
      </c>
      <c r="Z116" s="23">
        <f t="shared" si="3"/>
        <v>226.51977985119044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142.5651666666667</v>
      </c>
      <c r="AJ116" s="9">
        <f t="shared" si="8"/>
        <v>0.36677079911167992</v>
      </c>
      <c r="AK116" s="9">
        <f t="shared" si="9"/>
        <v>0.36677079911167992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Encargos'!D34)*(1+SUM($B117:$B$228))+('Swap - Encargos'!Z34)*(1+SUM($B117:$B$228))</f>
        <v>220.86679999999998</v>
      </c>
      <c r="N117" s="4">
        <f>Forward!N117*(1+SUM($B117:$B$228))+(-'Swap - Encargos'!E34)*(1+SUM($B117:$B$228))+('Swap - Encargos'!AA34)*(1+SUM($B117:$B$228))</f>
        <v>240.54799999999997</v>
      </c>
      <c r="O117" s="4">
        <f>Forward!O117*(1+SUM($B117:$B$228))+(-'Swap - Encargos'!F34)*(1+SUM($B117:$B$228))+('Swap - Encargos'!AB34)*(1+SUM($B117:$B$228))</f>
        <v>230.70739999999998</v>
      </c>
      <c r="P117" s="4">
        <f>Forward!P117*(1+SUM($B117:$B$228))+(-'Swap - Encargos'!G34)*(1+SUM($B117:$B$228))+('Swap - Encargos'!AC34)*(1+SUM($B117:$B$228))</f>
        <v>218.67999999999998</v>
      </c>
      <c r="Q117" s="4">
        <f>Forward!Q117*(1+SUM($B117:$B$228))+(-'Swap - Encargos'!H34)*(1+SUM($B117:$B$228))+('Swap - Encargos'!AD34)*(1+SUM($B117:$B$228))</f>
        <v>209.93279999999999</v>
      </c>
      <c r="R117" s="4">
        <f>Forward!R117*(1+SUM($B117:$B$228))+(-'Swap - Encargos'!I34)*(1+SUM($B117:$B$228))+('Swap - Encargos'!AE34)*(1+SUM($B117:$B$228))</f>
        <v>206.65259999999998</v>
      </c>
      <c r="S117" s="4">
        <f>Forward!S117*(1+SUM($B117:$B$228))+(-'Swap - Encargos'!J34)*(1+SUM($B117:$B$228))+('Swap - Encargos'!AF34)*(1+SUM($B117:$B$228))</f>
        <v>201.18559999999999</v>
      </c>
      <c r="T117" s="4">
        <f>Forward!T117*(1+SUM($B117:$B$228))+(-'Swap - Encargos'!K34)*(1+SUM($B117:$B$228))+('Swap - Encargos'!AG34)*(1+SUM($B117:$B$228))</f>
        <v>200.09219999999999</v>
      </c>
      <c r="U117" s="4">
        <f>Forward!U117*(1+SUM($B117:$B$228))</f>
        <v>0</v>
      </c>
      <c r="V117" s="6"/>
      <c r="W117" s="20">
        <f t="shared" si="0"/>
        <v>230.28218888888887</v>
      </c>
      <c r="X117" s="20">
        <f t="shared" si="1"/>
        <v>229.8494775793651</v>
      </c>
      <c r="Y117" s="23">
        <f t="shared" si="2"/>
        <v>222.48867666666663</v>
      </c>
      <c r="Z117" s="23">
        <f t="shared" si="3"/>
        <v>226.51977985119044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158.4215111111111</v>
      </c>
      <c r="AJ117" s="9">
        <f t="shared" si="8"/>
        <v>0.40756368182528518</v>
      </c>
      <c r="AK117" s="9">
        <f t="shared" si="9"/>
        <v>0.40756368182528518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Encargos'!D35)*(1+SUM($B118:$B$228))+('Swap - Encargos'!Z35)*(1+SUM($B118:$B$228))</f>
        <v>268.50899999999996</v>
      </c>
      <c r="N118" s="4">
        <f>Forward!N118*(1+SUM($B118:$B$228))+(-'Swap - Encargos'!E35)*(1+SUM($B118:$B$228))+('Swap - Encargos'!AA35)*(1+SUM($B118:$B$228))</f>
        <v>245.58749999999998</v>
      </c>
      <c r="O118" s="4">
        <f>Forward!O118*(1+SUM($B118:$B$228))+(-'Swap - Encargos'!F35)*(1+SUM($B118:$B$228))+('Swap - Encargos'!AB35)*(1+SUM($B118:$B$228))</f>
        <v>237.947</v>
      </c>
      <c r="P118" s="4">
        <f>Forward!P118*(1+SUM($B118:$B$228))+(-'Swap - Encargos'!G35)*(1+SUM($B118:$B$228))+('Swap - Encargos'!AC35)*(1+SUM($B118:$B$228))</f>
        <v>222.666</v>
      </c>
      <c r="Q118" s="4">
        <f>Forward!Q118*(1+SUM($B118:$B$228))+(-'Swap - Encargos'!H35)*(1+SUM($B118:$B$228))+('Swap - Encargos'!AD35)*(1+SUM($B118:$B$228))</f>
        <v>213.93399999999997</v>
      </c>
      <c r="R118" s="4">
        <f>Forward!R118*(1+SUM($B118:$B$228))+(-'Swap - Encargos'!I35)*(1+SUM($B118:$B$228))+('Swap - Encargos'!AE35)*(1+SUM($B118:$B$228))</f>
        <v>208.47650000000002</v>
      </c>
      <c r="S118" s="4">
        <f>Forward!S118*(1+SUM($B118:$B$228))+(-'Swap - Encargos'!J35)*(1+SUM($B118:$B$228))+('Swap - Encargos'!AF35)*(1+SUM($B118:$B$228))</f>
        <v>205.202</v>
      </c>
      <c r="T118" s="4">
        <f>Forward!T118*(1+SUM($B118:$B$228))+(-'Swap - Encargos'!K35)*(1+SUM($B118:$B$228))+('Swap - Encargos'!AG35)*(1+SUM($B118:$B$228))</f>
        <v>201.92749999999998</v>
      </c>
      <c r="U118" s="4">
        <f>Forward!U118*(1+SUM($B118:$B$228))</f>
        <v>0</v>
      </c>
      <c r="V118" s="6"/>
      <c r="W118" s="20">
        <f t="shared" si="0"/>
        <v>240.4938333333333</v>
      </c>
      <c r="X118" s="20">
        <f t="shared" si="1"/>
        <v>229.8494775793651</v>
      </c>
      <c r="Y118" s="23">
        <f t="shared" si="2"/>
        <v>229.72436666666664</v>
      </c>
      <c r="Z118" s="23">
        <f t="shared" si="3"/>
        <v>226.51977985119044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148.20986666666667</v>
      </c>
      <c r="AJ118" s="9">
        <f t="shared" si="8"/>
        <v>0.38129265727768141</v>
      </c>
      <c r="AK118" s="9">
        <f t="shared" si="9"/>
        <v>0.38129265727768141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Encargos'!D36)*(1+SUM($B119:$B$228))+('Swap - Encargos'!Z36)*(1+SUM($B119:$B$228))</f>
        <v>328.30419999999992</v>
      </c>
      <c r="N119" s="4">
        <f>Forward!N119*(1+SUM($B119:$B$228))+(-'Swap - Encargos'!E36)*(1+SUM($B119:$B$228))+('Swap - Encargos'!AA36)*(1+SUM($B119:$B$228))</f>
        <v>257.64269999999999</v>
      </c>
      <c r="O119" s="4">
        <f>Forward!O119*(1+SUM($B119:$B$228))+(-'Swap - Encargos'!F36)*(1+SUM($B119:$B$228))+('Swap - Encargos'!AB36)*(1+SUM($B119:$B$228))</f>
        <v>232.63939999999999</v>
      </c>
      <c r="P119" s="4">
        <f>Forward!P119*(1+SUM($B119:$B$228))+(-'Swap - Encargos'!G36)*(1+SUM($B119:$B$228))+('Swap - Encargos'!AC36)*(1+SUM($B119:$B$228))</f>
        <v>213.07159999999999</v>
      </c>
      <c r="Q119" s="4">
        <f>Forward!Q119*(1+SUM($B119:$B$228))+(-'Swap - Encargos'!H36)*(1+SUM($B119:$B$228))+('Swap - Encargos'!AD36)*(1+SUM($B119:$B$228))</f>
        <v>214.15870000000001</v>
      </c>
      <c r="R119" s="4">
        <f>Forward!R119*(1+SUM($B119:$B$228))+(-'Swap - Encargos'!I36)*(1+SUM($B119:$B$228))+('Swap - Encargos'!AE36)*(1+SUM($B119:$B$228))</f>
        <v>206.54899999999998</v>
      </c>
      <c r="S119" s="4">
        <f>Forward!S119*(1+SUM($B119:$B$228))+(-'Swap - Encargos'!J36)*(1+SUM($B119:$B$228))+('Swap - Encargos'!AF36)*(1+SUM($B119:$B$228))</f>
        <v>204.37479999999999</v>
      </c>
      <c r="T119" s="4">
        <f>Forward!T119*(1+SUM($B119:$B$228))+(-'Swap - Encargos'!K36)*(1+SUM($B119:$B$228))+('Swap - Encargos'!AG36)*(1+SUM($B119:$B$228))</f>
        <v>200.0264</v>
      </c>
      <c r="U119" s="4">
        <f>Forward!U119*(1+SUM($B119:$B$228))</f>
        <v>0</v>
      </c>
      <c r="V119" s="6"/>
      <c r="W119" s="20">
        <f t="shared" si="0"/>
        <v>244.05394999999999</v>
      </c>
      <c r="X119" s="20">
        <f t="shared" si="1"/>
        <v>229.8494775793651</v>
      </c>
      <c r="Y119" s="23">
        <f t="shared" si="2"/>
        <v>230.90003999999996</v>
      </c>
      <c r="Z119" s="23">
        <f t="shared" si="3"/>
        <v>226.51977985119044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144.64974999999998</v>
      </c>
      <c r="AJ119" s="9">
        <f t="shared" si="8"/>
        <v>0.3721337100727366</v>
      </c>
      <c r="AK119" s="9">
        <f t="shared" si="9"/>
        <v>0.3721337100727366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Encargos'!D37)*(1+SUM($B120:$B$228))+('Swap - Encargos'!Z37)*(1+SUM($B120:$B$228))</f>
        <v>288.81390000000005</v>
      </c>
      <c r="N120" s="4">
        <f>Forward!N120*(1+SUM($B120:$B$228))+(-'Swap - Encargos'!E37)*(1+SUM($B120:$B$228))+('Swap - Encargos'!AA37)*(1+SUM($B120:$B$228))</f>
        <v>183.88900000000001</v>
      </c>
      <c r="O120" s="4">
        <f>Forward!O120*(1+SUM($B120:$B$228))+(-'Swap - Encargos'!F37)*(1+SUM($B120:$B$228))+('Swap - Encargos'!AB37)*(1+SUM($B120:$B$228))</f>
        <v>218.5034</v>
      </c>
      <c r="P120" s="4">
        <f>Forward!P120*(1+SUM($B120:$B$228))+(-'Swap - Encargos'!G37)*(1+SUM($B120:$B$228))+('Swap - Encargos'!AC37)*(1+SUM($B120:$B$228))</f>
        <v>215.25830000000002</v>
      </c>
      <c r="Q120" s="4">
        <f>Forward!Q120*(1+SUM($B120:$B$228))+(-'Swap - Encargos'!H37)*(1+SUM($B120:$B$228))+('Swap - Encargos'!AD37)*(1+SUM($B120:$B$228))</f>
        <v>208.7681</v>
      </c>
      <c r="R120" s="4">
        <f>Forward!R120*(1+SUM($B120:$B$228))+(-'Swap - Encargos'!I37)*(1+SUM($B120:$B$228))+('Swap - Encargos'!AE37)*(1+SUM($B120:$B$228))</f>
        <v>202.27790000000002</v>
      </c>
      <c r="S120" s="4">
        <f>Forward!S120*(1+SUM($B120:$B$228))+(-'Swap - Encargos'!J37)*(1+SUM($B120:$B$228))+('Swap - Encargos'!AF37)*(1+SUM($B120:$B$228))</f>
        <v>197.9511</v>
      </c>
      <c r="T120" s="4">
        <f>Forward!T120*(1+SUM($B120:$B$228))+(-'Swap - Encargos'!K37)*(1+SUM($B120:$B$228))+('Swap - Encargos'!AG37)*(1+SUM($B120:$B$228))</f>
        <v>193.62430000000001</v>
      </c>
      <c r="U120" s="4">
        <f>Forward!U120*(1+SUM($B120:$B$228))</f>
        <v>0</v>
      </c>
      <c r="V120" s="6"/>
      <c r="W120" s="20">
        <f t="shared" si="0"/>
        <v>209.96998888888891</v>
      </c>
      <c r="X120" s="20">
        <f t="shared" si="1"/>
        <v>229.8494775793651</v>
      </c>
      <c r="Y120" s="23">
        <f t="shared" si="2"/>
        <v>208.62387333333336</v>
      </c>
      <c r="Z120" s="23">
        <f t="shared" si="3"/>
        <v>226.51977985119044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178.73371111111106</v>
      </c>
      <c r="AJ120" s="9">
        <f t="shared" si="8"/>
        <v>0.45981993768289592</v>
      </c>
      <c r="AK120" s="9">
        <f t="shared" si="9"/>
        <v>0.45981993768289592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Encargos'!D38)*(1+SUM($B121:$B$228))+('Swap - Encargos'!Z38)*(1+SUM($B121:$B$228))</f>
        <v>148.7364</v>
      </c>
      <c r="N121" s="4">
        <f>Forward!N121*(1+SUM($B121:$B$228))+(-'Swap - Encargos'!E38)*(1+SUM($B121:$B$228))+('Swap - Encargos'!AA38)*(1+SUM($B121:$B$228))</f>
        <v>196.15960000000001</v>
      </c>
      <c r="O121" s="4">
        <f>Forward!O121*(1+SUM($B121:$B$228))+(-'Swap - Encargos'!F38)*(1+SUM($B121:$B$228))+('Swap - Encargos'!AB38)*(1+SUM($B121:$B$228))</f>
        <v>217.71560000000002</v>
      </c>
      <c r="P121" s="4">
        <f>Forward!P121*(1+SUM($B121:$B$228))+(-'Swap - Encargos'!G38)*(1+SUM($B121:$B$228))+('Swap - Encargos'!AC38)*(1+SUM($B121:$B$228))</f>
        <v>222.02680000000004</v>
      </c>
      <c r="Q121" s="4">
        <f>Forward!Q121*(1+SUM($B121:$B$228))+(-'Swap - Encargos'!H38)*(1+SUM($B121:$B$228))+('Swap - Encargos'!AD38)*(1+SUM($B121:$B$228))</f>
        <v>211.24880000000002</v>
      </c>
      <c r="R121" s="4">
        <f>Forward!R121*(1+SUM($B121:$B$228))+(-'Swap - Encargos'!I38)*(1+SUM($B121:$B$228))+('Swap - Encargos'!AE38)*(1+SUM($B121:$B$228))</f>
        <v>210.17100000000002</v>
      </c>
      <c r="S121" s="4">
        <f>Forward!S121*(1+SUM($B121:$B$228))+(-'Swap - Encargos'!J38)*(1+SUM($B121:$B$228))+('Swap - Encargos'!AF38)*(1+SUM($B121:$B$228))</f>
        <v>205.85980000000004</v>
      </c>
      <c r="T121" s="4">
        <f>Forward!T121*(1+SUM($B121:$B$228))+(-'Swap - Encargos'!K38)*(1+SUM($B121:$B$228))+('Swap - Encargos'!AG38)*(1+SUM($B121:$B$228))</f>
        <v>203.70420000000001</v>
      </c>
      <c r="U121" s="4">
        <f>Forward!U121*(1+SUM($B121:$B$228))</f>
        <v>0</v>
      </c>
      <c r="V121" s="6"/>
      <c r="W121" s="20">
        <f t="shared" si="0"/>
        <v>209.93148888888894</v>
      </c>
      <c r="X121" s="20">
        <f t="shared" si="1"/>
        <v>229.8494775793651</v>
      </c>
      <c r="Y121" s="23">
        <f t="shared" si="2"/>
        <v>210.44045000000006</v>
      </c>
      <c r="Z121" s="23">
        <f t="shared" si="3"/>
        <v>226.51977985119044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178.77221111111103</v>
      </c>
      <c r="AJ121" s="9">
        <f t="shared" si="8"/>
        <v>0.45991898484915644</v>
      </c>
      <c r="AK121" s="9">
        <f t="shared" si="9"/>
        <v>0.45991898484915644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Encargos'!E39)*(1+SUM($B122:$B$228))+('Swap - Encargos'!AA39)*(1+SUM($B122:$B$228))</f>
        <v>190.9228</v>
      </c>
      <c r="O122" s="4">
        <f>Forward!O122*(1+SUM($B122:$B$228))+(-'Swap - Encargos'!F39)*(1+SUM($B122:$B$228))+('Swap - Encargos'!AB39)*(1+SUM($B122:$B$228))</f>
        <v>230.60900000000001</v>
      </c>
      <c r="P122" s="4">
        <f>Forward!P122*(1+SUM($B122:$B$228))+(-'Swap - Encargos'!G39)*(1+SUM($B122:$B$228))+('Swap - Encargos'!AC39)*(1+SUM($B122:$B$228))</f>
        <v>212.37480000000002</v>
      </c>
      <c r="Q122" s="4">
        <f>Forward!Q122*(1+SUM($B122:$B$228))+(-'Swap - Encargos'!H39)*(1+SUM($B122:$B$228))+('Swap - Encargos'!AD39)*(1+SUM($B122:$B$228))</f>
        <v>203.79400000000001</v>
      </c>
      <c r="R122" s="4">
        <f>Forward!R122*(1+SUM($B122:$B$228))+(-'Swap - Encargos'!I39)*(1+SUM($B122:$B$228))+('Swap - Encargos'!AE39)*(1+SUM($B122:$B$228))</f>
        <v>202.72140000000002</v>
      </c>
      <c r="S122" s="4">
        <f>Forward!S122*(1+SUM($B122:$B$228))+(-'Swap - Encargos'!J39)*(1+SUM($B122:$B$228))+('Swap - Encargos'!AF39)*(1+SUM($B122:$B$228))</f>
        <v>200.57620000000003</v>
      </c>
      <c r="T122" s="4">
        <f>Forward!T122*(1+SUM($B122:$B$228))+(-'Swap - Encargos'!K39)*(1+SUM($B122:$B$228))+('Swap - Encargos'!AG39)*(1+SUM($B122:$B$228))</f>
        <v>196.28579999999999</v>
      </c>
      <c r="U122" s="4">
        <f>Forward!U122*(1+SUM($B122:$B$228))</f>
        <v>0</v>
      </c>
      <c r="V122" s="6"/>
      <c r="W122" s="20">
        <f t="shared" si="0"/>
        <v>211.30219999999997</v>
      </c>
      <c r="X122" s="20">
        <f t="shared" si="1"/>
        <v>229.8494775793651</v>
      </c>
      <c r="Y122" s="23">
        <f t="shared" si="2"/>
        <v>208.08440000000002</v>
      </c>
      <c r="Z122" s="23">
        <f t="shared" si="3"/>
        <v>226.51977985119044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194.46238000000005</v>
      </c>
      <c r="AJ122" s="9">
        <f t="shared" si="8"/>
        <v>0.47924927306370618</v>
      </c>
      <c r="AK122" s="9">
        <f t="shared" si="9"/>
        <v>0.47924927306370618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Encargos'!E40)*(1+SUM($B123:$B$228))+('Swap - Encargos'!AA40)*(1+SUM($B123:$B$228))</f>
        <v>250.61399999999998</v>
      </c>
      <c r="O123" s="4">
        <f>Forward!O123*(1+SUM($B123:$B$228))+(-'Swap - Encargos'!F40)*(1+SUM($B123:$B$228))+('Swap - Encargos'!AB40)*(1+SUM($B123:$B$228))</f>
        <v>244.18799999999999</v>
      </c>
      <c r="P123" s="4">
        <f>Forward!P123*(1+SUM($B123:$B$228))+(-'Swap - Encargos'!G40)*(1+SUM($B123:$B$228))+('Swap - Encargos'!AC40)*(1+SUM($B123:$B$228))</f>
        <v>228.12299999999999</v>
      </c>
      <c r="Q123" s="4">
        <f>Forward!Q123*(1+SUM($B123:$B$228))+(-'Swap - Encargos'!H40)*(1+SUM($B123:$B$228))+('Swap - Encargos'!AD40)*(1+SUM($B123:$B$228))</f>
        <v>215.27100000000002</v>
      </c>
      <c r="R123" s="4">
        <f>Forward!R123*(1+SUM($B123:$B$228))+(-'Swap - Encargos'!I40)*(1+SUM($B123:$B$228))+('Swap - Encargos'!AE40)*(1+SUM($B123:$B$228))</f>
        <v>208.845</v>
      </c>
      <c r="S123" s="4">
        <f>Forward!S123*(1+SUM($B123:$B$228))+(-'Swap - Encargos'!J40)*(1+SUM($B123:$B$228))+('Swap - Encargos'!AF40)*(1+SUM($B123:$B$228))</f>
        <v>205.63199999999998</v>
      </c>
      <c r="T123" s="4">
        <f>Forward!T123*(1+SUM($B123:$B$228))+(-'Swap - Encargos'!K40)*(1+SUM($B123:$B$228))+('Swap - Encargos'!AG40)*(1+SUM($B123:$B$228))</f>
        <v>195.99299999999997</v>
      </c>
      <c r="U123" s="4">
        <f>Forward!U123*(1+SUM($B123:$B$228))</f>
        <v>0</v>
      </c>
      <c r="V123" s="6"/>
      <c r="W123" s="20">
        <f t="shared" si="0"/>
        <v>239.99325000000005</v>
      </c>
      <c r="X123" s="20">
        <f t="shared" si="1"/>
        <v>229.8494775793651</v>
      </c>
      <c r="Y123" s="23">
        <f t="shared" si="2"/>
        <v>228.6585</v>
      </c>
      <c r="Z123" s="23">
        <f t="shared" si="3"/>
        <v>226.51977985119044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165.77132999999998</v>
      </c>
      <c r="AJ123" s="9">
        <f t="shared" si="8"/>
        <v>0.40854066168121417</v>
      </c>
      <c r="AK123" s="9">
        <f t="shared" si="9"/>
        <v>0.40854066168121417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Encargos'!E41)*(1+SUM($B124:$B$228))+('Swap - Encargos'!AA41)*(1+SUM($B124:$B$228))</f>
        <v>321.60159999999996</v>
      </c>
      <c r="O124" s="4">
        <f>Forward!O124*(1+SUM($B124:$B$228))+(-'Swap - Encargos'!F41)*(1+SUM($B124:$B$228))+('Swap - Encargos'!AB41)*(1+SUM($B124:$B$228))</f>
        <v>267.64869999999996</v>
      </c>
      <c r="P124" s="4">
        <f>Forward!P124*(1+SUM($B124:$B$228))+(-'Swap - Encargos'!G41)*(1+SUM($B124:$B$228))+('Swap - Encargos'!AC41)*(1+SUM($B124:$B$228))</f>
        <v>225.33270000000002</v>
      </c>
      <c r="Q124" s="4">
        <f>Forward!Q124*(1+SUM($B124:$B$228))+(-'Swap - Encargos'!H41)*(1+SUM($B124:$B$228))+('Swap - Encargos'!AD41)*(1+SUM($B124:$B$228))</f>
        <v>216.86950000000002</v>
      </c>
      <c r="R124" s="4">
        <f>Forward!R124*(1+SUM($B124:$B$228))+(-'Swap - Encargos'!I41)*(1+SUM($B124:$B$228))+('Swap - Encargos'!AE41)*(1+SUM($B124:$B$228))</f>
        <v>216.86950000000002</v>
      </c>
      <c r="S124" s="4">
        <f>Forward!S124*(1+SUM($B124:$B$228))+(-'Swap - Encargos'!J41)*(1+SUM($B124:$B$228))+('Swap - Encargos'!AF41)*(1+SUM($B124:$B$228))</f>
        <v>215.81160000000003</v>
      </c>
      <c r="T124" s="4">
        <f>Forward!T124*(1+SUM($B124:$B$228))+(-'Swap - Encargos'!K41)*(1+SUM($B124:$B$228))+('Swap - Encargos'!AG41)*(1+SUM($B124:$B$228))</f>
        <v>202.05889999999999</v>
      </c>
      <c r="U124" s="4">
        <f>Forward!U124*(1+SUM($B124:$B$228))</f>
        <v>0</v>
      </c>
      <c r="V124" s="6"/>
      <c r="W124" s="20">
        <f t="shared" si="0"/>
        <v>265.70921666666663</v>
      </c>
      <c r="X124" s="20">
        <f t="shared" si="1"/>
        <v>229.8494775793651</v>
      </c>
      <c r="Y124" s="23">
        <f t="shared" si="2"/>
        <v>246.1380666666667</v>
      </c>
      <c r="Z124" s="23">
        <f t="shared" si="3"/>
        <v>226.51977985119044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140.05536333333339</v>
      </c>
      <c r="AJ124" s="9">
        <f t="shared" si="8"/>
        <v>0.34516409326149999</v>
      </c>
      <c r="AK124" s="9">
        <f t="shared" si="9"/>
        <v>0.34516409326149999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Encargos'!E42)*(1+SUM($B125:$B$228))+('Swap - Encargos'!AA42)*(1+SUM($B125:$B$228))</f>
        <v>323.86199999999997</v>
      </c>
      <c r="O125" s="4">
        <f>Forward!O125*(1+SUM($B125:$B$228))+(-'Swap - Encargos'!F42)*(1+SUM($B125:$B$228))+('Swap - Encargos'!AB42)*(1+SUM($B125:$B$228))</f>
        <v>268.13249999999994</v>
      </c>
      <c r="P125" s="4">
        <f>Forward!P125*(1+SUM($B125:$B$228))+(-'Swap - Encargos'!G42)*(1+SUM($B125:$B$228))+('Swap - Encargos'!AC42)*(1+SUM($B125:$B$228))</f>
        <v>218.71199999999999</v>
      </c>
      <c r="Q125" s="4">
        <f>Forward!Q125*(1+SUM($B125:$B$228))+(-'Swap - Encargos'!H42)*(1+SUM($B125:$B$228))+('Swap - Encargos'!AD42)*(1+SUM($B125:$B$228))</f>
        <v>207.14549999999997</v>
      </c>
      <c r="R125" s="4">
        <f>Forward!R125*(1+SUM($B125:$B$228))+(-'Swap - Encargos'!I42)*(1+SUM($B125:$B$228))+('Swap - Encargos'!AE42)*(1+SUM($B125:$B$228))</f>
        <v>216.60899999999998</v>
      </c>
      <c r="S125" s="4">
        <f>Forward!S125*(1+SUM($B125:$B$228))+(-'Swap - Encargos'!J42)*(1+SUM($B125:$B$228))+('Swap - Encargos'!AF42)*(1+SUM($B125:$B$228))</f>
        <v>215.55749999999998</v>
      </c>
      <c r="T125" s="4">
        <f>Forward!T125*(1+SUM($B125:$B$228))+(-'Swap - Encargos'!K42)*(1+SUM($B125:$B$228))+('Swap - Encargos'!AG42)*(1+SUM($B125:$B$228))</f>
        <v>208.19699999999997</v>
      </c>
      <c r="U125" s="4">
        <f>Forward!U125*(1+SUM($B125:$B$228))</f>
        <v>0</v>
      </c>
      <c r="V125" s="6"/>
      <c r="W125" s="20">
        <f t="shared" si="0"/>
        <v>260.50912499999998</v>
      </c>
      <c r="X125" s="20">
        <f t="shared" si="1"/>
        <v>229.8494775793651</v>
      </c>
      <c r="Y125" s="23">
        <f t="shared" si="2"/>
        <v>241.47697500000001</v>
      </c>
      <c r="Z125" s="23">
        <f t="shared" si="3"/>
        <v>226.51977985119044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145.25545500000004</v>
      </c>
      <c r="AJ125" s="9">
        <f t="shared" si="8"/>
        <v>0.35797963193337384</v>
      </c>
      <c r="AK125" s="9">
        <f t="shared" si="9"/>
        <v>0.35797963193337384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Encargos'!E43)*(1+SUM($B126:$B$228))+('Swap - Encargos'!AA43)*(1+SUM($B126:$B$228))</f>
        <v>340.34</v>
      </c>
      <c r="O126" s="4">
        <f>Forward!O126*(1+SUM($B126:$B$228))+(-'Swap - Encargos'!F43)*(1+SUM($B126:$B$228))+('Swap - Encargos'!AB43)*(1+SUM($B126:$B$228))</f>
        <v>273.31920000000002</v>
      </c>
      <c r="P126" s="4">
        <f>Forward!P126*(1+SUM($B126:$B$228))+(-'Swap - Encargos'!G43)*(1+SUM($B126:$B$228))+('Swap - Encargos'!AC43)*(1+SUM($B126:$B$228))</f>
        <v>219.91199999999998</v>
      </c>
      <c r="Q126" s="4">
        <f>Forward!Q126*(1+SUM($B126:$B$228))+(-'Swap - Encargos'!H43)*(1+SUM($B126:$B$228))+('Swap - Encargos'!AD43)*(1+SUM($B126:$B$228))</f>
        <v>208.39279999999997</v>
      </c>
      <c r="R126" s="4">
        <f>Forward!R126*(1+SUM($B126:$B$228))+(-'Swap - Encargos'!I43)*(1+SUM($B126:$B$228))+('Swap - Encargos'!AE43)*(1+SUM($B126:$B$228))</f>
        <v>214.67599999999999</v>
      </c>
      <c r="S126" s="4">
        <f>Forward!S126*(1+SUM($B126:$B$228))+(-'Swap - Encargos'!J43)*(1+SUM($B126:$B$228))+('Swap - Encargos'!AF43)*(1+SUM($B126:$B$228))</f>
        <v>218.86479999999997</v>
      </c>
      <c r="T126" s="4">
        <f>Forward!T126*(1+SUM($B126:$B$228))+(-'Swap - Encargos'!K43)*(1+SUM($B126:$B$228))+('Swap - Encargos'!AG43)*(1+SUM($B126:$B$228))</f>
        <v>207.34559999999999</v>
      </c>
      <c r="U126" s="4">
        <f>Forward!U126*(1+SUM($B126:$B$228))</f>
        <v>0</v>
      </c>
      <c r="V126" s="6"/>
      <c r="W126" s="20">
        <f t="shared" si="0"/>
        <v>263.19626666666665</v>
      </c>
      <c r="X126" s="20">
        <f t="shared" si="1"/>
        <v>229.8494775793651</v>
      </c>
      <c r="Y126" s="23">
        <f t="shared" si="2"/>
        <v>243.22965333333332</v>
      </c>
      <c r="Z126" s="23">
        <f t="shared" si="3"/>
        <v>226.51977985119044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142.56831333333338</v>
      </c>
      <c r="AJ126" s="9">
        <f t="shared" si="8"/>
        <v>0.35135721637737177</v>
      </c>
      <c r="AK126" s="9">
        <f t="shared" si="9"/>
        <v>0.35135721637737177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Encargos'!E44)*(1+SUM($B127:$B$228))+('Swap - Encargos'!AA44)*(1+SUM($B127:$B$228))</f>
        <v>355.16399999999999</v>
      </c>
      <c r="O127" s="4">
        <f>Forward!O127*(1+SUM($B127:$B$228))+(-'Swap - Encargos'!F44)*(1+SUM($B127:$B$228))+('Swap - Encargos'!AB44)*(1+SUM($B127:$B$228))</f>
        <v>287.26499999999999</v>
      </c>
      <c r="P127" s="4">
        <f>Forward!P127*(1+SUM($B127:$B$228))+(-'Swap - Encargos'!G44)*(1+SUM($B127:$B$228))+('Swap - Encargos'!AC44)*(1+SUM($B127:$B$228))</f>
        <v>225.6336</v>
      </c>
      <c r="Q127" s="4">
        <f>Forward!Q127*(1+SUM($B127:$B$228))+(-'Swap - Encargos'!H44)*(1+SUM($B127:$B$228))+('Swap - Encargos'!AD44)*(1+SUM($B127:$B$228))</f>
        <v>214.143</v>
      </c>
      <c r="R127" s="4">
        <f>Forward!R127*(1+SUM($B127:$B$228))+(-'Swap - Encargos'!I44)*(1+SUM($B127:$B$228))+('Swap - Encargos'!AE44)*(1+SUM($B127:$B$228))</f>
        <v>222.49980000000002</v>
      </c>
      <c r="S127" s="4">
        <f>Forward!S127*(1+SUM($B127:$B$228))+(-'Swap - Encargos'!J44)*(1+SUM($B127:$B$228))+('Swap - Encargos'!AF44)*(1+SUM($B127:$B$228))</f>
        <v>219.36599999999999</v>
      </c>
      <c r="T127" s="4">
        <f>Forward!T127*(1+SUM($B127:$B$228))+(-'Swap - Encargos'!K44)*(1+SUM($B127:$B$228))+('Swap - Encargos'!AG44)*(1+SUM($B127:$B$228))</f>
        <v>207.87539999999998</v>
      </c>
      <c r="U127" s="4">
        <f>Forward!U127*(1+SUM($B127:$B$228))</f>
        <v>0</v>
      </c>
      <c r="V127" s="6"/>
      <c r="W127" s="20">
        <f t="shared" si="0"/>
        <v>269.76794999999998</v>
      </c>
      <c r="X127" s="20">
        <f t="shared" si="1"/>
        <v>229.8494775793651</v>
      </c>
      <c r="Y127" s="23">
        <f t="shared" si="2"/>
        <v>249.62458000000001</v>
      </c>
      <c r="Z127" s="23">
        <f t="shared" si="3"/>
        <v>226.51977985119044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135.99663000000004</v>
      </c>
      <c r="AJ127" s="9">
        <f t="shared" si="8"/>
        <v>0.33516141305384523</v>
      </c>
      <c r="AK127" s="9">
        <f t="shared" si="9"/>
        <v>0.33516141305384523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Encargos'!E45)*(1+SUM($B128:$B$228))+('Swap - Encargos'!AA45)*(1+SUM($B128:$B$228))</f>
        <v>318.91319999999996</v>
      </c>
      <c r="O128" s="4">
        <f>Forward!O128*(1+SUM($B128:$B$228))+(-'Swap - Encargos'!F45)*(1+SUM($B128:$B$228))+('Swap - Encargos'!AB45)*(1+SUM($B128:$B$228))</f>
        <v>276.18299999999999</v>
      </c>
      <c r="P128" s="4">
        <f>Forward!P128*(1+SUM($B128:$B$228))+(-'Swap - Encargos'!G45)*(1+SUM($B128:$B$228))+('Swap - Encargos'!AC45)*(1+SUM($B128:$B$228))</f>
        <v>237.6216</v>
      </c>
      <c r="Q128" s="4">
        <f>Forward!Q128*(1+SUM($B128:$B$228))+(-'Swap - Encargos'!H45)*(1+SUM($B128:$B$228))+('Swap - Encargos'!AD45)*(1+SUM($B128:$B$228))</f>
        <v>217.81979999999999</v>
      </c>
      <c r="R128" s="4">
        <f>Forward!R128*(1+SUM($B128:$B$228))+(-'Swap - Encargos'!I45)*(1+SUM($B128:$B$228))+('Swap - Encargos'!AE45)*(1+SUM($B128:$B$228))</f>
        <v>220.94639999999998</v>
      </c>
      <c r="S128" s="4">
        <f>Forward!S128*(1+SUM($B128:$B$228))+(-'Swap - Encargos'!J45)*(1+SUM($B128:$B$228))+('Swap - Encargos'!AF45)*(1+SUM($B128:$B$228))</f>
        <v>217.81980000000001</v>
      </c>
      <c r="T128" s="4">
        <f>Forward!T128*(1+SUM($B128:$B$228))+(-'Swap - Encargos'!K45)*(1+SUM($B128:$B$228))+('Swap - Encargos'!AG45)*(1+SUM($B128:$B$228))</f>
        <v>205.3134</v>
      </c>
      <c r="U128" s="4">
        <f>Forward!U128*(1+SUM($B128:$B$228))</f>
        <v>0</v>
      </c>
      <c r="V128" s="6"/>
      <c r="W128" s="20">
        <f t="shared" si="0"/>
        <v>260.72370000000001</v>
      </c>
      <c r="X128" s="20">
        <f t="shared" si="1"/>
        <v>229.8494775793651</v>
      </c>
      <c r="Y128" s="23">
        <f t="shared" si="2"/>
        <v>244.18745999999999</v>
      </c>
      <c r="Z128" s="23">
        <f t="shared" si="3"/>
        <v>226.51977985119044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145.04088000000002</v>
      </c>
      <c r="AJ128" s="9">
        <f t="shared" si="8"/>
        <v>0.35745081544574442</v>
      </c>
      <c r="AK128" s="9">
        <f t="shared" si="9"/>
        <v>0.35745081544574442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Encargos'!E46)*(1+SUM($B129:$B$228))+('Swap - Encargos'!AA46)*(1+SUM($B129:$B$228))</f>
        <v>294.20679999999999</v>
      </c>
      <c r="O129" s="4">
        <f>Forward!O129*(1+SUM($B129:$B$228))+(-'Swap - Encargos'!F46)*(1+SUM($B129:$B$228))+('Swap - Encargos'!AB46)*(1+SUM($B129:$B$228))</f>
        <v>256.78119999999996</v>
      </c>
      <c r="P129" s="4">
        <f>Forward!P129*(1+SUM($B129:$B$228))+(-'Swap - Encargos'!G46)*(1+SUM($B129:$B$228))+('Swap - Encargos'!AC46)*(1+SUM($B129:$B$228))</f>
        <v>230.79120000000003</v>
      </c>
      <c r="Q129" s="4">
        <f>Forward!Q129*(1+SUM($B129:$B$228))+(-'Swap - Encargos'!H46)*(1+SUM($B129:$B$228))+('Swap - Encargos'!AD46)*(1+SUM($B129:$B$228))</f>
        <v>212.07840000000002</v>
      </c>
      <c r="R129" s="4">
        <f>Forward!R129*(1+SUM($B129:$B$228))+(-'Swap - Encargos'!I46)*(1+SUM($B129:$B$228))+('Swap - Encargos'!AE46)*(1+SUM($B129:$B$228))</f>
        <v>223.51400000000001</v>
      </c>
      <c r="S129" s="4">
        <f>Forward!S129*(1+SUM($B129:$B$228))+(-'Swap - Encargos'!J46)*(1+SUM($B129:$B$228))+('Swap - Encargos'!AF46)*(1+SUM($B129:$B$228))</f>
        <v>217.27640000000002</v>
      </c>
      <c r="T129" s="4">
        <f>Forward!T129*(1+SUM($B129:$B$228))+(-'Swap - Encargos'!K46)*(1+SUM($B129:$B$228))+('Swap - Encargos'!AG46)*(1+SUM($B129:$B$228))</f>
        <v>211.03880000000001</v>
      </c>
      <c r="U129" s="4">
        <f>Forward!U129*(1+SUM($B129:$B$228))</f>
        <v>0</v>
      </c>
      <c r="V129" s="6"/>
      <c r="W129" s="20">
        <f t="shared" si="0"/>
        <v>244.62365555555556</v>
      </c>
      <c r="X129" s="20">
        <f t="shared" si="1"/>
        <v>229.8494775793651</v>
      </c>
      <c r="Y129" s="23">
        <f t="shared" si="2"/>
        <v>234.49910666666668</v>
      </c>
      <c r="Z129" s="23">
        <f t="shared" si="3"/>
        <v>226.51977985119044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161.14092444444447</v>
      </c>
      <c r="AJ129" s="9">
        <f t="shared" si="8"/>
        <v>0.39712910487269354</v>
      </c>
      <c r="AK129" s="9">
        <f t="shared" si="9"/>
        <v>0.39712910487269354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Encargos'!E47)*(1+SUM($B130:$B$228))+('Swap - Encargos'!AA47)*(1+SUM($B130:$B$228))</f>
        <v>347.59379999999999</v>
      </c>
      <c r="O130" s="4">
        <f>Forward!O130*(1+SUM($B130:$B$228))+(-'Swap - Encargos'!F47)*(1+SUM($B130:$B$228))+('Swap - Encargos'!AB47)*(1+SUM($B130:$B$228))</f>
        <v>275.78550000000001</v>
      </c>
      <c r="P130" s="4">
        <f>Forward!P130*(1+SUM($B130:$B$228))+(-'Swap - Encargos'!G47)*(1+SUM($B130:$B$228))+('Swap - Encargos'!AC47)*(1+SUM($B130:$B$228))</f>
        <v>233.11679999999998</v>
      </c>
      <c r="Q130" s="4">
        <f>Forward!Q130*(1+SUM($B130:$B$228))+(-'Swap - Encargos'!H47)*(1+SUM($B130:$B$228))+('Swap - Encargos'!AD47)*(1+SUM($B130:$B$228))</f>
        <v>221.66909999999999</v>
      </c>
      <c r="R130" s="4">
        <f>Forward!R130*(1+SUM($B130:$B$228))+(-'Swap - Encargos'!I47)*(1+SUM($B130:$B$228))+('Swap - Encargos'!AE47)*(1+SUM($B130:$B$228))</f>
        <v>232.0761</v>
      </c>
      <c r="S130" s="4">
        <f>Forward!S130*(1+SUM($B130:$B$228))+(-'Swap - Encargos'!J47)*(1+SUM($B130:$B$228))+('Swap - Encargos'!AF47)*(1+SUM($B130:$B$228))</f>
        <v>233.11680000000001</v>
      </c>
      <c r="T130" s="4">
        <f>Forward!T130*(1+SUM($B130:$B$228))+(-'Swap - Encargos'!K47)*(1+SUM($B130:$B$228))+('Swap - Encargos'!AG47)*(1+SUM($B130:$B$228))</f>
        <v>224.7912</v>
      </c>
      <c r="U130" s="4">
        <f>Forward!U130*(1+SUM($B130:$B$228))</f>
        <v>0</v>
      </c>
      <c r="V130" s="6"/>
      <c r="W130" s="20">
        <f t="shared" si="0"/>
        <v>257.51543333333331</v>
      </c>
      <c r="X130" s="20">
        <f t="shared" si="1"/>
        <v>229.8494775793651</v>
      </c>
      <c r="Y130" s="23">
        <f t="shared" si="2"/>
        <v>246.78465999999997</v>
      </c>
      <c r="Z130" s="23">
        <f t="shared" si="3"/>
        <v>226.51977985119044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148.24914666666672</v>
      </c>
      <c r="AJ130" s="9">
        <f t="shared" si="8"/>
        <v>0.36535753482146399</v>
      </c>
      <c r="AK130" s="9">
        <f t="shared" si="9"/>
        <v>0.36535753482146399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Encargos'!E48)*(1+SUM($B131:$B$228))+('Swap - Encargos'!AA48)*(1+SUM($B131:$B$228))</f>
        <v>339.77519999999998</v>
      </c>
      <c r="O131" s="4">
        <f>Forward!O131*(1+SUM($B131:$B$228))+(-'Swap - Encargos'!F48)*(1+SUM($B131:$B$228))+('Swap - Encargos'!AB48)*(1+SUM($B131:$B$228))</f>
        <v>253.79549999999998</v>
      </c>
      <c r="P131" s="4">
        <f>Forward!P131*(1+SUM($B131:$B$228))+(-'Swap - Encargos'!G48)*(1+SUM($B131:$B$228))+('Swap - Encargos'!AC48)*(1+SUM($B131:$B$228))</f>
        <v>232.04160000000002</v>
      </c>
      <c r="Q131" s="4">
        <f>Forward!Q131*(1+SUM($B131:$B$228))+(-'Swap - Encargos'!H48)*(1+SUM($B131:$B$228))+('Swap - Encargos'!AD48)*(1+SUM($B131:$B$228))</f>
        <v>237.22110000000001</v>
      </c>
      <c r="R131" s="4">
        <f>Forward!R131*(1+SUM($B131:$B$228))+(-'Swap - Encargos'!I48)*(1+SUM($B131:$B$228))+('Swap - Encargos'!AE48)*(1+SUM($B131:$B$228))</f>
        <v>241.3647</v>
      </c>
      <c r="S131" s="4">
        <f>Forward!S131*(1+SUM($B131:$B$228))+(-'Swap - Encargos'!J48)*(1+SUM($B131:$B$228))+('Swap - Encargos'!AF48)*(1+SUM($B131:$B$228))</f>
        <v>243.4365</v>
      </c>
      <c r="T131" s="4">
        <f>Forward!T131*(1+SUM($B131:$B$228))+(-'Swap - Encargos'!K48)*(1+SUM($B131:$B$228))+('Swap - Encargos'!AG48)*(1+SUM($B131:$B$228))</f>
        <v>233.07750000000001</v>
      </c>
      <c r="U131" s="4">
        <f>Forward!U131*(1+SUM($B131:$B$228))</f>
        <v>0</v>
      </c>
      <c r="V131" s="6"/>
      <c r="W131" s="20">
        <f t="shared" si="0"/>
        <v>249.56557499999997</v>
      </c>
      <c r="X131" s="20">
        <f t="shared" si="1"/>
        <v>229.8494775793651</v>
      </c>
      <c r="Y131" s="23">
        <f t="shared" si="2"/>
        <v>246.38881499999997</v>
      </c>
      <c r="Z131" s="23">
        <f t="shared" si="3"/>
        <v>226.51977985119044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156.19900500000006</v>
      </c>
      <c r="AJ131" s="9">
        <f t="shared" si="8"/>
        <v>0.3849498273111962</v>
      </c>
      <c r="AK131" s="9">
        <f>IF(AJ131&gt;0,AJ131,0)</f>
        <v>0.3849498273111962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Encargos'!E49)*(1+SUM($B132:$B$228))+('Swap - Encargos'!AA49)*(1+SUM($B132:$B$228))</f>
        <v>310.5</v>
      </c>
      <c r="O132" s="4">
        <f>Forward!O132*(1+SUM($B132:$B$228))+(-'Swap - Encargos'!F49)*(1+SUM($B132:$B$228))+('Swap - Encargos'!AB49)*(1+SUM($B132:$B$228))</f>
        <v>249.435</v>
      </c>
      <c r="P132" s="4">
        <f>Forward!P132*(1+SUM($B132:$B$228))+(-'Swap - Encargos'!G49)*(1+SUM($B132:$B$228))+('Swap - Encargos'!AC49)*(1+SUM($B132:$B$228))</f>
        <v>226.66499999999996</v>
      </c>
      <c r="Q132" s="4">
        <f>Forward!Q132*(1+SUM($B132:$B$228))+(-'Swap - Encargos'!H49)*(1+SUM($B132:$B$228))+('Swap - Encargos'!AD49)*(1+SUM($B132:$B$228))</f>
        <v>231.83999999999997</v>
      </c>
      <c r="R132" s="4">
        <f>Forward!R132*(1+SUM($B132:$B$228))+(-'Swap - Encargos'!I49)*(1+SUM($B132:$B$228))+('Swap - Encargos'!AE49)*(1+SUM($B132:$B$228))</f>
        <v>230.80500000000001</v>
      </c>
      <c r="S132" s="4">
        <f>Forward!S132*(1+SUM($B132:$B$228))+(-'Swap - Encargos'!J49)*(1+SUM($B132:$B$228))+('Swap - Encargos'!AF49)*(1+SUM($B132:$B$228))</f>
        <v>238.04999999999995</v>
      </c>
      <c r="T132" s="4">
        <f>Forward!T132*(1+SUM($B132:$B$228))+(-'Swap - Encargos'!K49)*(1+SUM($B132:$B$228))+('Swap - Encargos'!AG49)*(1+SUM($B132:$B$228))</f>
        <v>228.73499999999999</v>
      </c>
      <c r="U132" s="4">
        <f>Forward!U132*(1+SUM($B132:$B$228))</f>
        <v>0</v>
      </c>
      <c r="V132" s="6"/>
      <c r="W132" s="20">
        <f t="shared" si="0"/>
        <v>240.34999999999997</v>
      </c>
      <c r="X132" s="20">
        <f t="shared" si="1"/>
        <v>229.8494775793651</v>
      </c>
      <c r="Y132" s="23">
        <f t="shared" si="2"/>
        <v>237.77399999999997</v>
      </c>
      <c r="Z132" s="23">
        <f t="shared" si="3"/>
        <v>226.51977985119044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165.41458000000006</v>
      </c>
      <c r="AJ132" s="9">
        <f t="shared" si="8"/>
        <v>0.40766145729131914</v>
      </c>
      <c r="AK132" s="9">
        <f>IF(AJ132&gt;0,AJ132,0)</f>
        <v>0.40766145729131914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Encargos'!E50)*(1+SUM($B133:$B$228))+('Swap - Encargos'!AA50)*(1+SUM($B133:$B$228))</f>
        <v>336.82319999999993</v>
      </c>
      <c r="O133" s="4">
        <f>Forward!O133*(1+SUM($B133:$B$228))+(-'Swap - Encargos'!F50)*(1+SUM($B133:$B$228))+('Swap - Encargos'!AB50)*(1+SUM($B133:$B$228))</f>
        <v>290.32920000000001</v>
      </c>
      <c r="P133" s="4">
        <f>Forward!P133*(1+SUM($B133:$B$228))+(-'Swap - Encargos'!G50)*(1+SUM($B133:$B$228))+('Swap - Encargos'!AC50)*(1+SUM($B133:$B$228))</f>
        <v>263.46599999999995</v>
      </c>
      <c r="Q133" s="4">
        <f>Forward!Q133*(1+SUM($B133:$B$228))+(-'Swap - Encargos'!H50)*(1+SUM($B133:$B$228))+('Swap - Encargos'!AD50)*(1+SUM($B133:$B$228))</f>
        <v>264.49919999999997</v>
      </c>
      <c r="R133" s="4">
        <f>Forward!R133*(1+SUM($B133:$B$228))+(-'Swap - Encargos'!I50)*(1+SUM($B133:$B$228))+('Swap - Encargos'!AE50)*(1+SUM($B133:$B$228))</f>
        <v>243.83519999999999</v>
      </c>
      <c r="S133" s="4">
        <f>Forward!S133*(1+SUM($B133:$B$228))+(-'Swap - Encargos'!J50)*(1+SUM($B133:$B$228))+('Swap - Encargos'!AF50)*(1+SUM($B133:$B$228))</f>
        <v>227.30399999999997</v>
      </c>
      <c r="T133" s="4">
        <f>Forward!T133*(1+SUM($B133:$B$228))+(-'Swap - Encargos'!K50)*(1+SUM($B133:$B$228))+('Swap - Encargos'!AG50)*(1+SUM($B133:$B$228))</f>
        <v>213.8724</v>
      </c>
      <c r="U133" s="4">
        <f>Forward!U133*(1+SUM($B133:$B$228))</f>
        <v>0</v>
      </c>
      <c r="V133" s="6"/>
      <c r="W133" s="20">
        <f t="shared" si="0"/>
        <v>274.77379999999994</v>
      </c>
      <c r="X133" s="20">
        <f t="shared" si="1"/>
        <v>229.8494775793651</v>
      </c>
      <c r="Y133" s="23">
        <f t="shared" si="2"/>
        <v>259.71204</v>
      </c>
      <c r="Z133" s="23">
        <f t="shared" si="3"/>
        <v>226.51977985119044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130.99078000000009</v>
      </c>
      <c r="AJ133" s="9">
        <f t="shared" si="8"/>
        <v>0.32282457971072803</v>
      </c>
      <c r="AK133" s="9">
        <f>IF(AJ133&gt;0,AJ133,0)</f>
        <v>0.32282457971072803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Encargos'!F51)*(1+SUM($B134:$B$228))+('Swap - Encargos'!AB51)*(1+SUM($B134:$B$228))</f>
        <v>357.37529999999998</v>
      </c>
      <c r="P134" s="4">
        <f>Forward!P134*(1+SUM($B134:$B$228))+(-'Swap - Encargos'!G51)*(1+SUM($B134:$B$228))+('Swap - Encargos'!AC51)*(1+SUM($B134:$B$228))</f>
        <v>290.43180000000001</v>
      </c>
      <c r="Q134" s="4">
        <f>Forward!Q134*(1+SUM($B134:$B$228))+(-'Swap - Encargos'!H51)*(1+SUM($B134:$B$228))+('Swap - Encargos'!AD51)*(1+SUM($B134:$B$228))</f>
        <v>282.19260000000003</v>
      </c>
      <c r="R134" s="4">
        <f>Forward!R134*(1+SUM($B134:$B$228))+(-'Swap - Encargos'!I51)*(1+SUM($B134:$B$228))+('Swap - Encargos'!AE51)*(1+SUM($B134:$B$228))</f>
        <v>266.7441</v>
      </c>
      <c r="S134" s="4">
        <f>Forward!S134*(1+SUM($B134:$B$228))+(-'Swap - Encargos'!J51)*(1+SUM($B134:$B$228))+('Swap - Encargos'!AF51)*(1+SUM($B134:$B$228))</f>
        <v>236.87700000000001</v>
      </c>
      <c r="T134" s="4">
        <f>Forward!T134*(1+SUM($B134:$B$228))+(-'Swap - Encargos'!K51)*(1+SUM($B134:$B$228))+('Swap - Encargos'!AG51)*(1+SUM($B134:$B$228))</f>
        <v>226.57800000000003</v>
      </c>
      <c r="U134" s="4">
        <f>Forward!U134*(1+SUM($B134:$B$228))</f>
        <v>0</v>
      </c>
      <c r="V134" s="6"/>
      <c r="W134" s="20">
        <f t="shared" si="0"/>
        <v>309.99990000000003</v>
      </c>
      <c r="X134" s="20">
        <f t="shared" si="1"/>
        <v>229.8494775793651</v>
      </c>
      <c r="Y134" s="23">
        <f t="shared" si="2"/>
        <v>286.72415999999998</v>
      </c>
      <c r="Z134" s="23">
        <f t="shared" si="3"/>
        <v>226.51977985119044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91.661099999999976</v>
      </c>
      <c r="AJ134" s="9">
        <f t="shared" si="8"/>
        <v>0.22820512820512814</v>
      </c>
      <c r="AK134" s="9">
        <f>IF(AJ134&gt;0,AJ134,0)</f>
        <v>0.22820512820512814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Encargos'!F52)*(1+SUM($B135:$B$228))+('Swap - Encargos'!AB52)*(1+SUM($B135:$B$228))</f>
        <v>406.40890000000002</v>
      </c>
      <c r="P135" s="4">
        <f>Forward!P135*(1+SUM($B135:$B$228))+(-'Swap - Encargos'!G52)*(1+SUM($B135:$B$228))+('Swap - Encargos'!AC52)*(1+SUM($B135:$B$228))</f>
        <v>292.77819999999997</v>
      </c>
      <c r="Q135" s="4">
        <f>Forward!Q135*(1+SUM($B135:$B$228))+(-'Swap - Encargos'!H52)*(1+SUM($B135:$B$228))+('Swap - Encargos'!AD52)*(1+SUM($B135:$B$228))</f>
        <v>298.92039999999997</v>
      </c>
      <c r="R135" s="4">
        <f>Forward!R135*(1+SUM($B135:$B$228))+(-'Swap - Encargos'!I52)*(1+SUM($B135:$B$228))+('Swap - Encargos'!AE52)*(1+SUM($B135:$B$228))</f>
        <v>271.28049999999996</v>
      </c>
      <c r="S135" s="4">
        <f>Forward!S135*(1+SUM($B135:$B$228))+(-'Swap - Encargos'!J52)*(1+SUM($B135:$B$228))+('Swap - Encargos'!AF52)*(1+SUM($B135:$B$228))</f>
        <v>252.85390000000001</v>
      </c>
      <c r="T135" s="4">
        <f>Forward!T135*(1+SUM($B135:$B$228))+(-'Swap - Encargos'!K52)*(1+SUM($B135:$B$228))+('Swap - Encargos'!AG52)*(1+SUM($B135:$B$228))</f>
        <v>227.26140000000001</v>
      </c>
      <c r="U135" s="4">
        <f>Forward!U135*(1+SUM($B135:$B$228))</f>
        <v>0</v>
      </c>
      <c r="V135" s="6"/>
      <c r="W135" s="20">
        <f t="shared" si="0"/>
        <v>328.94893333333334</v>
      </c>
      <c r="X135" s="20">
        <f t="shared" si="1"/>
        <v>229.8494775793651</v>
      </c>
      <c r="Y135" s="23">
        <f t="shared" si="2"/>
        <v>301.46258833333326</v>
      </c>
      <c r="Z135" s="23">
        <f t="shared" si="3"/>
        <v>226.51977985119044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72.712066666666658</v>
      </c>
      <c r="AJ135" s="9">
        <f>(AE135-W135)/AE135</f>
        <v>0.181028446044467</v>
      </c>
      <c r="AK135" s="9">
        <f>IF(AJ135&gt;0,AJ135,0)</f>
        <v>0.181028446044467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Encargos'!F53)*(1+SUM($B136:$B$228))+('Swap - Encargos'!AB53)*(1+SUM($B136:$B$228))</f>
        <v>363.53310000000005</v>
      </c>
      <c r="P136" s="4">
        <f>Forward!P136*(1+SUM($B136:$B$228))+(-'Swap - Encargos'!G53)*(1+SUM($B136:$B$228))+('Swap - Encargos'!AC53)*(1+SUM($B136:$B$228))</f>
        <v>275.95929999999998</v>
      </c>
      <c r="Q136" s="4">
        <f>Forward!Q136*(1+SUM($B136:$B$228))+(-'Swap - Encargos'!H53)*(1+SUM($B136:$B$228))+('Swap - Encargos'!AD53)*(1+SUM($B136:$B$228))</f>
        <v>277.99590000000001</v>
      </c>
      <c r="R136" s="4">
        <f>Forward!R136*(1+SUM($B136:$B$228))+(-'Swap - Encargos'!I53)*(1+SUM($B136:$B$228))+('Swap - Encargos'!AE53)*(1+SUM($B136:$B$228))</f>
        <v>262.72139999999996</v>
      </c>
      <c r="S136" s="4">
        <f>Forward!S136*(1+SUM($B136:$B$228))+(-'Swap - Encargos'!J53)*(1+SUM($B136:$B$228))+('Swap - Encargos'!AF53)*(1+SUM($B136:$B$228))</f>
        <v>251.52010000000001</v>
      </c>
      <c r="T136" s="4">
        <f>Forward!T136*(1+SUM($B136:$B$228))+(-'Swap - Encargos'!K53)*(1+SUM($B136:$B$228))+('Swap - Encargos'!AG53)*(1+SUM($B136:$B$228))</f>
        <v>238.28219999999999</v>
      </c>
      <c r="U136" s="4">
        <f>Forward!U136*(1+SUM($B136:$B$228))</f>
        <v>0</v>
      </c>
      <c r="V136" s="6"/>
      <c r="W136" s="20">
        <f t="shared" si="0"/>
        <v>300.22878333333335</v>
      </c>
      <c r="X136" s="20">
        <f t="shared" si="1"/>
        <v>229.8494775793651</v>
      </c>
      <c r="Y136" s="23">
        <f t="shared" si="2"/>
        <v>282.17093</v>
      </c>
      <c r="Z136" s="23">
        <f t="shared" si="3"/>
        <v>226.51977985119044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101.43221666666665</v>
      </c>
      <c r="AJ136" s="9">
        <f t="shared" ref="AJ136:AJ139" si="18">(AE136-W136)/AE136</f>
        <v>0.25253190293970945</v>
      </c>
      <c r="AK136" s="9">
        <f t="shared" ref="AK136:AK139" si="19">IF(AJ136&gt;0,AJ136,0)</f>
        <v>0.25253190293970945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Encargos'!F54)*(1+SUM($B137:$B$228))+('Swap - Encargos'!AB54)*(1+SUM($B137:$B$228))</f>
        <v>292.35240000000005</v>
      </c>
      <c r="P137" s="4">
        <f>Forward!P137*(1+SUM($B137:$B$228))+(-'Swap - Encargos'!G54)*(1+SUM($B137:$B$228))+('Swap - Encargos'!AC54)*(1+SUM($B137:$B$228))</f>
        <v>274.14359999999999</v>
      </c>
      <c r="Q137" s="4">
        <f>Forward!Q137*(1+SUM($B137:$B$228))+(-'Swap - Encargos'!H54)*(1+SUM($B137:$B$228))+('Swap - Encargos'!AD54)*(1+SUM($B137:$B$228))</f>
        <v>276.16679999999997</v>
      </c>
      <c r="R137" s="4">
        <f>Forward!R137*(1+SUM($B137:$B$228))+(-'Swap - Encargos'!I54)*(1+SUM($B137:$B$228))+('Swap - Encargos'!AE54)*(1+SUM($B137:$B$228))</f>
        <v>257.95800000000003</v>
      </c>
      <c r="S137" s="4">
        <f>Forward!S137*(1+SUM($B137:$B$228))+(-'Swap - Encargos'!J54)*(1+SUM($B137:$B$228))+('Swap - Encargos'!AF54)*(1+SUM($B137:$B$228))</f>
        <v>237.726</v>
      </c>
      <c r="T137" s="4">
        <f>Forward!T137*(1+SUM($B137:$B$228))+(-'Swap - Encargos'!K54)*(1+SUM($B137:$B$228))+('Swap - Encargos'!AG54)*(1+SUM($B137:$B$228))</f>
        <v>229.63319999999999</v>
      </c>
      <c r="U137" s="4">
        <f>Forward!U137*(1+SUM($B137:$B$228))</f>
        <v>0</v>
      </c>
      <c r="V137" s="4"/>
      <c r="W137" s="20">
        <f t="shared" si="0"/>
        <v>278.02139999999997</v>
      </c>
      <c r="X137" s="20">
        <f t="shared" si="1"/>
        <v>229.8494775793651</v>
      </c>
      <c r="Y137" s="23">
        <f t="shared" si="2"/>
        <v>264.53340000000003</v>
      </c>
      <c r="Z137" s="23">
        <f t="shared" si="3"/>
        <v>226.51977985119044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123.63960000000003</v>
      </c>
      <c r="AJ137" s="9">
        <f t="shared" si="18"/>
        <v>0.30782077423498927</v>
      </c>
      <c r="AK137" s="9">
        <f t="shared" si="19"/>
        <v>0.30782077423498927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Encargos'!F55)*(1+SUM($B138:$B$228))+('Swap - Encargos'!AB55)*(1+SUM($B138:$B$228))</f>
        <v>329.60720000000003</v>
      </c>
      <c r="P138" s="4">
        <f>Forward!P138*(1+SUM($B138:$B$228))+(-'Swap - Encargos'!G55)*(1+SUM($B138:$B$228))+('Swap - Encargos'!AC55)*(1+SUM($B138:$B$228))</f>
        <v>287.40140000000002</v>
      </c>
      <c r="Q138" s="4">
        <f>Forward!Q138*(1+SUM($B138:$B$228))+(-'Swap - Encargos'!H55)*(1+SUM($B138:$B$228))+('Swap - Encargos'!AD55)*(1+SUM($B138:$B$228))</f>
        <v>275.3426</v>
      </c>
      <c r="R138" s="4">
        <f>Forward!R138*(1+SUM($B138:$B$228))+(-'Swap - Encargos'!I55)*(1+SUM($B138:$B$228))+('Swap - Encargos'!AE55)*(1+SUM($B138:$B$228))</f>
        <v>257.25439999999998</v>
      </c>
      <c r="S138" s="4">
        <f>Forward!S138*(1+SUM($B138:$B$228))+(-'Swap - Encargos'!J55)*(1+SUM($B138:$B$228))+('Swap - Encargos'!AF55)*(1+SUM($B138:$B$228))</f>
        <v>253.23479999999998</v>
      </c>
      <c r="T138" s="4">
        <f>Forward!T138*(1+SUM($B138:$B$228))+(-'Swap - Encargos'!K55)*(1+SUM($B138:$B$228))+('Swap - Encargos'!AG55)*(1+SUM($B138:$B$228))</f>
        <v>230.12209999999999</v>
      </c>
      <c r="U138" s="4">
        <f>Forward!U138*(1+SUM($B138:$B$228))</f>
        <v>0</v>
      </c>
      <c r="V138" s="4"/>
      <c r="W138" s="20">
        <f t="shared" si="0"/>
        <v>289.41120000000001</v>
      </c>
      <c r="X138" s="20">
        <f t="shared" si="1"/>
        <v>229.8494775793651</v>
      </c>
      <c r="Y138" s="23">
        <f t="shared" si="2"/>
        <v>273.93574000000001</v>
      </c>
      <c r="Z138" s="23">
        <f t="shared" si="3"/>
        <v>226.51977985119044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112.24979999999999</v>
      </c>
      <c r="AJ138" s="9">
        <f t="shared" si="18"/>
        <v>0.27946402563355666</v>
      </c>
      <c r="AK138" s="9">
        <f t="shared" si="19"/>
        <v>0.27946402563355666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Encargos'!F56)*(1+SUM($B139:$B$228))+('Swap - Encargos'!AB56)*(1+SUM($B139:$B$228))</f>
        <v>314.7165</v>
      </c>
      <c r="P139" s="4">
        <f>Forward!P139*(1+SUM($B139:$B$228))+(-'Swap - Encargos'!G56)*(1+SUM($B139:$B$228))+('Swap - Encargos'!AC56)*(1+SUM($B139:$B$228))</f>
        <v>292.73630000000003</v>
      </c>
      <c r="Q139" s="4">
        <f>Forward!Q139*(1+SUM($B139:$B$228))+(-'Swap - Encargos'!H56)*(1+SUM($B139:$B$228))+('Swap - Encargos'!AD56)*(1+SUM($B139:$B$228))</f>
        <v>276.75069999999994</v>
      </c>
      <c r="R139" s="4">
        <f>Forward!R139*(1+SUM($B139:$B$228))+(-'Swap - Encargos'!I56)*(1+SUM($B139:$B$228))+('Swap - Encargos'!AE56)*(1+SUM($B139:$B$228))</f>
        <v>261.76420000000002</v>
      </c>
      <c r="S139" s="4">
        <f>Forward!S139*(1+SUM($B139:$B$228))+(-'Swap - Encargos'!J56)*(1+SUM($B139:$B$228))+('Swap - Encargos'!AF56)*(1+SUM($B139:$B$228))</f>
        <v>243.78040000000001</v>
      </c>
      <c r="T139" s="4">
        <f>Forward!T139*(1+SUM($B139:$B$228))+(-'Swap - Encargos'!K56)*(1+SUM($B139:$B$228))+('Swap - Encargos'!AG56)*(1+SUM($B139:$B$228))</f>
        <v>233.7894</v>
      </c>
      <c r="U139" s="4">
        <f>Forward!U139*(1+SUM($B139:$B$228))</f>
        <v>0</v>
      </c>
      <c r="V139" s="4"/>
      <c r="W139" s="20">
        <f t="shared" si="0"/>
        <v>287.38001388888887</v>
      </c>
      <c r="X139" s="20">
        <f t="shared" si="1"/>
        <v>229.8494775793651</v>
      </c>
      <c r="Y139" s="23">
        <f t="shared" si="2"/>
        <v>271.20569499999993</v>
      </c>
      <c r="Z139" s="23">
        <f t="shared" si="3"/>
        <v>226.51977985119044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114.28098611111113</v>
      </c>
      <c r="AJ139" s="9">
        <f t="shared" si="18"/>
        <v>0.28452099185908297</v>
      </c>
      <c r="AK139" s="9">
        <f t="shared" si="19"/>
        <v>0.28452099185908297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Encargos'!F57)*(1+SUM($B140:$B$228))+('Swap - Encargos'!AB57)*(1+SUM($B140:$B$228))</f>
        <v>277.30499999999995</v>
      </c>
      <c r="P140" s="4">
        <f>Forward!P140*(1+SUM($B140:$B$228))+(-'Swap - Encargos'!G57)*(1+SUM($B140:$B$228))+('Swap - Encargos'!AC57)*(1+SUM($B140:$B$228))</f>
        <v>292.26750000000004</v>
      </c>
      <c r="Q140" s="4">
        <f>Forward!Q140*(1+SUM($B140:$B$228))+(-'Swap - Encargos'!H57)*(1+SUM($B140:$B$228))+('Swap - Encargos'!AD57)*(1+SUM($B140:$B$228))</f>
        <v>279.3</v>
      </c>
      <c r="R140" s="4">
        <f>Forward!R140*(1+SUM($B140:$B$228))+(-'Swap - Encargos'!I57)*(1+SUM($B140:$B$228))+('Swap - Encargos'!AE57)*(1+SUM($B140:$B$228))</f>
        <v>262.34250000000003</v>
      </c>
      <c r="S140" s="4">
        <f>Forward!S140*(1+SUM($B140:$B$228))+(-'Swap - Encargos'!J57)*(1+SUM($B140:$B$228))+('Swap - Encargos'!AF57)*(1+SUM($B140:$B$228))</f>
        <v>237.40500000000003</v>
      </c>
      <c r="T140" s="4">
        <f>Forward!T140*(1+SUM($B140:$B$228))+(-'Swap - Encargos'!K57)*(1+SUM($B140:$B$228))+('Swap - Encargos'!AG57)*(1+SUM($B140:$B$228))</f>
        <v>233.41500000000002</v>
      </c>
      <c r="U140" s="4">
        <f>Forward!U140*(1+SUM($B140:$B$228))</f>
        <v>0</v>
      </c>
      <c r="V140" s="4"/>
      <c r="W140" s="20">
        <f t="shared" si="0"/>
        <v>280.46375</v>
      </c>
      <c r="X140" s="20">
        <f t="shared" si="1"/>
        <v>229.8494775793651</v>
      </c>
      <c r="Y140" s="23">
        <f t="shared" si="2"/>
        <v>265.33499999999998</v>
      </c>
      <c r="Z140" s="23">
        <f t="shared" si="3"/>
        <v>226.51977985119044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121.19725</v>
      </c>
      <c r="AJ140" s="9">
        <f t="shared" ref="AJ140" si="23">(AE140-W140)/AE140</f>
        <v>0.30174014903114815</v>
      </c>
      <c r="AK140" s="9">
        <f t="shared" ref="AK140" si="24">IF(AJ140&gt;0,AJ140,0)</f>
        <v>0.30174014903114815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Encargos'!F58)*(1+SUM($B141:$B$228))+('Swap - Encargos'!AB58)*(1+SUM($B141:$B$228))</f>
        <v>280.10079999999999</v>
      </c>
      <c r="P141" s="4">
        <f>Forward!P141*(1+SUM($B141:$B$228))+(-'Swap - Encargos'!G58)*(1+SUM($B141:$B$228))+('Swap - Encargos'!AC58)*(1+SUM($B141:$B$228))</f>
        <v>306.01760000000002</v>
      </c>
      <c r="Q141" s="4">
        <f>Forward!Q141*(1+SUM($B141:$B$228))+(-'Swap - Encargos'!H58)*(1+SUM($B141:$B$228))+('Swap - Encargos'!AD58)*(1+SUM($B141:$B$228))</f>
        <v>294.05599999999998</v>
      </c>
      <c r="R141" s="4">
        <f>Forward!R141*(1+SUM($B141:$B$228))+(-'Swap - Encargos'!I58)*(1+SUM($B141:$B$228))+('Swap - Encargos'!AE58)*(1+SUM($B141:$B$228))</f>
        <v>267.14240000000001</v>
      </c>
      <c r="S141" s="4">
        <f>Forward!S141*(1+SUM($B141:$B$228))+(-'Swap - Encargos'!J58)*(1+SUM($B141:$B$228))+('Swap - Encargos'!AF58)*(1+SUM($B141:$B$228))</f>
        <v>248.20320000000001</v>
      </c>
      <c r="T141" s="4">
        <f>Forward!T141*(1+SUM($B141:$B$228))+(-'Swap - Encargos'!K58)*(1+SUM($B141:$B$228))+('Swap - Encargos'!AG58)*(1+SUM($B141:$B$228))</f>
        <v>230.26080000000002</v>
      </c>
      <c r="U141" s="4">
        <f>Forward!U141*(1+SUM($B141:$B$228))</f>
        <v>0</v>
      </c>
      <c r="V141" s="4"/>
      <c r="W141" s="20">
        <f t="shared" si="0"/>
        <v>290.87177777777782</v>
      </c>
      <c r="X141" s="20">
        <f t="shared" si="1"/>
        <v>229.8494775793651</v>
      </c>
      <c r="Y141" s="23">
        <f t="shared" si="2"/>
        <v>273.28933333333333</v>
      </c>
      <c r="Z141" s="23">
        <f t="shared" si="3"/>
        <v>226.51977985119044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110.78922222222218</v>
      </c>
      <c r="AJ141" s="9">
        <f t="shared" ref="AJ141" si="28">(AE141-W141)/AE141</f>
        <v>0.2758276811097472</v>
      </c>
      <c r="AK141" s="9">
        <f t="shared" ref="AK141" si="29">IF(AJ141&gt;0,AJ141,0)</f>
        <v>0.2758276811097472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9997-DFD0-4B83-8513-26EEB2848DB9}">
  <dimension ref="A1:AR145"/>
  <sheetViews>
    <sheetView topLeftCell="G1" workbookViewId="0">
      <pane ySplit="1" topLeftCell="A64" activePane="bottomLeft" state="frozen"/>
      <selection pane="bottomLeft" activeCell="N94" sqref="N94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Encargos'!B3)+('Swap - Encargos'!X3)</f>
        <v>238</v>
      </c>
      <c r="L86" s="4">
        <f>Forward!L86+(-'Swap - Encargos'!C3)+('Swap - Encargos'!Y3)</f>
        <v>248</v>
      </c>
      <c r="M86" s="4">
        <f>Forward!M86+(-'Swap - Encargos'!D3)+('Swap - Encargos'!Z3)</f>
        <v>225</v>
      </c>
      <c r="N86" s="4">
        <f>Forward!N86+(-'Swap - Encargos'!E3)+('Swap - Encargos'!AA3)</f>
        <v>213</v>
      </c>
      <c r="O86" s="4">
        <f>Forward!O86+(-'Swap - Encargos'!F3)+('Swap - Encargos'!AB3)</f>
        <v>205</v>
      </c>
      <c r="P86" s="4">
        <f>Forward!P86+(-'Swap - Encargos'!G3)+('Swap - Encargos'!AC3)</f>
        <v>203</v>
      </c>
      <c r="Q86" s="4">
        <f>Forward!Q86+(-'Swap - Encargos'!H3)+('Swap - Encargos'!AD3)</f>
        <v>198</v>
      </c>
      <c r="R86" s="4">
        <f>Forward!R86+(-'Swap - Encargos'!I3)+('Swap - Encargos'!AE3)</f>
        <v>193</v>
      </c>
      <c r="S86" s="4">
        <f>Forward!S86+(-'Swap - Encargos'!J3)+('Swap - Encargos'!AF3)</f>
        <v>189</v>
      </c>
      <c r="T86" s="4">
        <f>Forward!T86+(-'Swap - Encargos'!K3)+('Swap - Encargos'!AG3)</f>
        <v>184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237</v>
      </c>
      <c r="X86" s="20">
        <f t="shared" ref="X86:X141" si="1">AVERAGE($W$2:$W$198)</f>
        <v>210.3467261904762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225.8</v>
      </c>
      <c r="Z86" s="23">
        <f t="shared" ref="Z86:Z141" si="3">AVERAGE($Y$2:$Y$198)</f>
        <v>206.92083333333335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69</v>
      </c>
      <c r="AJ86" s="9">
        <f t="shared" ref="AJ86:AJ134" si="8">(AE86-W86)/AE86</f>
        <v>0.22549019607843138</v>
      </c>
      <c r="AK86" s="9">
        <f t="shared" ref="AK86:AK130" si="9">IF(AJ86&gt;0,AJ86,0)</f>
        <v>0.22549019607843138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Encargos'!B4)+('Swap - Encargos'!X4)</f>
        <v>168</v>
      </c>
      <c r="L87" s="4">
        <f>Forward!L87+(-'Swap - Encargos'!C4)+('Swap - Encargos'!Y4)</f>
        <v>233</v>
      </c>
      <c r="M87" s="4">
        <f>Forward!M87+(-'Swap - Encargos'!D4)+('Swap - Encargos'!Z4)</f>
        <v>230</v>
      </c>
      <c r="N87" s="4">
        <f>Forward!N87+(-'Swap - Encargos'!E4)+('Swap - Encargos'!AA4)</f>
        <v>213</v>
      </c>
      <c r="O87" s="4">
        <f>Forward!O87+(-'Swap - Encargos'!F4)+('Swap - Encargos'!AB4)</f>
        <v>208</v>
      </c>
      <c r="P87" s="4">
        <f>Forward!P87+(-'Swap - Encargos'!G4)+('Swap - Encargos'!AC4)</f>
        <v>204</v>
      </c>
      <c r="Q87" s="4">
        <f>Forward!Q87+(-'Swap - Encargos'!H4)+('Swap - Encargos'!AD4)</f>
        <v>201</v>
      </c>
      <c r="R87" s="4">
        <f>Forward!R87+(-'Swap - Encargos'!I4)+('Swap - Encargos'!AE4)</f>
        <v>195</v>
      </c>
      <c r="S87" s="4">
        <f>Forward!S87+(-'Swap - Encargos'!J4)+('Swap - Encargos'!AF4)</f>
        <v>190</v>
      </c>
      <c r="T87" s="4">
        <f>Forward!T87+(-'Swap - Encargos'!K4)+('Swap - Encargos'!AG4)</f>
        <v>186</v>
      </c>
      <c r="U87" s="4">
        <f>Forward!U87</f>
        <v>0</v>
      </c>
      <c r="V87" s="6"/>
      <c r="W87" s="20">
        <f t="shared" si="0"/>
        <v>211.58333333333334</v>
      </c>
      <c r="X87" s="20">
        <f t="shared" si="1"/>
        <v>210.3467261904762</v>
      </c>
      <c r="Y87" s="23">
        <f t="shared" si="2"/>
        <v>211</v>
      </c>
      <c r="Z87" s="23">
        <f t="shared" si="3"/>
        <v>206.92083333333335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94.416666666666657</v>
      </c>
      <c r="AJ87" s="9">
        <f t="shared" si="8"/>
        <v>0.30855119825708061</v>
      </c>
      <c r="AK87" s="9">
        <f t="shared" si="9"/>
        <v>0.30855119825708061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Encargos'!B5)+('Swap - Encargos'!X5)</f>
        <v>207</v>
      </c>
      <c r="L88" s="4">
        <f>Forward!L88+(-'Swap - Encargos'!C5)+('Swap - Encargos'!Y5)</f>
        <v>264</v>
      </c>
      <c r="M88" s="4">
        <f>Forward!M88+(-'Swap - Encargos'!D5)+('Swap - Encargos'!Z5)</f>
        <v>235</v>
      </c>
      <c r="N88" s="4">
        <f>Forward!N88+(-'Swap - Encargos'!E5)+('Swap - Encargos'!AA5)</f>
        <v>210</v>
      </c>
      <c r="O88" s="4">
        <f>Forward!O88+(-'Swap - Encargos'!F5)+('Swap - Encargos'!AB5)</f>
        <v>209</v>
      </c>
      <c r="P88" s="4">
        <f>Forward!P88+(-'Swap - Encargos'!G5)+('Swap - Encargos'!AC5)</f>
        <v>202</v>
      </c>
      <c r="Q88" s="4">
        <f>Forward!Q88+(-'Swap - Encargos'!H5)+('Swap - Encargos'!AD5)</f>
        <v>198</v>
      </c>
      <c r="R88" s="4">
        <f>Forward!R88+(-'Swap - Encargos'!I5)+('Swap - Encargos'!AE5)</f>
        <v>196</v>
      </c>
      <c r="S88" s="4">
        <f>Forward!S88+(-'Swap - Encargos'!J5)+('Swap - Encargos'!AF5)</f>
        <v>192</v>
      </c>
      <c r="T88" s="4">
        <f>Forward!T88+(-'Swap - Encargos'!K5)+('Swap - Encargos'!AG5)</f>
        <v>186</v>
      </c>
      <c r="U88" s="4">
        <f>Forward!U88</f>
        <v>0</v>
      </c>
      <c r="V88" s="6"/>
      <c r="W88" s="20">
        <f t="shared" si="0"/>
        <v>235.5</v>
      </c>
      <c r="X88" s="20">
        <f t="shared" si="1"/>
        <v>210.3467261904762</v>
      </c>
      <c r="Y88" s="23">
        <f t="shared" si="2"/>
        <v>224.83333333333334</v>
      </c>
      <c r="Z88" s="23">
        <f t="shared" si="3"/>
        <v>206.92083333333335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70.5</v>
      </c>
      <c r="AJ88" s="9">
        <f t="shared" si="8"/>
        <v>0.23039215686274508</v>
      </c>
      <c r="AK88" s="9">
        <f t="shared" si="9"/>
        <v>0.23039215686274508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Encargos'!B6)+('Swap - Encargos'!X6)</f>
        <v>187</v>
      </c>
      <c r="L89" s="4">
        <f>Forward!L89+(-'Swap - Encargos'!C6)+('Swap - Encargos'!Y6)</f>
        <v>256</v>
      </c>
      <c r="M89" s="4">
        <f>Forward!M89+(-'Swap - Encargos'!D6)+('Swap - Encargos'!Z6)</f>
        <v>241</v>
      </c>
      <c r="N89" s="4">
        <f>Forward!N89+(-'Swap - Encargos'!E6)+('Swap - Encargos'!AA6)</f>
        <v>215</v>
      </c>
      <c r="O89" s="4">
        <f>Forward!O89+(-'Swap - Encargos'!F6)+('Swap - Encargos'!AB6)</f>
        <v>206</v>
      </c>
      <c r="P89" s="4">
        <f>Forward!P89+(-'Swap - Encargos'!G6)+('Swap - Encargos'!AC6)</f>
        <v>203</v>
      </c>
      <c r="Q89" s="4">
        <f>Forward!Q89+(-'Swap - Encargos'!H6)+('Swap - Encargos'!AD6)</f>
        <v>200</v>
      </c>
      <c r="R89" s="4">
        <f>Forward!R89+(-'Swap - Encargos'!I6)+('Swap - Encargos'!AE6)</f>
        <v>196</v>
      </c>
      <c r="S89" s="4">
        <f>Forward!S89+(-'Swap - Encargos'!J6)+('Swap - Encargos'!AF6)</f>
        <v>193</v>
      </c>
      <c r="T89" s="4">
        <f>Forward!T89+(-'Swap - Encargos'!K6)+('Swap - Encargos'!AG6)</f>
        <v>189</v>
      </c>
      <c r="U89" s="4">
        <f>Forward!U89</f>
        <v>0</v>
      </c>
      <c r="V89" s="6"/>
      <c r="W89" s="20">
        <f t="shared" si="0"/>
        <v>230.33333333333334</v>
      </c>
      <c r="X89" s="20">
        <f t="shared" si="1"/>
        <v>210.3467261904762</v>
      </c>
      <c r="Y89" s="23">
        <f t="shared" si="2"/>
        <v>221.8</v>
      </c>
      <c r="Z89" s="23">
        <f t="shared" si="3"/>
        <v>206.92083333333335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75.666666666666657</v>
      </c>
      <c r="AJ89" s="9">
        <f t="shared" si="8"/>
        <v>0.247276688453159</v>
      </c>
      <c r="AK89" s="9">
        <f t="shared" si="9"/>
        <v>0.247276688453159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Encargos'!B7)+('Swap - Encargos'!X7)</f>
        <v>185</v>
      </c>
      <c r="L90" s="4">
        <f>Forward!L90+(-'Swap - Encargos'!C7)+('Swap - Encargos'!Y7)</f>
        <v>234</v>
      </c>
      <c r="M90" s="4">
        <f>Forward!M90+(-'Swap - Encargos'!D7)+('Swap - Encargos'!Z7)</f>
        <v>239</v>
      </c>
      <c r="N90" s="4">
        <f>Forward!N90+(-'Swap - Encargos'!E7)+('Swap - Encargos'!AA7)</f>
        <v>228</v>
      </c>
      <c r="O90" s="4">
        <f>Forward!O90+(-'Swap - Encargos'!F7)+('Swap - Encargos'!AB7)</f>
        <v>211</v>
      </c>
      <c r="P90" s="4">
        <f>Forward!P90+(-'Swap - Encargos'!G7)+('Swap - Encargos'!AC7)</f>
        <v>209</v>
      </c>
      <c r="Q90" s="4">
        <f>Forward!Q90+(-'Swap - Encargos'!H7)+('Swap - Encargos'!AD7)</f>
        <v>207</v>
      </c>
      <c r="R90" s="4">
        <f>Forward!R90+(-'Swap - Encargos'!I7)+('Swap - Encargos'!AE7)</f>
        <v>203</v>
      </c>
      <c r="S90" s="4">
        <f>Forward!S90+(-'Swap - Encargos'!J7)+('Swap - Encargos'!AF7)</f>
        <v>197</v>
      </c>
      <c r="T90" s="4">
        <f>Forward!T90+(-'Swap - Encargos'!K7)+('Swap - Encargos'!AG7)</f>
        <v>195</v>
      </c>
      <c r="U90" s="4">
        <f>Forward!U90</f>
        <v>0</v>
      </c>
      <c r="V90" s="6"/>
      <c r="W90" s="20">
        <f t="shared" si="0"/>
        <v>224.11111111111111</v>
      </c>
      <c r="X90" s="20">
        <f t="shared" si="1"/>
        <v>210.3467261904762</v>
      </c>
      <c r="Y90" s="23">
        <f t="shared" si="2"/>
        <v>221</v>
      </c>
      <c r="Z90" s="23">
        <f t="shared" si="3"/>
        <v>206.92083333333335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81.888888888888886</v>
      </c>
      <c r="AJ90" s="9">
        <f t="shared" si="8"/>
        <v>0.26761074800290485</v>
      </c>
      <c r="AK90" s="9">
        <f t="shared" si="9"/>
        <v>0.26761074800290485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Encargos'!B8)+('Swap - Encargos'!X8)</f>
        <v>179</v>
      </c>
      <c r="L91" s="4">
        <f>Forward!L91+(-'Swap - Encargos'!C8)+('Swap - Encargos'!Y8)</f>
        <v>237</v>
      </c>
      <c r="M91" s="4">
        <f>Forward!M91+(-'Swap - Encargos'!D8)+('Swap - Encargos'!Z8)</f>
        <v>235</v>
      </c>
      <c r="N91" s="4">
        <f>Forward!N91+(-'Swap - Encargos'!E8)+('Swap - Encargos'!AA8)</f>
        <v>210</v>
      </c>
      <c r="O91" s="4">
        <f>Forward!O91+(-'Swap - Encargos'!F8)+('Swap - Encargos'!AB8)</f>
        <v>203</v>
      </c>
      <c r="P91" s="4">
        <f>Forward!P91+(-'Swap - Encargos'!G8)+('Swap - Encargos'!AC8)</f>
        <v>204</v>
      </c>
      <c r="Q91" s="4">
        <f>Forward!Q91+(-'Swap - Encargos'!H8)+('Swap - Encargos'!AD8)</f>
        <v>199</v>
      </c>
      <c r="R91" s="4">
        <f>Forward!R91+(-'Swap - Encargos'!I8)+('Swap - Encargos'!AE8)</f>
        <v>198</v>
      </c>
      <c r="S91" s="4">
        <f>Forward!S91+(-'Swap - Encargos'!J8)+('Swap - Encargos'!AF8)</f>
        <v>194</v>
      </c>
      <c r="T91" s="4">
        <f>Forward!T91+(-'Swap - Encargos'!K8)+('Swap - Encargos'!AG8)</f>
        <v>188</v>
      </c>
      <c r="U91" s="4">
        <f>Forward!U91</f>
        <v>0</v>
      </c>
      <c r="V91" s="6"/>
      <c r="W91" s="20">
        <f t="shared" si="0"/>
        <v>221.30555555555554</v>
      </c>
      <c r="X91" s="20">
        <f t="shared" si="1"/>
        <v>210.3467261904762</v>
      </c>
      <c r="Y91" s="23">
        <f t="shared" si="2"/>
        <v>214.88333333333333</v>
      </c>
      <c r="Z91" s="23">
        <f t="shared" si="3"/>
        <v>206.92083333333335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84.694444444444457</v>
      </c>
      <c r="AJ91" s="9">
        <f t="shared" si="8"/>
        <v>0.2767792302106028</v>
      </c>
      <c r="AK91" s="9">
        <f t="shared" si="9"/>
        <v>0.2767792302106028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Encargos'!B9)+('Swap - Encargos'!X9)</f>
        <v>111</v>
      </c>
      <c r="L92" s="4">
        <f>Forward!L92+(-'Swap - Encargos'!C9)+('Swap - Encargos'!Y9)</f>
        <v>225</v>
      </c>
      <c r="M92" s="4">
        <f>Forward!M92+(-'Swap - Encargos'!D9)+('Swap - Encargos'!Z9)</f>
        <v>227</v>
      </c>
      <c r="N92" s="4">
        <f>Forward!N92+(-'Swap - Encargos'!E9)+('Swap - Encargos'!AA9)</f>
        <v>216</v>
      </c>
      <c r="O92" s="4">
        <f>Forward!O92+(-'Swap - Encargos'!F9)+('Swap - Encargos'!AB9)</f>
        <v>204</v>
      </c>
      <c r="P92" s="4">
        <f>Forward!P92+(-'Swap - Encargos'!G9)+('Swap - Encargos'!AC9)</f>
        <v>205</v>
      </c>
      <c r="Q92" s="4">
        <f>Forward!Q92+(-'Swap - Encargos'!H9)+('Swap - Encargos'!AD9)</f>
        <v>201</v>
      </c>
      <c r="R92" s="4">
        <f>Forward!R92+(-'Swap - Encargos'!I9)+('Swap - Encargos'!AE9)</f>
        <v>197</v>
      </c>
      <c r="S92" s="4">
        <f>Forward!S92+(-'Swap - Encargos'!J9)+('Swap - Encargos'!AF9)</f>
        <v>193</v>
      </c>
      <c r="T92" s="4">
        <f>Forward!T92+(-'Swap - Encargos'!K9)+('Swap - Encargos'!AG9)</f>
        <v>190</v>
      </c>
      <c r="U92" s="4">
        <f>Forward!U92</f>
        <v>0</v>
      </c>
      <c r="V92" s="6"/>
      <c r="W92" s="20">
        <f t="shared" si="0"/>
        <v>205.16666666666666</v>
      </c>
      <c r="X92" s="20">
        <f t="shared" si="1"/>
        <v>210.3467261904762</v>
      </c>
      <c r="Y92" s="23">
        <f t="shared" si="2"/>
        <v>206</v>
      </c>
      <c r="Z92" s="23">
        <f t="shared" si="3"/>
        <v>206.92083333333335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100.83333333333334</v>
      </c>
      <c r="AJ92" s="9">
        <f t="shared" si="8"/>
        <v>0.329520697167756</v>
      </c>
      <c r="AK92" s="9">
        <f t="shared" si="9"/>
        <v>0.329520697167756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Encargos'!B10)+('Swap - Encargos'!X10)</f>
        <v>124</v>
      </c>
      <c r="L93" s="4">
        <f>Forward!L93+(-'Swap - Encargos'!C10)+('Swap - Encargos'!Y10)</f>
        <v>216</v>
      </c>
      <c r="M93" s="4">
        <f>Forward!M93+(-'Swap - Encargos'!D10)+('Swap - Encargos'!Z10)</f>
        <v>217</v>
      </c>
      <c r="N93" s="4">
        <f>Forward!N93+(-'Swap - Encargos'!E10)+('Swap - Encargos'!AA10)</f>
        <v>207</v>
      </c>
      <c r="O93" s="4">
        <f>Forward!O93+(-'Swap - Encargos'!F10)+('Swap - Encargos'!AB10)</f>
        <v>204</v>
      </c>
      <c r="P93" s="4">
        <f>Forward!P93+(-'Swap - Encargos'!G10)+('Swap - Encargos'!AC10)</f>
        <v>199</v>
      </c>
      <c r="Q93" s="4">
        <f>Forward!Q93+(-'Swap - Encargos'!H10)+('Swap - Encargos'!AD10)</f>
        <v>201</v>
      </c>
      <c r="R93" s="4">
        <f>Forward!R93+(-'Swap - Encargos'!I10)+('Swap - Encargos'!AE10)</f>
        <v>195</v>
      </c>
      <c r="S93" s="4">
        <f>Forward!S93+(-'Swap - Encargos'!J10)+('Swap - Encargos'!AF10)</f>
        <v>187</v>
      </c>
      <c r="T93" s="4">
        <f>Forward!T93+(-'Swap - Encargos'!K10)+('Swap - Encargos'!AG10)</f>
        <v>184</v>
      </c>
      <c r="U93" s="4">
        <f>Forward!U93</f>
        <v>0</v>
      </c>
      <c r="V93" s="6"/>
      <c r="W93" s="20">
        <f t="shared" si="0"/>
        <v>201.80555555555554</v>
      </c>
      <c r="X93" s="20">
        <f t="shared" si="1"/>
        <v>210.3467261904762</v>
      </c>
      <c r="Y93" s="23">
        <f t="shared" si="2"/>
        <v>202.35</v>
      </c>
      <c r="Z93" s="23">
        <f t="shared" si="3"/>
        <v>206.92083333333335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104.19444444444446</v>
      </c>
      <c r="AJ93" s="9">
        <f t="shared" si="8"/>
        <v>0.34050472040668123</v>
      </c>
      <c r="AK93" s="9">
        <f t="shared" si="9"/>
        <v>0.34050472040668123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Encargos'!B11)+('Swap - Encargos'!X11)</f>
        <v>143</v>
      </c>
      <c r="L94" s="4">
        <f>Forward!L94+(-'Swap - Encargos'!C11)+('Swap - Encargos'!Y11)</f>
        <v>200</v>
      </c>
      <c r="M94" s="4">
        <f>Forward!M94+(-'Swap - Encargos'!D11)+('Swap - Encargos'!Z11)</f>
        <v>217</v>
      </c>
      <c r="N94" s="4">
        <f>Forward!N94+(-'Swap - Encargos'!E11)+('Swap - Encargos'!AA11)</f>
        <v>214</v>
      </c>
      <c r="O94" s="4">
        <f>Forward!O94+(-'Swap - Encargos'!F11)+('Swap - Encargos'!AB11)</f>
        <v>204</v>
      </c>
      <c r="P94" s="4">
        <f>Forward!P94+(-'Swap - Encargos'!G11)+('Swap - Encargos'!AC11)</f>
        <v>201</v>
      </c>
      <c r="Q94" s="4">
        <f>Forward!Q94+(-'Swap - Encargos'!H11)+('Swap - Encargos'!AD11)</f>
        <v>197</v>
      </c>
      <c r="R94" s="4">
        <f>Forward!R94+(-'Swap - Encargos'!I11)+('Swap - Encargos'!AE11)</f>
        <v>190</v>
      </c>
      <c r="S94" s="4">
        <f>Forward!S94+(-'Swap - Encargos'!J11)+('Swap - Encargos'!AF11)</f>
        <v>187</v>
      </c>
      <c r="T94" s="4">
        <f>Forward!T94+(-'Swap - Encargos'!K11)+('Swap - Encargos'!AG11)</f>
        <v>183</v>
      </c>
      <c r="U94" s="4">
        <f>Forward!U94</f>
        <v>0</v>
      </c>
      <c r="V94" s="6"/>
      <c r="W94" s="20">
        <f t="shared" si="0"/>
        <v>202.44444444444446</v>
      </c>
      <c r="X94" s="20">
        <f t="shared" si="1"/>
        <v>210.3467261904762</v>
      </c>
      <c r="Y94" s="23">
        <f t="shared" si="2"/>
        <v>203.33333333333334</v>
      </c>
      <c r="Z94" s="23">
        <f t="shared" si="3"/>
        <v>206.92083333333335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103.55555555555554</v>
      </c>
      <c r="AJ94" s="9">
        <f t="shared" si="8"/>
        <v>0.33841684822076973</v>
      </c>
      <c r="AK94" s="9">
        <f t="shared" si="9"/>
        <v>0.33841684822076973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Encargos'!B12)+('Swap - Encargos'!X12)</f>
        <v>123</v>
      </c>
      <c r="L95" s="4">
        <f>Forward!L95+(-'Swap - Encargos'!C12)+('Swap - Encargos'!Y12)</f>
        <v>175</v>
      </c>
      <c r="M95" s="4">
        <f>Forward!M95+(-'Swap - Encargos'!D12)+('Swap - Encargos'!Z12)</f>
        <v>194</v>
      </c>
      <c r="N95" s="4">
        <f>Forward!N95+(-'Swap - Encargos'!E12)+('Swap - Encargos'!AA12)</f>
        <v>198</v>
      </c>
      <c r="O95" s="4">
        <f>Forward!O95+(-'Swap - Encargos'!F12)+('Swap - Encargos'!AB12)</f>
        <v>193</v>
      </c>
      <c r="P95" s="4">
        <f>Forward!P95+(-'Swap - Encargos'!G12)+('Swap - Encargos'!AC12)</f>
        <v>189</v>
      </c>
      <c r="Q95" s="4">
        <f>Forward!Q95+(-'Swap - Encargos'!H12)+('Swap - Encargos'!AD12)</f>
        <v>186</v>
      </c>
      <c r="R95" s="4">
        <f>Forward!R95+(-'Swap - Encargos'!I12)+('Swap - Encargos'!AE12)</f>
        <v>183</v>
      </c>
      <c r="S95" s="4">
        <f>Forward!S95+(-'Swap - Encargos'!J12)+('Swap - Encargos'!AF12)</f>
        <v>180</v>
      </c>
      <c r="T95" s="4">
        <f>Forward!T95+(-'Swap - Encargos'!K12)+('Swap - Encargos'!AG12)</f>
        <v>176</v>
      </c>
      <c r="U95" s="4">
        <f>Forward!U95</f>
        <v>0</v>
      </c>
      <c r="V95" s="6"/>
      <c r="W95" s="20">
        <f t="shared" si="0"/>
        <v>182.75</v>
      </c>
      <c r="X95" s="20">
        <f t="shared" si="1"/>
        <v>210.3467261904762</v>
      </c>
      <c r="Y95" s="23">
        <f t="shared" si="2"/>
        <v>186.5</v>
      </c>
      <c r="Z95" s="23">
        <f t="shared" si="3"/>
        <v>206.92083333333335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123.25</v>
      </c>
      <c r="AJ95" s="9">
        <f t="shared" si="8"/>
        <v>0.40277777777777779</v>
      </c>
      <c r="AK95" s="9">
        <f t="shared" si="9"/>
        <v>0.40277777777777779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Encargos'!B13)+('Swap - Encargos'!X13)</f>
        <v>117</v>
      </c>
      <c r="L96" s="4">
        <f>Forward!L96+(-'Swap - Encargos'!C13)+('Swap - Encargos'!Y13)</f>
        <v>134</v>
      </c>
      <c r="M96" s="4">
        <f>Forward!M96+(-'Swap - Encargos'!D13)+('Swap - Encargos'!Z13)</f>
        <v>173</v>
      </c>
      <c r="N96" s="4">
        <f>Forward!N96+(-'Swap - Encargos'!E13)+('Swap - Encargos'!AA13)</f>
        <v>183</v>
      </c>
      <c r="O96" s="4">
        <f>Forward!O96+(-'Swap - Encargos'!F13)+('Swap - Encargos'!AB13)</f>
        <v>178</v>
      </c>
      <c r="P96" s="4">
        <f>Forward!P96+(-'Swap - Encargos'!G13)+('Swap - Encargos'!AC13)</f>
        <v>187</v>
      </c>
      <c r="Q96" s="4">
        <f>Forward!Q96+(-'Swap - Encargos'!H13)+('Swap - Encargos'!AD13)</f>
        <v>184</v>
      </c>
      <c r="R96" s="4">
        <f>Forward!R96+(-'Swap - Encargos'!I13)+('Swap - Encargos'!AE13)</f>
        <v>184</v>
      </c>
      <c r="S96" s="4">
        <f>Forward!S96+(-'Swap - Encargos'!J13)+('Swap - Encargos'!AF13)</f>
        <v>179</v>
      </c>
      <c r="T96" s="4">
        <f>Forward!T96+(-'Swap - Encargos'!K13)+('Swap - Encargos'!AG13)</f>
        <v>174</v>
      </c>
      <c r="U96" s="4">
        <f>Forward!U96</f>
        <v>0</v>
      </c>
      <c r="V96" s="6"/>
      <c r="W96" s="20">
        <f t="shared" si="0"/>
        <v>159.66666666666666</v>
      </c>
      <c r="X96" s="20">
        <f t="shared" si="1"/>
        <v>210.3467261904762</v>
      </c>
      <c r="Y96" s="23">
        <f t="shared" si="2"/>
        <v>168.66666666666666</v>
      </c>
      <c r="Z96" s="23">
        <f t="shared" si="3"/>
        <v>206.92083333333335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146.33333333333334</v>
      </c>
      <c r="AJ96" s="9">
        <f t="shared" si="8"/>
        <v>0.47821350762527237</v>
      </c>
      <c r="AK96" s="9">
        <f t="shared" si="9"/>
        <v>0.47821350762527237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Encargos'!B14)+('Swap - Encargos'!X14)</f>
        <v>121</v>
      </c>
      <c r="L97" s="4">
        <f>Forward!L97+(-'Swap - Encargos'!C14)+('Swap - Encargos'!Y14)</f>
        <v>131</v>
      </c>
      <c r="M97" s="4">
        <f>Forward!M97+(-'Swap - Encargos'!D14)+('Swap - Encargos'!Z14)</f>
        <v>168</v>
      </c>
      <c r="N97" s="4">
        <f>Forward!N97+(-'Swap - Encargos'!E14)+('Swap - Encargos'!AA14)</f>
        <v>180</v>
      </c>
      <c r="O97" s="4">
        <f>Forward!O97+(-'Swap - Encargos'!F14)+('Swap - Encargos'!AB14)</f>
        <v>173</v>
      </c>
      <c r="P97" s="4">
        <f>Forward!P97+(-'Swap - Encargos'!G14)+('Swap - Encargos'!AC14)</f>
        <v>192</v>
      </c>
      <c r="Q97" s="4">
        <f>Forward!Q97+(-'Swap - Encargos'!H14)+('Swap - Encargos'!AD14)</f>
        <v>191</v>
      </c>
      <c r="R97" s="4">
        <f>Forward!R97+(-'Swap - Encargos'!I14)+('Swap - Encargos'!AE14)</f>
        <v>181</v>
      </c>
      <c r="S97" s="4">
        <f>Forward!S97+(-'Swap - Encargos'!J14)+('Swap - Encargos'!AF14)</f>
        <v>178</v>
      </c>
      <c r="T97" s="4">
        <f>Forward!T97+(-'Swap - Encargos'!K14)+('Swap - Encargos'!AG14)</f>
        <v>173</v>
      </c>
      <c r="U97" s="4">
        <f>Forward!U97</f>
        <v>0</v>
      </c>
      <c r="V97" s="6"/>
      <c r="W97" s="20">
        <f t="shared" si="0"/>
        <v>158.02777777777777</v>
      </c>
      <c r="X97" s="20">
        <f t="shared" si="1"/>
        <v>210.3467261904762</v>
      </c>
      <c r="Y97" s="23">
        <f t="shared" si="2"/>
        <v>167.61666666666667</v>
      </c>
      <c r="Z97" s="23">
        <f t="shared" si="3"/>
        <v>206.92083333333335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147.97222222222223</v>
      </c>
      <c r="AJ97" s="9">
        <f t="shared" si="8"/>
        <v>0.4835693536673929</v>
      </c>
      <c r="AK97" s="9">
        <f t="shared" si="9"/>
        <v>0.4835693536673929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Encargos'!C15)+('Swap - Encargos'!Y15)</f>
        <v>125</v>
      </c>
      <c r="M98" s="4">
        <f>Forward!M98+(-'Swap - Encargos'!D15)+('Swap - Encargos'!Z15)</f>
        <v>142</v>
      </c>
      <c r="N98" s="4">
        <f>Forward!N98+(-'Swap - Encargos'!E15)+('Swap - Encargos'!AA15)</f>
        <v>158</v>
      </c>
      <c r="O98" s="4">
        <f>Forward!O98+(-'Swap - Encargos'!F15)+('Swap - Encargos'!AB15)</f>
        <v>170</v>
      </c>
      <c r="P98" s="4">
        <f>Forward!P98+(-'Swap - Encargos'!G15)+('Swap - Encargos'!AC15)</f>
        <v>195</v>
      </c>
      <c r="Q98" s="4">
        <f>Forward!Q98+(-'Swap - Encargos'!H15)+('Swap - Encargos'!AD15)</f>
        <v>191</v>
      </c>
      <c r="R98" s="4">
        <f>Forward!R98+(-'Swap - Encargos'!I15)+('Swap - Encargos'!AE15)</f>
        <v>187</v>
      </c>
      <c r="S98" s="4">
        <f>Forward!S98+(-'Swap - Encargos'!J15)+('Swap - Encargos'!AF15)</f>
        <v>184</v>
      </c>
      <c r="T98" s="4">
        <f>Forward!T98+(-'Swap - Encargos'!K15)+('Swap - Encargos'!AG15)</f>
        <v>178</v>
      </c>
      <c r="U98" s="4">
        <f>Forward!U98</f>
        <v>0</v>
      </c>
      <c r="V98" s="6"/>
      <c r="W98" s="20">
        <f t="shared" si="0"/>
        <v>141.66666666666666</v>
      </c>
      <c r="X98" s="20">
        <f t="shared" si="1"/>
        <v>210.3467261904762</v>
      </c>
      <c r="Y98" s="23">
        <f t="shared" si="2"/>
        <v>158</v>
      </c>
      <c r="Z98" s="23">
        <f t="shared" si="3"/>
        <v>206.92083333333335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175.13333333333335</v>
      </c>
      <c r="AJ98" s="9">
        <f t="shared" si="8"/>
        <v>0.55281986531986538</v>
      </c>
      <c r="AK98" s="9">
        <f t="shared" si="9"/>
        <v>0.55281986531986538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Encargos'!C16)+('Swap - Encargos'!Y16)</f>
        <v>128</v>
      </c>
      <c r="M99" s="4">
        <f>Forward!M99+(-'Swap - Encargos'!D16)+('Swap - Encargos'!Z16)</f>
        <v>135</v>
      </c>
      <c r="N99" s="4">
        <f>Forward!N99+(-'Swap - Encargos'!E16)+('Swap - Encargos'!AA16)</f>
        <v>147</v>
      </c>
      <c r="O99" s="4">
        <f>Forward!O99+(-'Swap - Encargos'!F16)+('Swap - Encargos'!AB16)</f>
        <v>162</v>
      </c>
      <c r="P99" s="4">
        <f>Forward!P99+(-'Swap - Encargos'!G16)+('Swap - Encargos'!AC16)</f>
        <v>201</v>
      </c>
      <c r="Q99" s="4">
        <f>Forward!Q99+(-'Swap - Encargos'!H16)+('Swap - Encargos'!AD16)</f>
        <v>197</v>
      </c>
      <c r="R99" s="4">
        <f>Forward!R99+(-'Swap - Encargos'!I16)+('Swap - Encargos'!AE16)</f>
        <v>190</v>
      </c>
      <c r="S99" s="4">
        <f>Forward!S99+(-'Swap - Encargos'!J16)+('Swap - Encargos'!AF16)</f>
        <v>188</v>
      </c>
      <c r="T99" s="4">
        <f>Forward!T99+(-'Swap - Encargos'!K16)+('Swap - Encargos'!AG16)</f>
        <v>182</v>
      </c>
      <c r="U99" s="4">
        <f>Forward!U99</f>
        <v>0</v>
      </c>
      <c r="V99" s="6"/>
      <c r="W99" s="20">
        <f t="shared" si="0"/>
        <v>137.61111111111111</v>
      </c>
      <c r="X99" s="20">
        <f t="shared" si="1"/>
        <v>210.3467261904762</v>
      </c>
      <c r="Y99" s="23">
        <f t="shared" si="2"/>
        <v>155.75</v>
      </c>
      <c r="Z99" s="23">
        <f t="shared" si="3"/>
        <v>206.92083333333335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179.1888888888889</v>
      </c>
      <c r="AJ99" s="9">
        <f t="shared" si="8"/>
        <v>0.56562149270482609</v>
      </c>
      <c r="AK99" s="9">
        <f t="shared" si="9"/>
        <v>0.56562149270482609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Encargos'!C17)+('Swap - Encargos'!Y17)</f>
        <v>126</v>
      </c>
      <c r="M100" s="4">
        <f>Forward!M100+(-'Swap - Encargos'!D17)+('Swap - Encargos'!Z17)</f>
        <v>139</v>
      </c>
      <c r="N100" s="4">
        <f>Forward!N100+(-'Swap - Encargos'!E17)+('Swap - Encargos'!AA17)</f>
        <v>141</v>
      </c>
      <c r="O100" s="4">
        <f>Forward!O100+(-'Swap - Encargos'!F17)+('Swap - Encargos'!AB17)</f>
        <v>153</v>
      </c>
      <c r="P100" s="4">
        <f>Forward!P100+(-'Swap - Encargos'!G17)+('Swap - Encargos'!AC17)</f>
        <v>175</v>
      </c>
      <c r="Q100" s="4">
        <f>Forward!Q100+(-'Swap - Encargos'!H17)+('Swap - Encargos'!AD17)</f>
        <v>191</v>
      </c>
      <c r="R100" s="4">
        <f>Forward!R100+(-'Swap - Encargos'!I17)+('Swap - Encargos'!AE17)</f>
        <v>182</v>
      </c>
      <c r="S100" s="4">
        <f>Forward!S100+(-'Swap - Encargos'!J17)+('Swap - Encargos'!AF17)</f>
        <v>181</v>
      </c>
      <c r="T100" s="4">
        <f>Forward!T100+(-'Swap - Encargos'!K17)+('Swap - Encargos'!AG17)</f>
        <v>174</v>
      </c>
      <c r="U100" s="4">
        <f>Forward!U100</f>
        <v>0</v>
      </c>
      <c r="V100" s="6"/>
      <c r="W100" s="20">
        <f t="shared" si="0"/>
        <v>136.83333333333334</v>
      </c>
      <c r="X100" s="20">
        <f t="shared" si="1"/>
        <v>210.3467261904762</v>
      </c>
      <c r="Y100" s="23">
        <f t="shared" si="2"/>
        <v>148.96666666666667</v>
      </c>
      <c r="Z100" s="23">
        <f t="shared" si="3"/>
        <v>206.92083333333335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179.96666666666667</v>
      </c>
      <c r="AJ100" s="9">
        <f t="shared" si="8"/>
        <v>0.56807659932659926</v>
      </c>
      <c r="AK100" s="9">
        <f t="shared" si="9"/>
        <v>0.56807659932659926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Encargos'!C18)+('Swap - Encargos'!Y18)</f>
        <v>119</v>
      </c>
      <c r="M101" s="4">
        <f>Forward!M101+(-'Swap - Encargos'!D18)+('Swap - Encargos'!Z18)</f>
        <v>125</v>
      </c>
      <c r="N101" s="4">
        <f>Forward!N101+(-'Swap - Encargos'!E18)+('Swap - Encargos'!AA18)</f>
        <v>129</v>
      </c>
      <c r="O101" s="4">
        <f>Forward!O101+(-'Swap - Encargos'!F18)+('Swap - Encargos'!AB18)</f>
        <v>143</v>
      </c>
      <c r="P101" s="4">
        <f>Forward!P101+(-'Swap - Encargos'!G18)+('Swap - Encargos'!AC18)</f>
        <v>168</v>
      </c>
      <c r="Q101" s="4">
        <f>Forward!Q101+(-'Swap - Encargos'!H18)+('Swap - Encargos'!AD18)</f>
        <v>181</v>
      </c>
      <c r="R101" s="4">
        <f>Forward!R101+(-'Swap - Encargos'!I18)+('Swap - Encargos'!AE18)</f>
        <v>182</v>
      </c>
      <c r="S101" s="4">
        <f>Forward!S101+(-'Swap - Encargos'!J18)+('Swap - Encargos'!AF18)</f>
        <v>180</v>
      </c>
      <c r="T101" s="4">
        <f>Forward!T101+(-'Swap - Encargos'!K18)+('Swap - Encargos'!AG18)</f>
        <v>176</v>
      </c>
      <c r="U101" s="4">
        <f>Forward!U101</f>
        <v>0</v>
      </c>
      <c r="V101" s="6"/>
      <c r="W101" s="20">
        <f t="shared" si="0"/>
        <v>126.33333333333333</v>
      </c>
      <c r="X101" s="20">
        <f t="shared" si="1"/>
        <v>210.3467261904762</v>
      </c>
      <c r="Y101" s="23">
        <f t="shared" si="2"/>
        <v>139.9</v>
      </c>
      <c r="Z101" s="23">
        <f t="shared" si="3"/>
        <v>206.92083333333335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190.4666666666667</v>
      </c>
      <c r="AJ101" s="9">
        <f t="shared" si="8"/>
        <v>0.60122053872053882</v>
      </c>
      <c r="AK101" s="9">
        <f t="shared" si="9"/>
        <v>0.60122053872053882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Encargos'!C19)+('Swap - Encargos'!Y19)</f>
        <v>130</v>
      </c>
      <c r="M102" s="4">
        <f>Forward!M102+(-'Swap - Encargos'!D19)+('Swap - Encargos'!Z19)</f>
        <v>129</v>
      </c>
      <c r="N102" s="4">
        <f>Forward!N102+(-'Swap - Encargos'!E19)+('Swap - Encargos'!AA19)</f>
        <v>140</v>
      </c>
      <c r="O102" s="4">
        <f>Forward!O102+(-'Swap - Encargos'!F19)+('Swap - Encargos'!AB19)</f>
        <v>153</v>
      </c>
      <c r="P102" s="4">
        <f>Forward!P102+(-'Swap - Encargos'!G19)+('Swap - Encargos'!AC19)</f>
        <v>167</v>
      </c>
      <c r="Q102" s="4">
        <f>Forward!Q102+(-'Swap - Encargos'!H19)+('Swap - Encargos'!AD19)</f>
        <v>181</v>
      </c>
      <c r="R102" s="4">
        <f>Forward!R102+(-'Swap - Encargos'!I19)+('Swap - Encargos'!AE19)</f>
        <v>181</v>
      </c>
      <c r="S102" s="4">
        <f>Forward!S102+(-'Swap - Encargos'!J19)+('Swap - Encargos'!AF19)</f>
        <v>176</v>
      </c>
      <c r="T102" s="4">
        <f>Forward!T102+(-'Swap - Encargos'!K19)+('Swap - Encargos'!AG19)</f>
        <v>176</v>
      </c>
      <c r="U102" s="4">
        <f>Forward!U102</f>
        <v>0</v>
      </c>
      <c r="V102" s="6"/>
      <c r="W102" s="20">
        <f t="shared" si="0"/>
        <v>135.55555555555554</v>
      </c>
      <c r="X102" s="20">
        <f t="shared" si="1"/>
        <v>210.3467261904762</v>
      </c>
      <c r="Y102" s="23">
        <f t="shared" si="2"/>
        <v>147.19999999999999</v>
      </c>
      <c r="Z102" s="23">
        <f t="shared" si="3"/>
        <v>206.92083333333335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181.24444444444447</v>
      </c>
      <c r="AJ102" s="9">
        <f t="shared" si="8"/>
        <v>0.57210998877665553</v>
      </c>
      <c r="AK102" s="9">
        <f t="shared" si="9"/>
        <v>0.57210998877665553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Encargos'!C20)+('Swap - Encargos'!Y20)</f>
        <v>127</v>
      </c>
      <c r="M103" s="4">
        <f>Forward!M103+(-'Swap - Encargos'!D20)+('Swap - Encargos'!Z20)</f>
        <v>131</v>
      </c>
      <c r="N103" s="4">
        <f>Forward!N103+(-'Swap - Encargos'!E20)+('Swap - Encargos'!AA20)</f>
        <v>141</v>
      </c>
      <c r="O103" s="4">
        <f>Forward!O103+(-'Swap - Encargos'!F20)+('Swap - Encargos'!AB20)</f>
        <v>147</v>
      </c>
      <c r="P103" s="4">
        <f>Forward!P103+(-'Swap - Encargos'!G20)+('Swap - Encargos'!AC20)</f>
        <v>162</v>
      </c>
      <c r="Q103" s="4">
        <f>Forward!Q103+(-'Swap - Encargos'!H20)+('Swap - Encargos'!AD20)</f>
        <v>178</v>
      </c>
      <c r="R103" s="4">
        <f>Forward!R103+(-'Swap - Encargos'!I20)+('Swap - Encargos'!AE20)</f>
        <v>176</v>
      </c>
      <c r="S103" s="4">
        <f>Forward!S103+(-'Swap - Encargos'!J20)+('Swap - Encargos'!AF20)</f>
        <v>175</v>
      </c>
      <c r="T103" s="4">
        <f>Forward!T103+(-'Swap - Encargos'!K20)+('Swap - Encargos'!AG20)</f>
        <v>170</v>
      </c>
      <c r="U103" s="4">
        <f>Forward!U103</f>
        <v>0</v>
      </c>
      <c r="V103" s="6"/>
      <c r="W103" s="20">
        <f t="shared" si="0"/>
        <v>135.77777777777777</v>
      </c>
      <c r="X103" s="20">
        <f t="shared" si="1"/>
        <v>210.3467261904762</v>
      </c>
      <c r="Y103" s="23">
        <f t="shared" si="2"/>
        <v>145.85</v>
      </c>
      <c r="Z103" s="23">
        <f t="shared" si="3"/>
        <v>206.92083333333335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181.02222222222224</v>
      </c>
      <c r="AJ103" s="9">
        <f t="shared" si="8"/>
        <v>0.57140852974186307</v>
      </c>
      <c r="AK103" s="9">
        <f t="shared" si="9"/>
        <v>0.57140852974186307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Encargos'!C21)+('Swap - Encargos'!Y21)</f>
        <v>130</v>
      </c>
      <c r="M104" s="4">
        <f>Forward!M104+(-'Swap - Encargos'!D21)+('Swap - Encargos'!Z21)</f>
        <v>130</v>
      </c>
      <c r="N104" s="4">
        <f>Forward!N104+(-'Swap - Encargos'!E21)+('Swap - Encargos'!AA21)</f>
        <v>143</v>
      </c>
      <c r="O104" s="4">
        <f>Forward!O104+(-'Swap - Encargos'!F21)+('Swap - Encargos'!AB21)</f>
        <v>149</v>
      </c>
      <c r="P104" s="4">
        <f>Forward!P104+(-'Swap - Encargos'!G21)+('Swap - Encargos'!AC21)</f>
        <v>155</v>
      </c>
      <c r="Q104" s="4">
        <f>Forward!Q104+(-'Swap - Encargos'!H21)+('Swap - Encargos'!AD21)</f>
        <v>175</v>
      </c>
      <c r="R104" s="4">
        <f>Forward!R104+(-'Swap - Encargos'!I21)+('Swap - Encargos'!AE21)</f>
        <v>171</v>
      </c>
      <c r="S104" s="4">
        <f>Forward!S104+(-'Swap - Encargos'!J21)+('Swap - Encargos'!AF21)</f>
        <v>169</v>
      </c>
      <c r="T104" s="4">
        <f>Forward!T104+(-'Swap - Encargos'!K21)+('Swap - Encargos'!AG21)</f>
        <v>169</v>
      </c>
      <c r="U104" s="4">
        <f>Forward!U104</f>
        <v>0</v>
      </c>
      <c r="V104" s="6"/>
      <c r="W104" s="20">
        <f t="shared" si="0"/>
        <v>137.5</v>
      </c>
      <c r="X104" s="20">
        <f t="shared" si="1"/>
        <v>210.3467261904762</v>
      </c>
      <c r="Y104" s="23">
        <f t="shared" si="2"/>
        <v>145.9</v>
      </c>
      <c r="Z104" s="23">
        <f t="shared" si="3"/>
        <v>206.92083333333335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179.3</v>
      </c>
      <c r="AJ104" s="9">
        <f t="shared" si="8"/>
        <v>0.56597222222222221</v>
      </c>
      <c r="AK104" s="9">
        <f t="shared" si="9"/>
        <v>0.56597222222222221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Encargos'!C22)+('Swap - Encargos'!Y22)</f>
        <v>133</v>
      </c>
      <c r="M105" s="4">
        <f>Forward!M105+(-'Swap - Encargos'!D22)+('Swap - Encargos'!Z22)</f>
        <v>125</v>
      </c>
      <c r="N105" s="4">
        <f>Forward!N105+(-'Swap - Encargos'!E22)+('Swap - Encargos'!AA22)</f>
        <v>140</v>
      </c>
      <c r="O105" s="4">
        <f>Forward!O105+(-'Swap - Encargos'!F22)+('Swap - Encargos'!AB22)</f>
        <v>148</v>
      </c>
      <c r="P105" s="4">
        <f>Forward!P105+(-'Swap - Encargos'!G22)+('Swap - Encargos'!AC22)</f>
        <v>163</v>
      </c>
      <c r="Q105" s="4">
        <f>Forward!Q105+(-'Swap - Encargos'!H22)+('Swap - Encargos'!AD22)</f>
        <v>169</v>
      </c>
      <c r="R105" s="4">
        <f>Forward!R105+(-'Swap - Encargos'!I22)+('Swap - Encargos'!AE22)</f>
        <v>170</v>
      </c>
      <c r="S105" s="4">
        <f>Forward!S105+(-'Swap - Encargos'!J22)+('Swap - Encargos'!AF22)</f>
        <v>169</v>
      </c>
      <c r="T105" s="4">
        <f>Forward!T105+(-'Swap - Encargos'!K22)+('Swap - Encargos'!AG22)</f>
        <v>164</v>
      </c>
      <c r="U105" s="4">
        <f>Forward!U105</f>
        <v>0</v>
      </c>
      <c r="V105" s="6"/>
      <c r="W105" s="20">
        <f t="shared" si="0"/>
        <v>135.58333333333334</v>
      </c>
      <c r="X105" s="20">
        <f t="shared" si="1"/>
        <v>210.3467261904762</v>
      </c>
      <c r="Y105" s="23">
        <f t="shared" si="2"/>
        <v>146</v>
      </c>
      <c r="Z105" s="23">
        <f t="shared" si="3"/>
        <v>206.92083333333335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181.21666666666667</v>
      </c>
      <c r="AJ105" s="9">
        <f t="shared" si="8"/>
        <v>0.57202230639730633</v>
      </c>
      <c r="AK105" s="9">
        <f t="shared" si="9"/>
        <v>0.57202230639730633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Encargos'!C23)+('Swap - Encargos'!Y23)</f>
        <v>131</v>
      </c>
      <c r="M106" s="4">
        <f>Forward!M106+(-'Swap - Encargos'!D23)+('Swap - Encargos'!Z23)</f>
        <v>125</v>
      </c>
      <c r="N106" s="4">
        <f>Forward!N106+(-'Swap - Encargos'!E23)+('Swap - Encargos'!AA23)</f>
        <v>133</v>
      </c>
      <c r="O106" s="4">
        <f>Forward!O106+(-'Swap - Encargos'!F23)+('Swap - Encargos'!AB23)</f>
        <v>142</v>
      </c>
      <c r="P106" s="4">
        <f>Forward!P106+(-'Swap - Encargos'!G23)+('Swap - Encargos'!AC23)</f>
        <v>162</v>
      </c>
      <c r="Q106" s="4">
        <f>Forward!Q106+(-'Swap - Encargos'!H23)+('Swap - Encargos'!AD23)</f>
        <v>169</v>
      </c>
      <c r="R106" s="4">
        <f>Forward!R106+(-'Swap - Encargos'!I23)+('Swap - Encargos'!AE23)</f>
        <v>171</v>
      </c>
      <c r="S106" s="4">
        <f>Forward!S106+(-'Swap - Encargos'!J23)+('Swap - Encargos'!AF23)</f>
        <v>166</v>
      </c>
      <c r="T106" s="4">
        <f>Forward!T106+(-'Swap - Encargos'!K23)+('Swap - Encargos'!AG23)</f>
        <v>165</v>
      </c>
      <c r="U106" s="4">
        <f>Forward!U106</f>
        <v>0</v>
      </c>
      <c r="V106" s="6"/>
      <c r="W106" s="20">
        <f t="shared" si="0"/>
        <v>132.11111111111111</v>
      </c>
      <c r="X106" s="20">
        <f t="shared" si="1"/>
        <v>210.3467261904762</v>
      </c>
      <c r="Y106" s="23">
        <f t="shared" si="2"/>
        <v>143.66666666666666</v>
      </c>
      <c r="Z106" s="23">
        <f t="shared" si="3"/>
        <v>206.92083333333335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184.6888888888889</v>
      </c>
      <c r="AJ106" s="9">
        <f t="shared" si="8"/>
        <v>0.58298260381593714</v>
      </c>
      <c r="AK106" s="9">
        <f t="shared" si="9"/>
        <v>0.58298260381593714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Encargos'!C24)+('Swap - Encargos'!Y24)</f>
        <v>134</v>
      </c>
      <c r="M107" s="4">
        <f>Forward!M107+(-'Swap - Encargos'!D24)+('Swap - Encargos'!Z24)</f>
        <v>123</v>
      </c>
      <c r="N107" s="4">
        <f>Forward!N107+(-'Swap - Encargos'!E24)+('Swap - Encargos'!AA24)</f>
        <v>141</v>
      </c>
      <c r="O107" s="4">
        <f>Forward!O107+(-'Swap - Encargos'!F24)+('Swap - Encargos'!AB24)</f>
        <v>151</v>
      </c>
      <c r="P107" s="4">
        <f>Forward!P107+(-'Swap - Encargos'!G24)+('Swap - Encargos'!AC24)</f>
        <v>154</v>
      </c>
      <c r="Q107" s="4">
        <f>Forward!Q107+(-'Swap - Encargos'!H24)+('Swap - Encargos'!AD24)</f>
        <v>167</v>
      </c>
      <c r="R107" s="4">
        <f>Forward!R107+(-'Swap - Encargos'!I24)+('Swap - Encargos'!AE24)</f>
        <v>169</v>
      </c>
      <c r="S107" s="4">
        <f>Forward!S107+(-'Swap - Encargos'!J24)+('Swap - Encargos'!AF24)</f>
        <v>167</v>
      </c>
      <c r="T107" s="4">
        <f>Forward!T107+(-'Swap - Encargos'!K24)+('Swap - Encargos'!AG24)</f>
        <v>164</v>
      </c>
      <c r="U107" s="4">
        <f>Forward!U107</f>
        <v>0</v>
      </c>
      <c r="V107" s="6"/>
      <c r="W107" s="20">
        <f t="shared" si="0"/>
        <v>136.91666666666666</v>
      </c>
      <c r="X107" s="20">
        <f t="shared" si="1"/>
        <v>210.3467261904762</v>
      </c>
      <c r="Y107" s="23">
        <f t="shared" si="2"/>
        <v>145.55000000000001</v>
      </c>
      <c r="Z107" s="23">
        <f t="shared" si="3"/>
        <v>206.92083333333335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179.88333333333335</v>
      </c>
      <c r="AJ107" s="9">
        <f t="shared" si="8"/>
        <v>0.56781355218855223</v>
      </c>
      <c r="AK107" s="9">
        <f t="shared" si="9"/>
        <v>0.56781355218855223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Encargos'!C25)+('Swap - Encargos'!Y25)</f>
        <v>134</v>
      </c>
      <c r="M108" s="4">
        <f>Forward!M108+(-'Swap - Encargos'!D25)+('Swap - Encargos'!Z25)</f>
        <v>138</v>
      </c>
      <c r="N108" s="4">
        <f>Forward!N108+(-'Swap - Encargos'!E25)+('Swap - Encargos'!AA25)</f>
        <v>153</v>
      </c>
      <c r="O108" s="4">
        <f>Forward!O108+(-'Swap - Encargos'!F25)+('Swap - Encargos'!AB25)</f>
        <v>157</v>
      </c>
      <c r="P108" s="4">
        <f>Forward!P108+(-'Swap - Encargos'!G25)+('Swap - Encargos'!AC25)</f>
        <v>157</v>
      </c>
      <c r="Q108" s="4">
        <f>Forward!Q108+(-'Swap - Encargos'!H25)+('Swap - Encargos'!AD25)</f>
        <v>170</v>
      </c>
      <c r="R108" s="4">
        <f>Forward!R108+(-'Swap - Encargos'!I25)+('Swap - Encargos'!AE25)</f>
        <v>169</v>
      </c>
      <c r="S108" s="4">
        <f>Forward!S108+(-'Swap - Encargos'!J25)+('Swap - Encargos'!AF25)</f>
        <v>168</v>
      </c>
      <c r="T108" s="4">
        <f>Forward!T108+(-'Swap - Encargos'!K25)+('Swap - Encargos'!AG25)</f>
        <v>166</v>
      </c>
      <c r="U108" s="4">
        <f>Forward!U108</f>
        <v>0</v>
      </c>
      <c r="V108" s="6"/>
      <c r="W108" s="20">
        <f t="shared" si="0"/>
        <v>148.05555555555554</v>
      </c>
      <c r="X108" s="20">
        <f t="shared" si="1"/>
        <v>210.3467261904762</v>
      </c>
      <c r="Y108" s="23">
        <f t="shared" si="2"/>
        <v>153.80000000000001</v>
      </c>
      <c r="Z108" s="23">
        <f t="shared" si="3"/>
        <v>206.92083333333335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168.74444444444447</v>
      </c>
      <c r="AJ108" s="9">
        <f t="shared" si="8"/>
        <v>0.53265291806958481</v>
      </c>
      <c r="AK108" s="9">
        <f t="shared" si="9"/>
        <v>0.53265291806958481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Encargos'!C26)+('Swap - Encargos'!Y26)</f>
        <v>135</v>
      </c>
      <c r="M109" s="4">
        <f>Forward!M109+(-'Swap - Encargos'!D26)+('Swap - Encargos'!Z26)</f>
        <v>137</v>
      </c>
      <c r="N109" s="4">
        <f>Forward!N109+(-'Swap - Encargos'!E26)+('Swap - Encargos'!AA26)</f>
        <v>166</v>
      </c>
      <c r="O109" s="4">
        <f>Forward!O109+(-'Swap - Encargos'!F26)+('Swap - Encargos'!AB26)</f>
        <v>172</v>
      </c>
      <c r="P109" s="4">
        <f>Forward!P109+(-'Swap - Encargos'!G26)+('Swap - Encargos'!AC26)</f>
        <v>175</v>
      </c>
      <c r="Q109" s="4">
        <f>Forward!Q109+(-'Swap - Encargos'!H26)+('Swap - Encargos'!AD26)</f>
        <v>177</v>
      </c>
      <c r="R109" s="4">
        <f>Forward!R109+(-'Swap - Encargos'!I26)+('Swap - Encargos'!AE26)</f>
        <v>179</v>
      </c>
      <c r="S109" s="4">
        <f>Forward!S109+(-'Swap - Encargos'!J26)+('Swap - Encargos'!AF26)</f>
        <v>177</v>
      </c>
      <c r="T109" s="4">
        <f>Forward!T109+(-'Swap - Encargos'!K26)+('Swap - Encargos'!AG26)</f>
        <v>175</v>
      </c>
      <c r="U109" s="4">
        <f>Forward!U109</f>
        <v>0</v>
      </c>
      <c r="V109" s="6"/>
      <c r="W109" s="20">
        <f t="shared" si="0"/>
        <v>157.30555555555554</v>
      </c>
      <c r="X109" s="20">
        <f t="shared" si="1"/>
        <v>210.3467261904762</v>
      </c>
      <c r="Y109" s="23">
        <f t="shared" si="2"/>
        <v>164.7</v>
      </c>
      <c r="Z109" s="23">
        <f t="shared" si="3"/>
        <v>206.92083333333335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159.49444444444447</v>
      </c>
      <c r="AJ109" s="9">
        <f t="shared" si="8"/>
        <v>0.50345468574635244</v>
      </c>
      <c r="AK109" s="9">
        <f t="shared" si="9"/>
        <v>0.50345468574635244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Encargos'!D27)+('Swap - Encargos'!Z27)</f>
        <v>140</v>
      </c>
      <c r="N110" s="4">
        <f>Forward!N110+(-'Swap - Encargos'!E27)+('Swap - Encargos'!AA27)</f>
        <v>151</v>
      </c>
      <c r="O110" s="4">
        <f>Forward!O110+(-'Swap - Encargos'!F27)+('Swap - Encargos'!AB27)</f>
        <v>163</v>
      </c>
      <c r="P110" s="4">
        <f>Forward!P110+(-'Swap - Encargos'!G27)+('Swap - Encargos'!AC27)</f>
        <v>188</v>
      </c>
      <c r="Q110" s="4">
        <f>Forward!Q110+(-'Swap - Encargos'!H27)+('Swap - Encargos'!AD27)</f>
        <v>186</v>
      </c>
      <c r="R110" s="4">
        <f>Forward!R110+(-'Swap - Encargos'!I27)+('Swap - Encargos'!AE27)</f>
        <v>188</v>
      </c>
      <c r="S110" s="4">
        <f>Forward!S110+(-'Swap - Encargos'!J27)+('Swap - Encargos'!AF27)</f>
        <v>185</v>
      </c>
      <c r="T110" s="4">
        <f>Forward!T110+(-'Swap - Encargos'!K27)+('Swap - Encargos'!AG27)</f>
        <v>183</v>
      </c>
      <c r="U110" s="4">
        <f>Forward!U110</f>
        <v>0</v>
      </c>
      <c r="V110" s="6"/>
      <c r="W110" s="20">
        <f t="shared" si="0"/>
        <v>151.33333333333334</v>
      </c>
      <c r="X110" s="20">
        <f t="shared" si="1"/>
        <v>210.3467261904762</v>
      </c>
      <c r="Y110" s="23">
        <f t="shared" si="2"/>
        <v>165.6</v>
      </c>
      <c r="Z110" s="23">
        <f t="shared" si="3"/>
        <v>206.92083333333335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195.16666666666666</v>
      </c>
      <c r="AJ110" s="9">
        <f t="shared" si="8"/>
        <v>0.56325156325156323</v>
      </c>
      <c r="AK110" s="9">
        <f t="shared" si="9"/>
        <v>0.56325156325156323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Encargos'!D28)+('Swap - Encargos'!Z28)</f>
        <v>176</v>
      </c>
      <c r="N111" s="4">
        <f>Forward!N111+(-'Swap - Encargos'!E28)+('Swap - Encargos'!AA28)</f>
        <v>234</v>
      </c>
      <c r="O111" s="4">
        <f>Forward!O111+(-'Swap - Encargos'!F28)+('Swap - Encargos'!AB28)</f>
        <v>230</v>
      </c>
      <c r="P111" s="4">
        <f>Forward!P111+(-'Swap - Encargos'!G28)+('Swap - Encargos'!AC28)</f>
        <v>220</v>
      </c>
      <c r="Q111" s="4">
        <f>Forward!Q111+(-'Swap - Encargos'!H28)+('Swap - Encargos'!AD28)</f>
        <v>212</v>
      </c>
      <c r="R111" s="4">
        <f>Forward!R111+(-'Swap - Encargos'!I28)+('Swap - Encargos'!AE28)</f>
        <v>206</v>
      </c>
      <c r="S111" s="4">
        <f>Forward!S111+(-'Swap - Encargos'!J28)+('Swap - Encargos'!AF28)</f>
        <v>202</v>
      </c>
      <c r="T111" s="4">
        <f>Forward!T111+(-'Swap - Encargos'!K28)+('Swap - Encargos'!AG28)</f>
        <v>197</v>
      </c>
      <c r="U111" s="4">
        <f>Forward!U111</f>
        <v>0</v>
      </c>
      <c r="V111" s="6"/>
      <c r="W111" s="20">
        <f t="shared" si="0"/>
        <v>214.55555555555554</v>
      </c>
      <c r="X111" s="20">
        <f t="shared" si="1"/>
        <v>210.3467261904762</v>
      </c>
      <c r="Y111" s="23">
        <f t="shared" si="2"/>
        <v>214.9</v>
      </c>
      <c r="Z111" s="23">
        <f t="shared" si="3"/>
        <v>206.92083333333335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131.94444444444446</v>
      </c>
      <c r="AJ111" s="9">
        <f t="shared" si="8"/>
        <v>0.38079204745871414</v>
      </c>
      <c r="AK111" s="9">
        <f t="shared" si="9"/>
        <v>0.38079204745871414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Encargos'!D29)+('Swap - Encargos'!Z29)</f>
        <v>183</v>
      </c>
      <c r="N112" s="4">
        <f>Forward!N112+(-'Swap - Encargos'!E29)+('Swap - Encargos'!AA29)</f>
        <v>215</v>
      </c>
      <c r="O112" s="4">
        <f>Forward!O112+(-'Swap - Encargos'!F29)+('Swap - Encargos'!AB29)</f>
        <v>212</v>
      </c>
      <c r="P112" s="4">
        <f>Forward!P112+(-'Swap - Encargos'!G29)+('Swap - Encargos'!AC29)</f>
        <v>203</v>
      </c>
      <c r="Q112" s="4">
        <f>Forward!Q112+(-'Swap - Encargos'!H29)+('Swap - Encargos'!AD29)</f>
        <v>208</v>
      </c>
      <c r="R112" s="4">
        <f>Forward!R112+(-'Swap - Encargos'!I29)+('Swap - Encargos'!AE29)</f>
        <v>207</v>
      </c>
      <c r="S112" s="4">
        <f>Forward!S112+(-'Swap - Encargos'!J29)+('Swap - Encargos'!AF29)</f>
        <v>204</v>
      </c>
      <c r="T112" s="4">
        <f>Forward!T112+(-'Swap - Encargos'!K29)+('Swap - Encargos'!AG29)</f>
        <v>197</v>
      </c>
      <c r="U112" s="4">
        <f>Forward!U112</f>
        <v>0</v>
      </c>
      <c r="V112" s="6"/>
      <c r="W112" s="20">
        <f t="shared" si="0"/>
        <v>204.44444444444446</v>
      </c>
      <c r="X112" s="20">
        <f t="shared" si="1"/>
        <v>210.3467261904762</v>
      </c>
      <c r="Y112" s="23">
        <f t="shared" si="2"/>
        <v>205</v>
      </c>
      <c r="Z112" s="23">
        <f t="shared" si="3"/>
        <v>206.92083333333335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142.05555555555554</v>
      </c>
      <c r="AJ112" s="9">
        <f t="shared" si="8"/>
        <v>0.40997274330607658</v>
      </c>
      <c r="AK112" s="9">
        <f t="shared" si="9"/>
        <v>0.40997274330607658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Encargos'!D30)+('Swap - Encargos'!Z30)</f>
        <v>166</v>
      </c>
      <c r="N113" s="4">
        <f>Forward!N113+(-'Swap - Encargos'!E30)+('Swap - Encargos'!AA30)</f>
        <v>193</v>
      </c>
      <c r="O113" s="4">
        <f>Forward!O113+(-'Swap - Encargos'!F30)+('Swap - Encargos'!AB30)</f>
        <v>200</v>
      </c>
      <c r="P113" s="4">
        <f>Forward!P113+(-'Swap - Encargos'!G30)+('Swap - Encargos'!AC30)</f>
        <v>200</v>
      </c>
      <c r="Q113" s="4">
        <f>Forward!Q113+(-'Swap - Encargos'!H30)+('Swap - Encargos'!AD30)</f>
        <v>196</v>
      </c>
      <c r="R113" s="4">
        <f>Forward!R113+(-'Swap - Encargos'!I30)+('Swap - Encargos'!AE30)</f>
        <v>192</v>
      </c>
      <c r="S113" s="4">
        <f>Forward!S113+(-'Swap - Encargos'!J30)+('Swap - Encargos'!AF30)</f>
        <v>189</v>
      </c>
      <c r="T113" s="4">
        <f>Forward!T113+(-'Swap - Encargos'!K30)+('Swap - Encargos'!AG30)</f>
        <v>183</v>
      </c>
      <c r="U113" s="4">
        <f>Forward!U113</f>
        <v>0</v>
      </c>
      <c r="V113" s="6"/>
      <c r="W113" s="20">
        <f t="shared" si="0"/>
        <v>189.16666666666666</v>
      </c>
      <c r="X113" s="20">
        <f t="shared" si="1"/>
        <v>210.3467261904762</v>
      </c>
      <c r="Y113" s="23">
        <f t="shared" si="2"/>
        <v>192.3</v>
      </c>
      <c r="Z113" s="23">
        <f t="shared" si="3"/>
        <v>206.92083333333335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157.33333333333334</v>
      </c>
      <c r="AJ113" s="9">
        <f t="shared" si="8"/>
        <v>0.45406445406445411</v>
      </c>
      <c r="AK113" s="9">
        <f t="shared" si="9"/>
        <v>0.45406445406445411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Encargos'!D31)+('Swap - Encargos'!Z31)</f>
        <v>138</v>
      </c>
      <c r="N114" s="4">
        <f>Forward!N114+(-'Swap - Encargos'!E31)+('Swap - Encargos'!AA31)</f>
        <v>176</v>
      </c>
      <c r="O114" s="4">
        <f>Forward!O114+(-'Swap - Encargos'!F31)+('Swap - Encargos'!AB31)</f>
        <v>192</v>
      </c>
      <c r="P114" s="4">
        <f>Forward!P114+(-'Swap - Encargos'!G31)+('Swap - Encargos'!AC31)</f>
        <v>191</v>
      </c>
      <c r="Q114" s="4">
        <f>Forward!Q114+(-'Swap - Encargos'!H31)+('Swap - Encargos'!AD31)</f>
        <v>187</v>
      </c>
      <c r="R114" s="4">
        <f>Forward!R114+(-'Swap - Encargos'!I31)+('Swap - Encargos'!AE31)</f>
        <v>183</v>
      </c>
      <c r="S114" s="4">
        <f>Forward!S114+(-'Swap - Encargos'!J31)+('Swap - Encargos'!AF31)</f>
        <v>177</v>
      </c>
      <c r="T114" s="4">
        <f>Forward!T114+(-'Swap - Encargos'!K31)+('Swap - Encargos'!AG31)</f>
        <v>175</v>
      </c>
      <c r="U114" s="4">
        <f>Forward!U114</f>
        <v>0</v>
      </c>
      <c r="V114" s="6"/>
      <c r="W114" s="20">
        <f t="shared" si="0"/>
        <v>174.55555555555554</v>
      </c>
      <c r="X114" s="20">
        <f t="shared" si="1"/>
        <v>210.3467261904762</v>
      </c>
      <c r="Y114" s="23">
        <f t="shared" si="2"/>
        <v>179.8</v>
      </c>
      <c r="Z114" s="23">
        <f t="shared" si="3"/>
        <v>206.92083333333335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171.94444444444446</v>
      </c>
      <c r="AJ114" s="9">
        <f t="shared" si="8"/>
        <v>0.4962321628988296</v>
      </c>
      <c r="AK114" s="9">
        <f t="shared" si="9"/>
        <v>0.4962321628988296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Encargos'!D32)+('Swap - Encargos'!Z32)</f>
        <v>194</v>
      </c>
      <c r="N115" s="4">
        <f>Forward!N115+(-'Swap - Encargos'!E32)+('Swap - Encargos'!AA32)</f>
        <v>209</v>
      </c>
      <c r="O115" s="4">
        <f>Forward!O115+(-'Swap - Encargos'!F32)+('Swap - Encargos'!AB32)</f>
        <v>206</v>
      </c>
      <c r="P115" s="4">
        <f>Forward!P115+(-'Swap - Encargos'!G32)+('Swap - Encargos'!AC32)</f>
        <v>198</v>
      </c>
      <c r="Q115" s="4">
        <f>Forward!Q115+(-'Swap - Encargos'!H32)+('Swap - Encargos'!AD32)</f>
        <v>197</v>
      </c>
      <c r="R115" s="4">
        <f>Forward!R115+(-'Swap - Encargos'!I32)+('Swap - Encargos'!AE32)</f>
        <v>192</v>
      </c>
      <c r="S115" s="4">
        <f>Forward!S115+(-'Swap - Encargos'!J32)+('Swap - Encargos'!AF32)</f>
        <v>187</v>
      </c>
      <c r="T115" s="4">
        <f>Forward!T115+(-'Swap - Encargos'!K32)+('Swap - Encargos'!AG32)</f>
        <v>183</v>
      </c>
      <c r="U115" s="4">
        <f>Forward!U115</f>
        <v>0</v>
      </c>
      <c r="V115" s="6"/>
      <c r="W115" s="20">
        <f t="shared" si="0"/>
        <v>203.55555555555554</v>
      </c>
      <c r="X115" s="20">
        <f t="shared" si="1"/>
        <v>210.3467261904762</v>
      </c>
      <c r="Y115" s="23">
        <f t="shared" si="2"/>
        <v>200.63333333333333</v>
      </c>
      <c r="Z115" s="23">
        <f t="shared" si="3"/>
        <v>206.92083333333335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142.94444444444446</v>
      </c>
      <c r="AJ115" s="9">
        <f t="shared" si="8"/>
        <v>0.41253807920474589</v>
      </c>
      <c r="AK115" s="9">
        <f t="shared" si="9"/>
        <v>0.41253807920474589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Encargos'!D33)+('Swap - Encargos'!Z33)</f>
        <v>252</v>
      </c>
      <c r="N116" s="4">
        <f>Forward!N116+(-'Swap - Encargos'!E33)+('Swap - Encargos'!AA33)</f>
        <v>230</v>
      </c>
      <c r="O116" s="4">
        <f>Forward!O116+(-'Swap - Encargos'!F33)+('Swap - Encargos'!AB33)</f>
        <v>217</v>
      </c>
      <c r="P116" s="4">
        <f>Forward!P116+(-'Swap - Encargos'!G33)+('Swap - Encargos'!AC33)</f>
        <v>200</v>
      </c>
      <c r="Q116" s="4">
        <f>Forward!Q116+(-'Swap - Encargos'!H33)+('Swap - Encargos'!AD33)</f>
        <v>197</v>
      </c>
      <c r="R116" s="4">
        <f>Forward!R116+(-'Swap - Encargos'!I33)+('Swap - Encargos'!AE33)</f>
        <v>191</v>
      </c>
      <c r="S116" s="4">
        <f>Forward!S116+(-'Swap - Encargos'!J33)+('Swap - Encargos'!AF33)</f>
        <v>189</v>
      </c>
      <c r="T116" s="4">
        <f>Forward!T116+(-'Swap - Encargos'!K33)+('Swap - Encargos'!AG33)</f>
        <v>181</v>
      </c>
      <c r="U116" s="4">
        <f>Forward!U116</f>
        <v>0</v>
      </c>
      <c r="V116" s="6"/>
      <c r="W116" s="20">
        <f t="shared" si="0"/>
        <v>224.33333333333334</v>
      </c>
      <c r="X116" s="20">
        <f t="shared" si="1"/>
        <v>210.3467261904762</v>
      </c>
      <c r="Y116" s="23">
        <f t="shared" si="2"/>
        <v>213.1</v>
      </c>
      <c r="Z116" s="23">
        <f t="shared" si="3"/>
        <v>206.92083333333335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122.16666666666666</v>
      </c>
      <c r="AJ116" s="9">
        <f t="shared" si="8"/>
        <v>0.35257335257335254</v>
      </c>
      <c r="AK116" s="9">
        <f t="shared" si="9"/>
        <v>0.35257335257335254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Encargos'!D34)+('Swap - Encargos'!Z34)</f>
        <v>202</v>
      </c>
      <c r="N117" s="4">
        <f>Forward!N117+(-'Swap - Encargos'!E34)+('Swap - Encargos'!AA34)</f>
        <v>220</v>
      </c>
      <c r="O117" s="4">
        <f>Forward!O117+(-'Swap - Encargos'!F34)+('Swap - Encargos'!AB34)</f>
        <v>211</v>
      </c>
      <c r="P117" s="4">
        <f>Forward!P117+(-'Swap - Encargos'!G34)+('Swap - Encargos'!AC34)</f>
        <v>200</v>
      </c>
      <c r="Q117" s="4">
        <f>Forward!Q117+(-'Swap - Encargos'!H34)+('Swap - Encargos'!AD34)</f>
        <v>192</v>
      </c>
      <c r="R117" s="4">
        <f>Forward!R117+(-'Swap - Encargos'!I34)+('Swap - Encargos'!AE34)</f>
        <v>189</v>
      </c>
      <c r="S117" s="4">
        <f>Forward!S117+(-'Swap - Encargos'!J34)+('Swap - Encargos'!AF34)</f>
        <v>184</v>
      </c>
      <c r="T117" s="4">
        <f>Forward!T117+(-'Swap - Encargos'!K34)+('Swap - Encargos'!AG34)</f>
        <v>183</v>
      </c>
      <c r="U117" s="4">
        <f>Forward!U117</f>
        <v>0</v>
      </c>
      <c r="V117" s="6"/>
      <c r="W117" s="20">
        <f t="shared" si="0"/>
        <v>210.61111111111111</v>
      </c>
      <c r="X117" s="20">
        <f t="shared" si="1"/>
        <v>210.3467261904762</v>
      </c>
      <c r="Y117" s="23">
        <f t="shared" si="2"/>
        <v>203.48333333333332</v>
      </c>
      <c r="Z117" s="23">
        <f t="shared" si="3"/>
        <v>206.92083333333335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135.88888888888889</v>
      </c>
      <c r="AJ117" s="9">
        <f t="shared" si="8"/>
        <v>0.39217572550905883</v>
      </c>
      <c r="AK117" s="9">
        <f t="shared" si="9"/>
        <v>0.39217572550905883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Encargos'!D35)+('Swap - Encargos'!Z35)</f>
        <v>246</v>
      </c>
      <c r="N118" s="4">
        <f>Forward!N118+(-'Swap - Encargos'!E35)+('Swap - Encargos'!AA35)</f>
        <v>225</v>
      </c>
      <c r="O118" s="4">
        <f>Forward!O118+(-'Swap - Encargos'!F35)+('Swap - Encargos'!AB35)</f>
        <v>218</v>
      </c>
      <c r="P118" s="4">
        <f>Forward!P118+(-'Swap - Encargos'!G35)+('Swap - Encargos'!AC35)</f>
        <v>204</v>
      </c>
      <c r="Q118" s="4">
        <f>Forward!Q118+(-'Swap - Encargos'!H35)+('Swap - Encargos'!AD35)</f>
        <v>196</v>
      </c>
      <c r="R118" s="4">
        <f>Forward!R118+(-'Swap - Encargos'!I35)+('Swap - Encargos'!AE35)</f>
        <v>191</v>
      </c>
      <c r="S118" s="4">
        <f>Forward!S118+(-'Swap - Encargos'!J35)+('Swap - Encargos'!AF35)</f>
        <v>188</v>
      </c>
      <c r="T118" s="4">
        <f>Forward!T118+(-'Swap - Encargos'!K35)+('Swap - Encargos'!AG35)</f>
        <v>185</v>
      </c>
      <c r="U118" s="4">
        <f>Forward!U118</f>
        <v>0</v>
      </c>
      <c r="V118" s="6"/>
      <c r="W118" s="20">
        <f t="shared" si="0"/>
        <v>220.33333333333334</v>
      </c>
      <c r="X118" s="20">
        <f t="shared" si="1"/>
        <v>210.3467261904762</v>
      </c>
      <c r="Y118" s="23">
        <f t="shared" si="2"/>
        <v>210.46666666666667</v>
      </c>
      <c r="Z118" s="23">
        <f t="shared" si="3"/>
        <v>206.92083333333335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126.16666666666666</v>
      </c>
      <c r="AJ118" s="9">
        <f t="shared" si="8"/>
        <v>0.36411736411736412</v>
      </c>
      <c r="AK118" s="9">
        <f t="shared" si="9"/>
        <v>0.36411736411736412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Encargos'!D36)+('Swap - Encargos'!Z36)</f>
        <v>302</v>
      </c>
      <c r="N119" s="4">
        <f>Forward!N119+(-'Swap - Encargos'!E36)+('Swap - Encargos'!AA36)</f>
        <v>237</v>
      </c>
      <c r="O119" s="4">
        <f>Forward!O119+(-'Swap - Encargos'!F36)+('Swap - Encargos'!AB36)</f>
        <v>214</v>
      </c>
      <c r="P119" s="4">
        <f>Forward!P119+(-'Swap - Encargos'!G36)+('Swap - Encargos'!AC36)</f>
        <v>196</v>
      </c>
      <c r="Q119" s="4">
        <f>Forward!Q119+(-'Swap - Encargos'!H36)+('Swap - Encargos'!AD36)</f>
        <v>197</v>
      </c>
      <c r="R119" s="4">
        <f>Forward!R119+(-'Swap - Encargos'!I36)+('Swap - Encargos'!AE36)</f>
        <v>190</v>
      </c>
      <c r="S119" s="4">
        <f>Forward!S119+(-'Swap - Encargos'!J36)+('Swap - Encargos'!AF36)</f>
        <v>188</v>
      </c>
      <c r="T119" s="4">
        <f>Forward!T119+(-'Swap - Encargos'!K36)+('Swap - Encargos'!AG36)</f>
        <v>184</v>
      </c>
      <c r="U119" s="4">
        <f>Forward!U119</f>
        <v>0</v>
      </c>
      <c r="V119" s="6"/>
      <c r="W119" s="20">
        <f t="shared" si="0"/>
        <v>224.5</v>
      </c>
      <c r="X119" s="20">
        <f t="shared" si="1"/>
        <v>210.3467261904762</v>
      </c>
      <c r="Y119" s="23">
        <f t="shared" si="2"/>
        <v>212.4</v>
      </c>
      <c r="Z119" s="23">
        <f t="shared" si="3"/>
        <v>206.92083333333335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122</v>
      </c>
      <c r="AJ119" s="9">
        <f t="shared" si="8"/>
        <v>0.35209235209235207</v>
      </c>
      <c r="AK119" s="9">
        <f t="shared" si="9"/>
        <v>0.35209235209235207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Encargos'!D37)+('Swap - Encargos'!Z37)</f>
        <v>267</v>
      </c>
      <c r="N120" s="4">
        <f>Forward!N120+(-'Swap - Encargos'!E37)+('Swap - Encargos'!AA37)</f>
        <v>170</v>
      </c>
      <c r="O120" s="4">
        <f>Forward!O120+(-'Swap - Encargos'!F37)+('Swap - Encargos'!AB37)</f>
        <v>202</v>
      </c>
      <c r="P120" s="4">
        <f>Forward!P120+(-'Swap - Encargos'!G37)+('Swap - Encargos'!AC37)</f>
        <v>199</v>
      </c>
      <c r="Q120" s="4">
        <f>Forward!Q120+(-'Swap - Encargos'!H37)+('Swap - Encargos'!AD37)</f>
        <v>193</v>
      </c>
      <c r="R120" s="4">
        <f>Forward!R120+(-'Swap - Encargos'!I37)+('Swap - Encargos'!AE37)</f>
        <v>187</v>
      </c>
      <c r="S120" s="4">
        <f>Forward!S120+(-'Swap - Encargos'!J37)+('Swap - Encargos'!AF37)</f>
        <v>183</v>
      </c>
      <c r="T120" s="4">
        <f>Forward!T120+(-'Swap - Encargos'!K37)+('Swap - Encargos'!AG37)</f>
        <v>179</v>
      </c>
      <c r="U120" s="4">
        <f>Forward!U120</f>
        <v>0</v>
      </c>
      <c r="V120" s="6"/>
      <c r="W120" s="20">
        <f t="shared" si="0"/>
        <v>194.11111111111111</v>
      </c>
      <c r="X120" s="20">
        <f t="shared" si="1"/>
        <v>210.3467261904762</v>
      </c>
      <c r="Y120" s="23">
        <f t="shared" si="2"/>
        <v>192.86666666666667</v>
      </c>
      <c r="Z120" s="23">
        <f t="shared" si="3"/>
        <v>206.92083333333335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152.38888888888889</v>
      </c>
      <c r="AJ120" s="9">
        <f t="shared" si="8"/>
        <v>0.43979477312810644</v>
      </c>
      <c r="AK120" s="9">
        <f t="shared" si="9"/>
        <v>0.43979477312810644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Encargos'!D38)+('Swap - Encargos'!Z38)</f>
        <v>138</v>
      </c>
      <c r="N121" s="4">
        <f>Forward!N121+(-'Swap - Encargos'!E38)+('Swap - Encargos'!AA38)</f>
        <v>182</v>
      </c>
      <c r="O121" s="4">
        <f>Forward!O121+(-'Swap - Encargos'!F38)+('Swap - Encargos'!AB38)</f>
        <v>202</v>
      </c>
      <c r="P121" s="4">
        <f>Forward!P121+(-'Swap - Encargos'!G38)+('Swap - Encargos'!AC38)</f>
        <v>206</v>
      </c>
      <c r="Q121" s="4">
        <f>Forward!Q121+(-'Swap - Encargos'!H38)+('Swap - Encargos'!AD38)</f>
        <v>196</v>
      </c>
      <c r="R121" s="4">
        <f>Forward!R121+(-'Swap - Encargos'!I38)+('Swap - Encargos'!AE38)</f>
        <v>195</v>
      </c>
      <c r="S121" s="4">
        <f>Forward!S121+(-'Swap - Encargos'!J38)+('Swap - Encargos'!AF38)</f>
        <v>191</v>
      </c>
      <c r="T121" s="4">
        <f>Forward!T121+(-'Swap - Encargos'!K38)+('Swap - Encargos'!AG38)</f>
        <v>189</v>
      </c>
      <c r="U121" s="4">
        <f>Forward!U121</f>
        <v>0</v>
      </c>
      <c r="V121" s="6"/>
      <c r="W121" s="20">
        <f t="shared" si="0"/>
        <v>194.77777777777777</v>
      </c>
      <c r="X121" s="20">
        <f t="shared" si="1"/>
        <v>210.3467261904762</v>
      </c>
      <c r="Y121" s="23">
        <f t="shared" si="2"/>
        <v>195.25</v>
      </c>
      <c r="Z121" s="23">
        <f t="shared" si="3"/>
        <v>206.92083333333335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151.72222222222223</v>
      </c>
      <c r="AJ121" s="9">
        <f t="shared" si="8"/>
        <v>0.43787077120410456</v>
      </c>
      <c r="AK121" s="9">
        <f t="shared" si="9"/>
        <v>0.43787077120410456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Encargos'!E39)+('Swap - Encargos'!AA39)</f>
        <v>178</v>
      </c>
      <c r="O122" s="4">
        <f>Forward!O122+(-'Swap - Encargos'!F39)+('Swap - Encargos'!AB39)</f>
        <v>215</v>
      </c>
      <c r="P122" s="4">
        <f>Forward!P122+(-'Swap - Encargos'!G39)+('Swap - Encargos'!AC39)</f>
        <v>198</v>
      </c>
      <c r="Q122" s="4">
        <f>Forward!Q122+(-'Swap - Encargos'!H39)+('Swap - Encargos'!AD39)</f>
        <v>190</v>
      </c>
      <c r="R122" s="4">
        <f>Forward!R122+(-'Swap - Encargos'!I39)+('Swap - Encargos'!AE39)</f>
        <v>189</v>
      </c>
      <c r="S122" s="4">
        <f>Forward!S122+(-'Swap - Encargos'!J39)+('Swap - Encargos'!AF39)</f>
        <v>187</v>
      </c>
      <c r="T122" s="4">
        <f>Forward!T122+(-'Swap - Encargos'!K39)+('Swap - Encargos'!AG39)</f>
        <v>183</v>
      </c>
      <c r="U122" s="4">
        <f>Forward!U122</f>
        <v>0</v>
      </c>
      <c r="V122" s="6"/>
      <c r="W122" s="20">
        <f t="shared" si="0"/>
        <v>197</v>
      </c>
      <c r="X122" s="20">
        <f t="shared" si="1"/>
        <v>210.3467261904762</v>
      </c>
      <c r="Y122" s="23">
        <f t="shared" si="2"/>
        <v>194</v>
      </c>
      <c r="Z122" s="23">
        <f t="shared" si="3"/>
        <v>206.92083333333335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181.3</v>
      </c>
      <c r="AJ122" s="9">
        <f t="shared" si="8"/>
        <v>0.47924927306370607</v>
      </c>
      <c r="AK122" s="9">
        <f t="shared" si="9"/>
        <v>0.47924927306370607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Encargos'!E40)+('Swap - Encargos'!AA40)</f>
        <v>234</v>
      </c>
      <c r="O123" s="4">
        <f>Forward!O123+(-'Swap - Encargos'!F40)+('Swap - Encargos'!AB40)</f>
        <v>228</v>
      </c>
      <c r="P123" s="4">
        <f>Forward!P123+(-'Swap - Encargos'!G40)+('Swap - Encargos'!AC40)</f>
        <v>213</v>
      </c>
      <c r="Q123" s="4">
        <f>Forward!Q123+(-'Swap - Encargos'!H40)+('Swap - Encargos'!AD40)</f>
        <v>201</v>
      </c>
      <c r="R123" s="4">
        <f>Forward!R123+(-'Swap - Encargos'!I40)+('Swap - Encargos'!AE40)</f>
        <v>195</v>
      </c>
      <c r="S123" s="4">
        <f>Forward!S123+(-'Swap - Encargos'!J40)+('Swap - Encargos'!AF40)</f>
        <v>192</v>
      </c>
      <c r="T123" s="4">
        <f>Forward!T123+(-'Swap - Encargos'!K40)+('Swap - Encargos'!AG40)</f>
        <v>183</v>
      </c>
      <c r="U123" s="4">
        <f>Forward!U123</f>
        <v>0</v>
      </c>
      <c r="V123" s="6"/>
      <c r="W123" s="20">
        <f t="shared" si="0"/>
        <v>224.08333333333334</v>
      </c>
      <c r="X123" s="20">
        <f t="shared" si="1"/>
        <v>210.3467261904762</v>
      </c>
      <c r="Y123" s="23">
        <f t="shared" si="2"/>
        <v>213.5</v>
      </c>
      <c r="Z123" s="23">
        <f t="shared" si="3"/>
        <v>206.92083333333335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154.21666666666667</v>
      </c>
      <c r="AJ123" s="9">
        <f t="shared" si="8"/>
        <v>0.40765706229623755</v>
      </c>
      <c r="AK123" s="9">
        <f t="shared" si="9"/>
        <v>0.40765706229623755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Encargos'!E41)+('Swap - Encargos'!AA41)</f>
        <v>304</v>
      </c>
      <c r="O124" s="4">
        <f>Forward!O124+(-'Swap - Encargos'!F41)+('Swap - Encargos'!AB41)</f>
        <v>253</v>
      </c>
      <c r="P124" s="4">
        <f>Forward!P124+(-'Swap - Encargos'!G41)+('Swap - Encargos'!AC41)</f>
        <v>213</v>
      </c>
      <c r="Q124" s="4">
        <f>Forward!Q124+(-'Swap - Encargos'!H41)+('Swap - Encargos'!AD41)</f>
        <v>205</v>
      </c>
      <c r="R124" s="4">
        <f>Forward!R124+(-'Swap - Encargos'!I41)+('Swap - Encargos'!AE41)</f>
        <v>205</v>
      </c>
      <c r="S124" s="4">
        <f>Forward!S124+(-'Swap - Encargos'!J41)+('Swap - Encargos'!AF41)</f>
        <v>204</v>
      </c>
      <c r="T124" s="4">
        <f>Forward!T124+(-'Swap - Encargos'!K41)+('Swap - Encargos'!AG41)</f>
        <v>191</v>
      </c>
      <c r="U124" s="4">
        <f>Forward!U124</f>
        <v>0</v>
      </c>
      <c r="V124" s="6"/>
      <c r="W124" s="20">
        <f t="shared" si="0"/>
        <v>251.16666666666666</v>
      </c>
      <c r="X124" s="20">
        <f t="shared" si="1"/>
        <v>210.3467261904762</v>
      </c>
      <c r="Y124" s="23">
        <f t="shared" si="2"/>
        <v>232.66666666666666</v>
      </c>
      <c r="Z124" s="23">
        <f t="shared" si="3"/>
        <v>206.92083333333335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127.13333333333335</v>
      </c>
      <c r="AJ124" s="9">
        <f t="shared" si="8"/>
        <v>0.33606485152876908</v>
      </c>
      <c r="AK124" s="9">
        <f t="shared" si="9"/>
        <v>0.33606485152876908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Encargos'!E42)+('Swap - Encargos'!AA42)</f>
        <v>308</v>
      </c>
      <c r="O125" s="4">
        <f>Forward!O125+(-'Swap - Encargos'!F42)+('Swap - Encargos'!AB42)</f>
        <v>255</v>
      </c>
      <c r="P125" s="4">
        <f>Forward!P125+(-'Swap - Encargos'!G42)+('Swap - Encargos'!AC42)</f>
        <v>208</v>
      </c>
      <c r="Q125" s="4">
        <f>Forward!Q125+(-'Swap - Encargos'!H42)+('Swap - Encargos'!AD42)</f>
        <v>197</v>
      </c>
      <c r="R125" s="4">
        <f>Forward!R125+(-'Swap - Encargos'!I42)+('Swap - Encargos'!AE42)</f>
        <v>206</v>
      </c>
      <c r="S125" s="4">
        <f>Forward!S125+(-'Swap - Encargos'!J42)+('Swap - Encargos'!AF42)</f>
        <v>205</v>
      </c>
      <c r="T125" s="4">
        <f>Forward!T125+(-'Swap - Encargos'!K42)+('Swap - Encargos'!AG42)</f>
        <v>198</v>
      </c>
      <c r="U125" s="4">
        <f>Forward!U125</f>
        <v>0</v>
      </c>
      <c r="V125" s="6"/>
      <c r="W125" s="20">
        <f t="shared" si="0"/>
        <v>247.75</v>
      </c>
      <c r="X125" s="20">
        <f t="shared" si="1"/>
        <v>210.3467261904762</v>
      </c>
      <c r="Y125" s="23">
        <f t="shared" si="2"/>
        <v>229.65</v>
      </c>
      <c r="Z125" s="23">
        <f t="shared" si="3"/>
        <v>206.92083333333335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130.55000000000001</v>
      </c>
      <c r="AJ125" s="9">
        <f t="shared" si="8"/>
        <v>0.345096484271742</v>
      </c>
      <c r="AK125" s="9">
        <f t="shared" si="9"/>
        <v>0.345096484271742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Encargos'!E43)+('Swap - Encargos'!AA43)</f>
        <v>325</v>
      </c>
      <c r="O126" s="4">
        <f>Forward!O126+(-'Swap - Encargos'!F43)+('Swap - Encargos'!AB43)</f>
        <v>261</v>
      </c>
      <c r="P126" s="4">
        <f>Forward!P126+(-'Swap - Encargos'!G43)+('Swap - Encargos'!AC43)</f>
        <v>210</v>
      </c>
      <c r="Q126" s="4">
        <f>Forward!Q126+(-'Swap - Encargos'!H43)+('Swap - Encargos'!AD43)</f>
        <v>199</v>
      </c>
      <c r="R126" s="4">
        <f>Forward!R126+(-'Swap - Encargos'!I43)+('Swap - Encargos'!AE43)</f>
        <v>205</v>
      </c>
      <c r="S126" s="4">
        <f>Forward!S126+(-'Swap - Encargos'!J43)+('Swap - Encargos'!AF43)</f>
        <v>209</v>
      </c>
      <c r="T126" s="4">
        <f>Forward!T126+(-'Swap - Encargos'!K43)+('Swap - Encargos'!AG43)</f>
        <v>198</v>
      </c>
      <c r="U126" s="4">
        <f>Forward!U126</f>
        <v>0</v>
      </c>
      <c r="V126" s="6"/>
      <c r="W126" s="20">
        <f t="shared" si="0"/>
        <v>251.33333333333334</v>
      </c>
      <c r="X126" s="20">
        <f t="shared" si="1"/>
        <v>210.3467261904762</v>
      </c>
      <c r="Y126" s="23">
        <f t="shared" si="2"/>
        <v>232.26666666666668</v>
      </c>
      <c r="Z126" s="23">
        <f t="shared" si="3"/>
        <v>206.92083333333335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126.96666666666667</v>
      </c>
      <c r="AJ126" s="9">
        <f t="shared" si="8"/>
        <v>0.3356242840778923</v>
      </c>
      <c r="AK126" s="9">
        <f t="shared" si="9"/>
        <v>0.3356242840778923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Encargos'!E44)+('Swap - Encargos'!AA44)</f>
        <v>340</v>
      </c>
      <c r="O127" s="4">
        <f>Forward!O127+(-'Swap - Encargos'!F44)+('Swap - Encargos'!AB44)</f>
        <v>275</v>
      </c>
      <c r="P127" s="4">
        <f>Forward!P127+(-'Swap - Encargos'!G44)+('Swap - Encargos'!AC44)</f>
        <v>216</v>
      </c>
      <c r="Q127" s="4">
        <f>Forward!Q127+(-'Swap - Encargos'!H44)+('Swap - Encargos'!AD44)</f>
        <v>205</v>
      </c>
      <c r="R127" s="4">
        <f>Forward!R127+(-'Swap - Encargos'!I44)+('Swap - Encargos'!AE44)</f>
        <v>213</v>
      </c>
      <c r="S127" s="4">
        <f>Forward!S127+(-'Swap - Encargos'!J44)+('Swap - Encargos'!AF44)</f>
        <v>210</v>
      </c>
      <c r="T127" s="4">
        <f>Forward!T127+(-'Swap - Encargos'!K44)+('Swap - Encargos'!AG44)</f>
        <v>199</v>
      </c>
      <c r="U127" s="4">
        <f>Forward!U127</f>
        <v>0</v>
      </c>
      <c r="V127" s="6"/>
      <c r="W127" s="20">
        <f t="shared" si="0"/>
        <v>258.25</v>
      </c>
      <c r="X127" s="20">
        <f t="shared" si="1"/>
        <v>210.3467261904762</v>
      </c>
      <c r="Y127" s="23">
        <f t="shared" si="2"/>
        <v>238.96666666666667</v>
      </c>
      <c r="Z127" s="23">
        <f t="shared" si="3"/>
        <v>206.92083333333335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120.05000000000001</v>
      </c>
      <c r="AJ127" s="9">
        <f t="shared" si="8"/>
        <v>0.3173407348665081</v>
      </c>
      <c r="AK127" s="9">
        <f t="shared" si="9"/>
        <v>0.3173407348665081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Encargos'!E45)+('Swap - Encargos'!AA45)</f>
        <v>306</v>
      </c>
      <c r="O128" s="4">
        <f>Forward!O128+(-'Swap - Encargos'!F45)+('Swap - Encargos'!AB45)</f>
        <v>265</v>
      </c>
      <c r="P128" s="4">
        <f>Forward!P128+(-'Swap - Encargos'!G45)+('Swap - Encargos'!AC45)</f>
        <v>228</v>
      </c>
      <c r="Q128" s="4">
        <f>Forward!Q128+(-'Swap - Encargos'!H45)+('Swap - Encargos'!AD45)</f>
        <v>209</v>
      </c>
      <c r="R128" s="4">
        <f>Forward!R128+(-'Swap - Encargos'!I45)+('Swap - Encargos'!AE45)</f>
        <v>212</v>
      </c>
      <c r="S128" s="4">
        <f>Forward!S128+(-'Swap - Encargos'!J45)+('Swap - Encargos'!AF45)</f>
        <v>209</v>
      </c>
      <c r="T128" s="4">
        <f>Forward!T128+(-'Swap - Encargos'!K45)+('Swap - Encargos'!AG45)</f>
        <v>197</v>
      </c>
      <c r="U128" s="4">
        <f>Forward!U128</f>
        <v>0</v>
      </c>
      <c r="V128" s="6"/>
      <c r="W128" s="20">
        <f t="shared" si="0"/>
        <v>250.16666666666666</v>
      </c>
      <c r="X128" s="20">
        <f t="shared" si="1"/>
        <v>210.3467261904762</v>
      </c>
      <c r="Y128" s="23">
        <f t="shared" si="2"/>
        <v>234.3</v>
      </c>
      <c r="Z128" s="23">
        <f t="shared" si="3"/>
        <v>206.92083333333335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128.13333333333335</v>
      </c>
      <c r="AJ128" s="9">
        <f t="shared" si="8"/>
        <v>0.33870825623402945</v>
      </c>
      <c r="AK128" s="9">
        <f t="shared" si="9"/>
        <v>0.33870825623402945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Encargos'!E46)+('Swap - Encargos'!AA46)</f>
        <v>283</v>
      </c>
      <c r="O129" s="4">
        <f>Forward!O129+(-'Swap - Encargos'!F46)+('Swap - Encargos'!AB46)</f>
        <v>247</v>
      </c>
      <c r="P129" s="4">
        <f>Forward!P129+(-'Swap - Encargos'!G46)+('Swap - Encargos'!AC46)</f>
        <v>222</v>
      </c>
      <c r="Q129" s="4">
        <f>Forward!Q129+(-'Swap - Encargos'!H46)+('Swap - Encargos'!AD46)</f>
        <v>204</v>
      </c>
      <c r="R129" s="4">
        <f>Forward!R129+(-'Swap - Encargos'!I46)+('Swap - Encargos'!AE46)</f>
        <v>215</v>
      </c>
      <c r="S129" s="4">
        <f>Forward!S129+(-'Swap - Encargos'!J46)+('Swap - Encargos'!AF46)</f>
        <v>209</v>
      </c>
      <c r="T129" s="4">
        <f>Forward!T129+(-'Swap - Encargos'!K46)+('Swap - Encargos'!AG46)</f>
        <v>203</v>
      </c>
      <c r="U129" s="4">
        <f>Forward!U129</f>
        <v>0</v>
      </c>
      <c r="V129" s="6"/>
      <c r="W129" s="20">
        <f t="shared" si="0"/>
        <v>235.30555555555554</v>
      </c>
      <c r="X129" s="20">
        <f t="shared" si="1"/>
        <v>210.3467261904762</v>
      </c>
      <c r="Y129" s="23">
        <f t="shared" si="2"/>
        <v>225.56666666666666</v>
      </c>
      <c r="Z129" s="23">
        <f t="shared" si="3"/>
        <v>206.92083333333335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142.99444444444447</v>
      </c>
      <c r="AJ129" s="9">
        <f t="shared" si="8"/>
        <v>0.37799218727053785</v>
      </c>
      <c r="AK129" s="9">
        <f t="shared" si="9"/>
        <v>0.37799218727053785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Encargos'!E47)+('Swap - Encargos'!AA47)</f>
        <v>334</v>
      </c>
      <c r="O130" s="4">
        <f>Forward!O130+(-'Swap - Encargos'!F47)+('Swap - Encargos'!AB47)</f>
        <v>265</v>
      </c>
      <c r="P130" s="4">
        <f>Forward!P130+(-'Swap - Encargos'!G47)+('Swap - Encargos'!AC47)</f>
        <v>224</v>
      </c>
      <c r="Q130" s="4">
        <f>Forward!Q130+(-'Swap - Encargos'!H47)+('Swap - Encargos'!AD47)</f>
        <v>213</v>
      </c>
      <c r="R130" s="4">
        <f>Forward!R130+(-'Swap - Encargos'!I47)+('Swap - Encargos'!AE47)</f>
        <v>223</v>
      </c>
      <c r="S130" s="4">
        <f>Forward!S130+(-'Swap - Encargos'!J47)+('Swap - Encargos'!AF47)</f>
        <v>224</v>
      </c>
      <c r="T130" s="4">
        <f>Forward!T130+(-'Swap - Encargos'!K47)+('Swap - Encargos'!AG47)</f>
        <v>216</v>
      </c>
      <c r="U130" s="4">
        <f>Forward!U130</f>
        <v>0</v>
      </c>
      <c r="V130" s="6"/>
      <c r="W130" s="20">
        <f t="shared" si="0"/>
        <v>247.44444444444446</v>
      </c>
      <c r="X130" s="20">
        <f t="shared" si="1"/>
        <v>210.3467261904762</v>
      </c>
      <c r="Y130" s="23">
        <f t="shared" si="2"/>
        <v>237.13333333333333</v>
      </c>
      <c r="Z130" s="23">
        <f t="shared" si="3"/>
        <v>206.92083333333335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130.85555555555555</v>
      </c>
      <c r="AJ130" s="9">
        <f t="shared" si="8"/>
        <v>0.34590419126501598</v>
      </c>
      <c r="AK130" s="9">
        <f t="shared" si="9"/>
        <v>0.34590419126501598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Encargos'!E48)+('Swap - Encargos'!AA48)</f>
        <v>328</v>
      </c>
      <c r="O131" s="4">
        <f>Forward!O131+(-'Swap - Encargos'!F48)+('Swap - Encargos'!AB48)</f>
        <v>245</v>
      </c>
      <c r="P131" s="4">
        <f>Forward!P131+(-'Swap - Encargos'!G48)+('Swap - Encargos'!AC48)</f>
        <v>224</v>
      </c>
      <c r="Q131" s="4">
        <f>Forward!Q131+(-'Swap - Encargos'!H48)+('Swap - Encargos'!AD48)</f>
        <v>229</v>
      </c>
      <c r="R131" s="4">
        <f>Forward!R131+(-'Swap - Encargos'!I48)+('Swap - Encargos'!AE48)</f>
        <v>233</v>
      </c>
      <c r="S131" s="4">
        <f>Forward!S131+(-'Swap - Encargos'!J48)+('Swap - Encargos'!AF48)</f>
        <v>235</v>
      </c>
      <c r="T131" s="4">
        <f>Forward!T131+(-'Swap - Encargos'!K48)+('Swap - Encargos'!AG48)</f>
        <v>225</v>
      </c>
      <c r="U131" s="4">
        <f>Forward!U131</f>
        <v>0</v>
      </c>
      <c r="V131" s="6"/>
      <c r="W131" s="20">
        <f t="shared" si="0"/>
        <v>240.91666666666666</v>
      </c>
      <c r="X131" s="20">
        <f t="shared" si="1"/>
        <v>210.3467261904762</v>
      </c>
      <c r="Y131" s="23">
        <f t="shared" si="2"/>
        <v>237.85</v>
      </c>
      <c r="Z131" s="23">
        <f t="shared" si="3"/>
        <v>206.92083333333335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137.38333333333335</v>
      </c>
      <c r="AJ131" s="9">
        <f t="shared" si="8"/>
        <v>0.36315974975768794</v>
      </c>
      <c r="AK131" s="9">
        <f>IF(AJ131&gt;0,AJ131,0)</f>
        <v>0.36315974975768794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Encargos'!E49)+('Swap - Encargos'!AA49)</f>
        <v>300</v>
      </c>
      <c r="O132" s="4">
        <f>Forward!O132+(-'Swap - Encargos'!F49)+('Swap - Encargos'!AB49)</f>
        <v>241</v>
      </c>
      <c r="P132" s="4">
        <f>Forward!P132+(-'Swap - Encargos'!G49)+('Swap - Encargos'!AC49)</f>
        <v>219</v>
      </c>
      <c r="Q132" s="4">
        <f>Forward!Q132+(-'Swap - Encargos'!H49)+('Swap - Encargos'!AD49)</f>
        <v>224</v>
      </c>
      <c r="R132" s="4">
        <f>Forward!R132+(-'Swap - Encargos'!I49)+('Swap - Encargos'!AE49)</f>
        <v>223</v>
      </c>
      <c r="S132" s="4">
        <f>Forward!S132+(-'Swap - Encargos'!J49)+('Swap - Encargos'!AF49)</f>
        <v>230</v>
      </c>
      <c r="T132" s="4">
        <f>Forward!T132+(-'Swap - Encargos'!K49)+('Swap - Encargos'!AG49)</f>
        <v>221</v>
      </c>
      <c r="U132" s="4">
        <f>Forward!U132</f>
        <v>0</v>
      </c>
      <c r="V132" s="6"/>
      <c r="W132" s="20">
        <f t="shared" si="0"/>
        <v>232.22222222222223</v>
      </c>
      <c r="X132" s="20">
        <f t="shared" si="1"/>
        <v>210.3467261904762</v>
      </c>
      <c r="Y132" s="23">
        <f t="shared" si="2"/>
        <v>229.73333333333332</v>
      </c>
      <c r="Z132" s="23">
        <f t="shared" si="3"/>
        <v>206.92083333333335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146.07777777777778</v>
      </c>
      <c r="AJ132" s="9">
        <f t="shared" si="8"/>
        <v>0.38614268511175726</v>
      </c>
      <c r="AK132" s="9">
        <f>IF(AJ132&gt;0,AJ132,0)</f>
        <v>0.38614268511175726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Encargos'!E50)+('Swap - Encargos'!AA50)</f>
        <v>326</v>
      </c>
      <c r="O133" s="4">
        <f>Forward!O133+(-'Swap - Encargos'!F50)+('Swap - Encargos'!AB50)</f>
        <v>281</v>
      </c>
      <c r="P133" s="4">
        <f>Forward!P133+(-'Swap - Encargos'!G50)+('Swap - Encargos'!AC50)</f>
        <v>255</v>
      </c>
      <c r="Q133" s="4">
        <f>Forward!Q133+(-'Swap - Encargos'!H50)+('Swap - Encargos'!AD50)</f>
        <v>256</v>
      </c>
      <c r="R133" s="4">
        <f>Forward!R133+(-'Swap - Encargos'!I50)+('Swap - Encargos'!AE50)</f>
        <v>236</v>
      </c>
      <c r="S133" s="4">
        <f>Forward!S133+(-'Swap - Encargos'!J50)+('Swap - Encargos'!AF50)</f>
        <v>220</v>
      </c>
      <c r="T133" s="4">
        <f>Forward!T133+(-'Swap - Encargos'!K50)+('Swap - Encargos'!AG50)</f>
        <v>207</v>
      </c>
      <c r="U133" s="4">
        <f>Forward!U133</f>
        <v>0</v>
      </c>
      <c r="V133" s="6"/>
      <c r="W133" s="20">
        <f t="shared" si="0"/>
        <v>265.94444444444446</v>
      </c>
      <c r="X133" s="20">
        <f t="shared" si="1"/>
        <v>210.3467261904762</v>
      </c>
      <c r="Y133" s="23">
        <f t="shared" si="2"/>
        <v>251.36666666666667</v>
      </c>
      <c r="Z133" s="23">
        <f t="shared" si="3"/>
        <v>206.92083333333335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112.35555555555555</v>
      </c>
      <c r="AJ133" s="9">
        <f t="shared" si="8"/>
        <v>0.29700120421769904</v>
      </c>
      <c r="AK133" s="9">
        <f>IF(AJ133&gt;0,AJ133,0)</f>
        <v>0.29700120421769904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Encargos'!F51)+('Swap - Encargos'!AB51)</f>
        <v>347</v>
      </c>
      <c r="P134" s="4">
        <f>Forward!P134+(-'Swap - Encargos'!G51)+('Swap - Encargos'!AC51)</f>
        <v>282</v>
      </c>
      <c r="Q134" s="4">
        <f>Forward!Q134+(-'Swap - Encargos'!H51)+('Swap - Encargos'!AD51)</f>
        <v>274</v>
      </c>
      <c r="R134" s="4">
        <f>Forward!R134+(-'Swap - Encargos'!I51)+('Swap - Encargos'!AE51)</f>
        <v>259</v>
      </c>
      <c r="S134" s="4">
        <f>Forward!S134+(-'Swap - Encargos'!J51)+('Swap - Encargos'!AF51)</f>
        <v>230</v>
      </c>
      <c r="T134" s="4">
        <f>Forward!T134+(-'Swap - Encargos'!K51)+('Swap - Encargos'!AG51)</f>
        <v>220</v>
      </c>
      <c r="U134" s="4">
        <f>Forward!U134</f>
        <v>0</v>
      </c>
      <c r="V134" s="6"/>
      <c r="W134" s="20">
        <f t="shared" si="0"/>
        <v>301</v>
      </c>
      <c r="X134" s="20">
        <f t="shared" si="1"/>
        <v>210.3467261904762</v>
      </c>
      <c r="Y134" s="23">
        <f t="shared" si="2"/>
        <v>278.39999999999998</v>
      </c>
      <c r="Z134" s="23">
        <f t="shared" si="3"/>
        <v>206.92083333333335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89</v>
      </c>
      <c r="AJ134" s="9">
        <f t="shared" si="8"/>
        <v>0.2282051282051282</v>
      </c>
      <c r="AK134" s="9">
        <f>IF(AJ134&gt;0,AJ134,0)</f>
        <v>0.2282051282051282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Encargos'!F52)+('Swap - Encargos'!AB52)</f>
        <v>397</v>
      </c>
      <c r="P135" s="4">
        <f>Forward!P135+(-'Swap - Encargos'!G52)+('Swap - Encargos'!AC52)</f>
        <v>286</v>
      </c>
      <c r="Q135" s="4">
        <f>Forward!Q135+(-'Swap - Encargos'!H52)+('Swap - Encargos'!AD52)</f>
        <v>292</v>
      </c>
      <c r="R135" s="4">
        <f>Forward!R135+(-'Swap - Encargos'!I52)+('Swap - Encargos'!AE52)</f>
        <v>265</v>
      </c>
      <c r="S135" s="4">
        <f>Forward!S135+(-'Swap - Encargos'!J52)+('Swap - Encargos'!AF52)</f>
        <v>247</v>
      </c>
      <c r="T135" s="4">
        <f>Forward!T135+(-'Swap - Encargos'!K52)+('Swap - Encargos'!AG52)</f>
        <v>222</v>
      </c>
      <c r="U135" s="4">
        <f>Forward!U135</f>
        <v>0</v>
      </c>
      <c r="V135" s="6"/>
      <c r="W135" s="20">
        <f t="shared" si="0"/>
        <v>321.33333333333331</v>
      </c>
      <c r="X135" s="20">
        <f t="shared" si="1"/>
        <v>210.3467261904762</v>
      </c>
      <c r="Y135" s="23">
        <f t="shared" si="2"/>
        <v>294.48333333333335</v>
      </c>
      <c r="Z135" s="23">
        <f t="shared" si="3"/>
        <v>206.92083333333335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68.666666666666686</v>
      </c>
      <c r="AJ135" s="9">
        <f>(AE135-W135)/AE135</f>
        <v>0.17606837606837611</v>
      </c>
      <c r="AK135" s="9">
        <f>IF(AJ135&gt;0,AJ135,0)</f>
        <v>0.17606837606837611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Encargos'!F53)+('Swap - Encargos'!AB53)</f>
        <v>357</v>
      </c>
      <c r="P136" s="4">
        <f>Forward!P136+(-'Swap - Encargos'!G53)+('Swap - Encargos'!AC53)</f>
        <v>271</v>
      </c>
      <c r="Q136" s="4">
        <f>Forward!Q136+(-'Swap - Encargos'!H53)+('Swap - Encargos'!AD53)</f>
        <v>273</v>
      </c>
      <c r="R136" s="4">
        <f>Forward!R136+(-'Swap - Encargos'!I53)+('Swap - Encargos'!AE53)</f>
        <v>258</v>
      </c>
      <c r="S136" s="4">
        <f>Forward!S136+(-'Swap - Encargos'!J53)+('Swap - Encargos'!AF53)</f>
        <v>247</v>
      </c>
      <c r="T136" s="4">
        <f>Forward!T136+(-'Swap - Encargos'!K53)+('Swap - Encargos'!AG53)</f>
        <v>234</v>
      </c>
      <c r="U136" s="4">
        <f>Forward!U136</f>
        <v>0</v>
      </c>
      <c r="V136" s="6"/>
      <c r="W136" s="20">
        <f t="shared" si="0"/>
        <v>294.83333333333331</v>
      </c>
      <c r="X136" s="20">
        <f t="shared" si="1"/>
        <v>210.3467261904762</v>
      </c>
      <c r="Y136" s="23">
        <f t="shared" si="2"/>
        <v>277.10000000000002</v>
      </c>
      <c r="Z136" s="23">
        <f t="shared" si="3"/>
        <v>206.92083333333335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95.166666666666686</v>
      </c>
      <c r="AJ136" s="9">
        <f t="shared" ref="AJ136:AJ139" si="18">(AE136-W136)/AE136</f>
        <v>0.24401709401709407</v>
      </c>
      <c r="AK136" s="9">
        <f t="shared" ref="AK136:AK139" si="19">IF(AJ136&gt;0,AJ136,0)</f>
        <v>0.24401709401709407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Encargos'!F54)+('Swap - Encargos'!AB54)</f>
        <v>289</v>
      </c>
      <c r="P137" s="4">
        <f>Forward!P137+(-'Swap - Encargos'!G54)+('Swap - Encargos'!AC54)</f>
        <v>271</v>
      </c>
      <c r="Q137" s="4">
        <f>Forward!Q137+(-'Swap - Encargos'!H54)+('Swap - Encargos'!AD54)</f>
        <v>273</v>
      </c>
      <c r="R137" s="4">
        <f>Forward!R137+(-'Swap - Encargos'!I54)+('Swap - Encargos'!AE54)</f>
        <v>255</v>
      </c>
      <c r="S137" s="4">
        <f>Forward!S137+(-'Swap - Encargos'!J54)+('Swap - Encargos'!AF54)</f>
        <v>235</v>
      </c>
      <c r="T137" s="4">
        <f>Forward!T137+(-'Swap - Encargos'!K54)+('Swap - Encargos'!AG54)</f>
        <v>227</v>
      </c>
      <c r="U137" s="4">
        <f>Forward!U137</f>
        <v>0</v>
      </c>
      <c r="V137" s="4"/>
      <c r="W137" s="20">
        <f t="shared" si="0"/>
        <v>274.83333333333331</v>
      </c>
      <c r="X137" s="20">
        <f t="shared" si="1"/>
        <v>210.3467261904762</v>
      </c>
      <c r="Y137" s="23">
        <f t="shared" si="2"/>
        <v>261.5</v>
      </c>
      <c r="Z137" s="23">
        <f t="shared" si="3"/>
        <v>206.92083333333335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115.16666666666669</v>
      </c>
      <c r="AJ137" s="9">
        <f t="shared" si="18"/>
        <v>0.29529914529914536</v>
      </c>
      <c r="AK137" s="9">
        <f t="shared" si="19"/>
        <v>0.29529914529914536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Encargos'!F55)+('Swap - Encargos'!AB55)</f>
        <v>328</v>
      </c>
      <c r="P138" s="4">
        <f>Forward!P138+(-'Swap - Encargos'!G55)+('Swap - Encargos'!AC55)</f>
        <v>286</v>
      </c>
      <c r="Q138" s="4">
        <f>Forward!Q138+(-'Swap - Encargos'!H55)+('Swap - Encargos'!AD55)</f>
        <v>274</v>
      </c>
      <c r="R138" s="4">
        <f>Forward!R138+(-'Swap - Encargos'!I55)+('Swap - Encargos'!AE55)</f>
        <v>256</v>
      </c>
      <c r="S138" s="4">
        <f>Forward!S138+(-'Swap - Encargos'!J55)+('Swap - Encargos'!AF55)</f>
        <v>252</v>
      </c>
      <c r="T138" s="4">
        <f>Forward!T138+(-'Swap - Encargos'!K55)+('Swap - Encargos'!AG55)</f>
        <v>229</v>
      </c>
      <c r="U138" s="4">
        <f>Forward!U138</f>
        <v>0</v>
      </c>
      <c r="V138" s="4"/>
      <c r="W138" s="20">
        <f t="shared" si="0"/>
        <v>288</v>
      </c>
      <c r="X138" s="20">
        <f t="shared" si="1"/>
        <v>210.3467261904762</v>
      </c>
      <c r="Y138" s="23">
        <f t="shared" si="2"/>
        <v>272.60000000000002</v>
      </c>
      <c r="Z138" s="23">
        <f t="shared" si="3"/>
        <v>206.92083333333335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102</v>
      </c>
      <c r="AJ138" s="9">
        <f t="shared" si="18"/>
        <v>0.26153846153846155</v>
      </c>
      <c r="AK138" s="9">
        <f t="shared" si="19"/>
        <v>0.26153846153846155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Encargos'!F56)+('Swap - Encargos'!AB56)</f>
        <v>315</v>
      </c>
      <c r="P139" s="4">
        <f>Forward!P139+(-'Swap - Encargos'!G56)+('Swap - Encargos'!AC56)</f>
        <v>293</v>
      </c>
      <c r="Q139" s="4">
        <f>Forward!Q139+(-'Swap - Encargos'!H56)+('Swap - Encargos'!AD56)</f>
        <v>277</v>
      </c>
      <c r="R139" s="4">
        <f>Forward!R139+(-'Swap - Encargos'!I56)+('Swap - Encargos'!AE56)</f>
        <v>262</v>
      </c>
      <c r="S139" s="4">
        <f>Forward!S139+(-'Swap - Encargos'!J56)+('Swap - Encargos'!AF56)</f>
        <v>244</v>
      </c>
      <c r="T139" s="4">
        <f>Forward!T139+(-'Swap - Encargos'!K56)+('Swap - Encargos'!AG56)</f>
        <v>234</v>
      </c>
      <c r="U139" s="4">
        <f>Forward!U139</f>
        <v>0</v>
      </c>
      <c r="V139" s="4"/>
      <c r="W139" s="20">
        <f t="shared" si="0"/>
        <v>287.63888888888891</v>
      </c>
      <c r="X139" s="20">
        <f t="shared" si="1"/>
        <v>210.3467261904762</v>
      </c>
      <c r="Y139" s="23">
        <f t="shared" si="2"/>
        <v>271.45</v>
      </c>
      <c r="Z139" s="23">
        <f t="shared" si="3"/>
        <v>206.92083333333335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102.36111111111109</v>
      </c>
      <c r="AJ139" s="9">
        <f t="shared" si="18"/>
        <v>0.26246438746438738</v>
      </c>
      <c r="AK139" s="9">
        <f t="shared" si="19"/>
        <v>0.26246438746438738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Encargos'!F57)+('Swap - Encargos'!AB57)</f>
        <v>278</v>
      </c>
      <c r="P140" s="4">
        <f>Forward!P140+(-'Swap - Encargos'!G57)+('Swap - Encargos'!AC57)</f>
        <v>293</v>
      </c>
      <c r="Q140" s="4">
        <f>Forward!Q140+(-'Swap - Encargos'!H57)+('Swap - Encargos'!AD57)</f>
        <v>280</v>
      </c>
      <c r="R140" s="4">
        <f>Forward!R140+(-'Swap - Encargos'!I57)+('Swap - Encargos'!AE57)</f>
        <v>263</v>
      </c>
      <c r="S140" s="4">
        <f>Forward!S140+(-'Swap - Encargos'!J57)+('Swap - Encargos'!AF57)</f>
        <v>238</v>
      </c>
      <c r="T140" s="4">
        <f>Forward!T140+(-'Swap - Encargos'!K57)+('Swap - Encargos'!AG57)</f>
        <v>234</v>
      </c>
      <c r="U140" s="4">
        <f>Forward!U140</f>
        <v>0</v>
      </c>
      <c r="V140" s="4"/>
      <c r="W140" s="20">
        <f t="shared" si="0"/>
        <v>281.16666666666669</v>
      </c>
      <c r="X140" s="20">
        <f t="shared" si="1"/>
        <v>210.3467261904762</v>
      </c>
      <c r="Y140" s="23">
        <f t="shared" si="2"/>
        <v>266</v>
      </c>
      <c r="Z140" s="23">
        <f t="shared" si="3"/>
        <v>206.92083333333335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108.83333333333331</v>
      </c>
      <c r="AJ140" s="9">
        <f t="shared" ref="AJ140" si="23">(AE140-W140)/AE140</f>
        <v>0.27905982905982901</v>
      </c>
      <c r="AK140" s="9">
        <f t="shared" ref="AK140" si="24">IF(AJ140&gt;0,AJ140,0)</f>
        <v>0.27905982905982901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Encargos'!F58)+('Swap - Encargos'!AB58)</f>
        <v>281</v>
      </c>
      <c r="P141" s="4">
        <f>Forward!P141+(-'Swap - Encargos'!G58)+('Swap - Encargos'!AC58)</f>
        <v>307</v>
      </c>
      <c r="Q141" s="4">
        <f>Forward!Q141+(-'Swap - Encargos'!H58)+('Swap - Encargos'!AD58)</f>
        <v>295</v>
      </c>
      <c r="R141" s="4">
        <f>Forward!R141+(-'Swap - Encargos'!I58)+('Swap - Encargos'!AE58)</f>
        <v>268</v>
      </c>
      <c r="S141" s="4">
        <f>Forward!S141+(-'Swap - Encargos'!J58)+('Swap - Encargos'!AF58)</f>
        <v>249</v>
      </c>
      <c r="T141" s="4">
        <f>Forward!T141+(-'Swap - Encargos'!K58)+('Swap - Encargos'!AG58)</f>
        <v>231</v>
      </c>
      <c r="U141" s="4">
        <f>Forward!U141</f>
        <v>0</v>
      </c>
      <c r="V141" s="4"/>
      <c r="W141" s="20">
        <f t="shared" si="0"/>
        <v>291.80555555555554</v>
      </c>
      <c r="X141" s="20">
        <f t="shared" si="1"/>
        <v>210.3467261904762</v>
      </c>
      <c r="Y141" s="23">
        <f t="shared" si="2"/>
        <v>274.16666666666669</v>
      </c>
      <c r="Z141" s="23">
        <f t="shared" si="3"/>
        <v>206.92083333333335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98.194444444444457</v>
      </c>
      <c r="AJ141" s="9">
        <f t="shared" ref="AJ141" si="28">(AE141-W141)/AE141</f>
        <v>0.25178062678062679</v>
      </c>
      <c r="AK141" s="9">
        <f t="shared" ref="AK141" si="29">IF(AJ141&gt;0,AJ141,0)</f>
        <v>0.25178062678062679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FF0E-1DE2-4948-B488-E5EAD216F54F}">
  <dimension ref="A1:AR145"/>
  <sheetViews>
    <sheetView topLeftCell="E78" zoomScale="85" zoomScaleNormal="85" workbookViewId="0">
      <selection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Encargos'!$M3)*(1+SUM($B86:$B$228))+('Swap - Encargos'!X3)*(1+SUM($B86:$B$228))</f>
        <v>284.51630000000006</v>
      </c>
      <c r="L86" s="4">
        <f>Forward!L86*(1+SUM($B86:$B$228))+(-'Swap - Encargos'!C3-'Swap - Encargos'!$M3)*(1+SUM($B86:$B$228))+('Swap - Encargos'!Y3)*(1+SUM($B86:$B$228))</f>
        <v>296.72730000000001</v>
      </c>
      <c r="M86" s="4">
        <f>Forward!M86*(1+SUM($B86:$B$228))+(-'Swap - Encargos'!D3-'Swap - Encargos'!$M3)*(1+SUM($B86:$B$228))+('Swap - Encargos'!Z3)*(1+SUM($B86:$B$228))</f>
        <v>268.642</v>
      </c>
      <c r="N86" s="4">
        <f>Forward!N86*(1+SUM($B86:$B$228))+(-'Swap - Encargos'!E3-'Swap - Encargos'!$M3)*(1+SUM($B86:$B$228))+('Swap - Encargos'!AA3)*(1+SUM($B86:$B$228))</f>
        <v>253.9888</v>
      </c>
      <c r="O86" s="4">
        <f>Forward!O86*(1+SUM($B86:$B$228))+(-'Swap - Encargos'!F3-'Swap - Encargos'!$M3)*(1+SUM($B86:$B$228))+('Swap - Encargos'!AB3)*(1+SUM($B86:$B$228))</f>
        <v>244.22000000000003</v>
      </c>
      <c r="P86" s="4">
        <f>Forward!P86*(1+SUM($B86:$B$228))+(-'Swap - Encargos'!G3-'Swap - Encargos'!$M3)*(1+SUM($B86:$B$228))+('Swap - Encargos'!AC3)*(1+SUM($B86:$B$228))</f>
        <v>241.77780000000001</v>
      </c>
      <c r="Q86" s="4">
        <f>Forward!Q86*(1+SUM($B86:$B$228))+(-'Swap - Encargos'!H3-'Swap - Encargos'!$M3)*(1+SUM($B86:$B$228))+('Swap - Encargos'!AD3)*(1+SUM($B86:$B$228))</f>
        <v>235.67230000000001</v>
      </c>
      <c r="R86" s="4">
        <f>Forward!R86*(1+SUM($B86:$B$228))+(-'Swap - Encargos'!I3-'Swap - Encargos'!$M3)*(1+SUM($B86:$B$228))+('Swap - Encargos'!AE3)*(1+SUM($B86:$B$228))</f>
        <v>229.5668</v>
      </c>
      <c r="S86" s="4">
        <f>Forward!S86*(1+SUM($B86:$B$228))+(-'Swap - Encargos'!J3-'Swap - Encargos'!$M3)*(1+SUM($B86:$B$228))+('Swap - Encargos'!AF3)*(1+SUM($B86:$B$228))</f>
        <v>224.6824</v>
      </c>
      <c r="T86" s="4">
        <f>Forward!T86*(1+SUM($B86:$B$228))+(-'Swap - Encargos'!K3-'Swap - Encargos'!$M3)*(1+SUM($B86:$B$228))+('Swap - Encargos'!AG3)*(1+SUM($B86:$B$228))</f>
        <v>218.57690000000002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283.29520000000002</v>
      </c>
      <c r="X86" s="20">
        <f t="shared" ref="X86:X141" si="1">AVERAGE($W$2:$W$198)</f>
        <v>224.33611150793644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269.61887999999999</v>
      </c>
      <c r="Z86" s="23">
        <f t="shared" ref="Z86:Z141" si="3">AVERAGE($Y$2:$Y$198)</f>
        <v>221.00641377976189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90.361400000000003</v>
      </c>
      <c r="AJ86" s="9">
        <f t="shared" ref="AJ86:AJ134" si="8">(AE86-W86)/AE86</f>
        <v>0.24183006535947713</v>
      </c>
      <c r="AK86" s="9">
        <f t="shared" ref="AK86:AK130" si="9">IF(AJ86&gt;0,AJ86,0)</f>
        <v>0.24183006535947713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Encargos'!$M4)*(1+SUM($B87:$B$228))+('Swap - Encargos'!X4)*(1+SUM($B87:$B$228))</f>
        <v>198.15910000000002</v>
      </c>
      <c r="L87" s="4">
        <f>Forward!L87*(1+SUM($B87:$B$228))+(-'Swap - Encargos'!C4-'Swap - Encargos'!$M4)*(1+SUM($B87:$B$228))+('Swap - Encargos'!Y4)*(1+SUM($B87:$B$228))</f>
        <v>277.17959999999999</v>
      </c>
      <c r="M87" s="4">
        <f>Forward!M87*(1+SUM($B87:$B$228))+(-'Swap - Encargos'!D4-'Swap - Encargos'!$M4)*(1+SUM($B87:$B$228))+('Swap - Encargos'!Z4)*(1+SUM($B87:$B$228))</f>
        <v>273.53249999999997</v>
      </c>
      <c r="N87" s="4">
        <f>Forward!N87*(1+SUM($B87:$B$228))+(-'Swap - Encargos'!E4-'Swap - Encargos'!$M4)*(1+SUM($B87:$B$228))+('Swap - Encargos'!AA4)*(1+SUM($B87:$B$228))</f>
        <v>252.8656</v>
      </c>
      <c r="O87" s="4">
        <f>Forward!O87*(1+SUM($B87:$B$228))+(-'Swap - Encargos'!F4-'Swap - Encargos'!$M4)*(1+SUM($B87:$B$228))+('Swap - Encargos'!AB4)*(1+SUM($B87:$B$228))</f>
        <v>246.78709999999998</v>
      </c>
      <c r="P87" s="4">
        <f>Forward!P87*(1+SUM($B87:$B$228))+(-'Swap - Encargos'!G4-'Swap - Encargos'!$M4)*(1+SUM($B87:$B$228))+('Swap - Encargos'!AC4)*(1+SUM($B87:$B$228))</f>
        <v>241.92429999999999</v>
      </c>
      <c r="Q87" s="4">
        <f>Forward!Q87*(1+SUM($B87:$B$228))+(-'Swap - Encargos'!H4-'Swap - Encargos'!$M4)*(1+SUM($B87:$B$228))+('Swap - Encargos'!AD4)*(1+SUM($B87:$B$228))</f>
        <v>238.27719999999999</v>
      </c>
      <c r="R87" s="4">
        <f>Forward!R87*(1+SUM($B87:$B$228))+(-'Swap - Encargos'!I4-'Swap - Encargos'!$M4)*(1+SUM($B87:$B$228))+('Swap - Encargos'!AE4)*(1+SUM($B87:$B$228))</f>
        <v>230.983</v>
      </c>
      <c r="S87" s="4">
        <f>Forward!S87*(1+SUM($B87:$B$228))+(-'Swap - Encargos'!J4-'Swap - Encargos'!$M4)*(1+SUM($B87:$B$228))+('Swap - Encargos'!AF4)*(1+SUM($B87:$B$228))</f>
        <v>224.90450000000001</v>
      </c>
      <c r="T87" s="4">
        <f>Forward!T87*(1+SUM($B87:$B$228))+(-'Swap - Encargos'!K4-'Swap - Encargos'!$M4)*(1+SUM($B87:$B$228))+('Swap - Encargos'!AG4)*(1+SUM($B87:$B$228))</f>
        <v>220.04169999999999</v>
      </c>
      <c r="U87" s="4">
        <f>Forward!U87*(1+SUM($B87:$B$228))</f>
        <v>0</v>
      </c>
      <c r="V87" s="6"/>
      <c r="W87" s="20">
        <f t="shared" si="0"/>
        <v>251.14335833333331</v>
      </c>
      <c r="X87" s="20">
        <f t="shared" si="1"/>
        <v>224.33611150793644</v>
      </c>
      <c r="Y87" s="23">
        <f t="shared" si="2"/>
        <v>250.4342</v>
      </c>
      <c r="Z87" s="23">
        <f t="shared" si="3"/>
        <v>221.00641377976189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122.51324166666672</v>
      </c>
      <c r="AJ87" s="9">
        <f t="shared" si="8"/>
        <v>0.32787656277626759</v>
      </c>
      <c r="AK87" s="9">
        <f t="shared" si="9"/>
        <v>0.32787656277626759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Encargos'!$M5)*(1+SUM($B88:$B$228))+('Swap - Encargos'!X5)*(1+SUM($B88:$B$228))</f>
        <v>243.53119999999998</v>
      </c>
      <c r="L88" s="4">
        <f>Forward!L88*(1+SUM($B88:$B$228))+(-'Swap - Encargos'!C5-'Swap - Encargos'!$M5)*(1+SUM($B88:$B$228))+('Swap - Encargos'!Y5)*(1+SUM($B88:$B$228))</f>
        <v>312.25040000000001</v>
      </c>
      <c r="M88" s="4">
        <f>Forward!M88*(1+SUM($B88:$B$228))+(-'Swap - Encargos'!D5-'Swap - Encargos'!$M5)*(1+SUM($B88:$B$228))+('Swap - Encargos'!Z5)*(1+SUM($B88:$B$228))</f>
        <v>277.28800000000001</v>
      </c>
      <c r="N88" s="4">
        <f>Forward!N88*(1+SUM($B88:$B$228))+(-'Swap - Encargos'!E5-'Swap - Encargos'!$M5)*(1+SUM($B88:$B$228))+('Swap - Encargos'!AA5)*(1+SUM($B88:$B$228))</f>
        <v>247.148</v>
      </c>
      <c r="O88" s="4">
        <f>Forward!O88*(1+SUM($B88:$B$228))+(-'Swap - Encargos'!F5-'Swap - Encargos'!$M5)*(1+SUM($B88:$B$228))+('Swap - Encargos'!AB5)*(1+SUM($B88:$B$228))</f>
        <v>245.94240000000002</v>
      </c>
      <c r="P88" s="4">
        <f>Forward!P88*(1+SUM($B88:$B$228))+(-'Swap - Encargos'!G5-'Swap - Encargos'!$M5)*(1+SUM($B88:$B$228))+('Swap - Encargos'!AC5)*(1+SUM($B88:$B$228))</f>
        <v>237.50319999999999</v>
      </c>
      <c r="Q88" s="4">
        <f>Forward!Q88*(1+SUM($B88:$B$228))+(-'Swap - Encargos'!H5-'Swap - Encargos'!$M5)*(1+SUM($B88:$B$228))+('Swap - Encargos'!AD5)*(1+SUM($B88:$B$228))</f>
        <v>232.6808</v>
      </c>
      <c r="R88" s="4">
        <f>Forward!R88*(1+SUM($B88:$B$228))+(-'Swap - Encargos'!I5-'Swap - Encargos'!$M5)*(1+SUM($B88:$B$228))+('Swap - Encargos'!AE5)*(1+SUM($B88:$B$228))</f>
        <v>230.26960000000003</v>
      </c>
      <c r="S88" s="4">
        <f>Forward!S88*(1+SUM($B88:$B$228))+(-'Swap - Encargos'!J5-'Swap - Encargos'!$M5)*(1+SUM($B88:$B$228))+('Swap - Encargos'!AF5)*(1+SUM($B88:$B$228))</f>
        <v>225.44720000000001</v>
      </c>
      <c r="T88" s="4">
        <f>Forward!T88*(1+SUM($B88:$B$228))+(-'Swap - Encargos'!K5-'Swap - Encargos'!$M5)*(1+SUM($B88:$B$228))+('Swap - Encargos'!AG5)*(1+SUM($B88:$B$228))</f>
        <v>218.21360000000001</v>
      </c>
      <c r="U88" s="4">
        <f>Forward!U88*(1+SUM($B88:$B$228))</f>
        <v>0</v>
      </c>
      <c r="V88" s="6"/>
      <c r="W88" s="20">
        <f t="shared" si="0"/>
        <v>277.89080000000001</v>
      </c>
      <c r="X88" s="20">
        <f t="shared" si="1"/>
        <v>224.33611150793644</v>
      </c>
      <c r="Y88" s="23">
        <f t="shared" si="2"/>
        <v>265.03106666666667</v>
      </c>
      <c r="Z88" s="23">
        <f t="shared" si="3"/>
        <v>221.00641377976189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95.765800000000013</v>
      </c>
      <c r="AJ88" s="9">
        <f t="shared" si="8"/>
        <v>0.25629361290553948</v>
      </c>
      <c r="AK88" s="9">
        <f t="shared" si="9"/>
        <v>0.25629361290553948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Encargos'!$M6)*(1+SUM($B89:$B$228))+('Swap - Encargos'!X6)*(1+SUM($B89:$B$228))</f>
        <v>216.47079999999997</v>
      </c>
      <c r="L89" s="4">
        <f>Forward!L89*(1+SUM($B89:$B$228))+(-'Swap - Encargos'!C6-'Swap - Encargos'!$M6)*(1+SUM($B89:$B$228))+('Swap - Encargos'!Y6)*(1+SUM($B89:$B$228))</f>
        <v>298.5394</v>
      </c>
      <c r="M89" s="4">
        <f>Forward!M89*(1+SUM($B89:$B$228))+(-'Swap - Encargos'!D6-'Swap - Encargos'!$M6)*(1+SUM($B89:$B$228))+('Swap - Encargos'!Z6)*(1+SUM($B89:$B$228))</f>
        <v>280.69839999999999</v>
      </c>
      <c r="N89" s="4">
        <f>Forward!N89*(1+SUM($B89:$B$228))+(-'Swap - Encargos'!E6-'Swap - Encargos'!$M6)*(1+SUM($B89:$B$228))+('Swap - Encargos'!AA6)*(1+SUM($B89:$B$228))</f>
        <v>249.77400000000003</v>
      </c>
      <c r="O89" s="4">
        <f>Forward!O89*(1+SUM($B89:$B$228))+(-'Swap - Encargos'!F6-'Swap - Encargos'!$M6)*(1+SUM($B89:$B$228))+('Swap - Encargos'!AB6)*(1+SUM($B89:$B$228))</f>
        <v>239.06940000000003</v>
      </c>
      <c r="P89" s="4">
        <f>Forward!P89*(1+SUM($B89:$B$228))+(-'Swap - Encargos'!G6-'Swap - Encargos'!$M6)*(1+SUM($B89:$B$228))+('Swap - Encargos'!AC6)*(1+SUM($B89:$B$228))</f>
        <v>235.50119999999998</v>
      </c>
      <c r="Q89" s="4">
        <f>Forward!Q89*(1+SUM($B89:$B$228))+(-'Swap - Encargos'!H6-'Swap - Encargos'!$M6)*(1+SUM($B89:$B$228))+('Swap - Encargos'!AD6)*(1+SUM($B89:$B$228))</f>
        <v>231.93299999999999</v>
      </c>
      <c r="R89" s="4">
        <f>Forward!R89*(1+SUM($B89:$B$228))+(-'Swap - Encargos'!I6-'Swap - Encargos'!$M6)*(1+SUM($B89:$B$228))+('Swap - Encargos'!AE6)*(1+SUM($B89:$B$228))</f>
        <v>227.17540000000002</v>
      </c>
      <c r="S89" s="4">
        <f>Forward!S89*(1+SUM($B89:$B$228))+(-'Swap - Encargos'!J6-'Swap - Encargos'!$M6)*(1+SUM($B89:$B$228))+('Swap - Encargos'!AF6)*(1+SUM($B89:$B$228))</f>
        <v>223.60720000000001</v>
      </c>
      <c r="T89" s="4">
        <f>Forward!T89*(1+SUM($B89:$B$228))+(-'Swap - Encargos'!K6-'Swap - Encargos'!$M6)*(1+SUM($B89:$B$228))+('Swap - Encargos'!AG6)*(1+SUM($B89:$B$228))</f>
        <v>218.84960000000001</v>
      </c>
      <c r="U89" s="4">
        <f>Forward!U89*(1+SUM($B89:$B$228))</f>
        <v>0</v>
      </c>
      <c r="V89" s="6"/>
      <c r="W89" s="20">
        <f t="shared" si="0"/>
        <v>268.01146666666665</v>
      </c>
      <c r="X89" s="20">
        <f t="shared" si="1"/>
        <v>224.33611150793644</v>
      </c>
      <c r="Y89" s="23">
        <f t="shared" si="2"/>
        <v>257.86192</v>
      </c>
      <c r="Z89" s="23">
        <f t="shared" si="3"/>
        <v>221.00641377976189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105.64513333333338</v>
      </c>
      <c r="AJ89" s="9">
        <f t="shared" si="8"/>
        <v>0.28273321903944254</v>
      </c>
      <c r="AK89" s="9">
        <f t="shared" si="9"/>
        <v>0.28273321903944254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Encargos'!$M7)*(1+SUM($B90:$B$228))+('Swap - Encargos'!X7)*(1+SUM($B90:$B$228))</f>
        <v>212.18400000000003</v>
      </c>
      <c r="L90" s="4">
        <f>Forward!L90*(1+SUM($B90:$B$228))+(-'Swap - Encargos'!C7-'Swap - Encargos'!$M7)*(1+SUM($B90:$B$228))+('Swap - Encargos'!Y7)*(1+SUM($B90:$B$228))</f>
        <v>269.94520000000006</v>
      </c>
      <c r="M90" s="4">
        <f>Forward!M90*(1+SUM($B90:$B$228))+(-'Swap - Encargos'!D7-'Swap - Encargos'!$M7)*(1+SUM($B90:$B$228))+('Swap - Encargos'!Z7)*(1+SUM($B90:$B$228))</f>
        <v>275.83920000000001</v>
      </c>
      <c r="N90" s="4">
        <f>Forward!N90*(1+SUM($B90:$B$228))+(-'Swap - Encargos'!E7-'Swap - Encargos'!$M7)*(1+SUM($B90:$B$228))+('Swap - Encargos'!AA7)*(1+SUM($B90:$B$228))</f>
        <v>262.87240000000003</v>
      </c>
      <c r="O90" s="4">
        <f>Forward!O90*(1+SUM($B90:$B$228))+(-'Swap - Encargos'!F7-'Swap - Encargos'!$M7)*(1+SUM($B90:$B$228))+('Swap - Encargos'!AB7)*(1+SUM($B90:$B$228))</f>
        <v>242.83280000000002</v>
      </c>
      <c r="P90" s="4">
        <f>Forward!P90*(1+SUM($B90:$B$228))+(-'Swap - Encargos'!G7-'Swap - Encargos'!$M7)*(1+SUM($B90:$B$228))+('Swap - Encargos'!AC7)*(1+SUM($B90:$B$228))</f>
        <v>240.47520000000003</v>
      </c>
      <c r="Q90" s="4">
        <f>Forward!Q90*(1+SUM($B90:$B$228))+(-'Swap - Encargos'!H7-'Swap - Encargos'!$M7)*(1+SUM($B90:$B$228))+('Swap - Encargos'!AD7)*(1+SUM($B90:$B$228))</f>
        <v>238.11760000000004</v>
      </c>
      <c r="R90" s="4">
        <f>Forward!R90*(1+SUM($B90:$B$228))+(-'Swap - Encargos'!I7-'Swap - Encargos'!$M7)*(1+SUM($B90:$B$228))+('Swap - Encargos'!AE7)*(1+SUM($B90:$B$228))</f>
        <v>233.4024</v>
      </c>
      <c r="S90" s="4">
        <f>Forward!S90*(1+SUM($B90:$B$228))+(-'Swap - Encargos'!J7-'Swap - Encargos'!$M7)*(1+SUM($B90:$B$228))+('Swap - Encargos'!AF7)*(1+SUM($B90:$B$228))</f>
        <v>226.3296</v>
      </c>
      <c r="T90" s="4">
        <f>Forward!T90*(1+SUM($B90:$B$228))+(-'Swap - Encargos'!K7-'Swap - Encargos'!$M7)*(1+SUM($B90:$B$228))+('Swap - Encargos'!AG7)*(1+SUM($B90:$B$228))</f>
        <v>223.97200000000001</v>
      </c>
      <c r="U90" s="4">
        <f>Forward!U90*(1+SUM($B90:$B$228))</f>
        <v>0</v>
      </c>
      <c r="V90" s="6"/>
      <c r="W90" s="20">
        <f t="shared" si="0"/>
        <v>258.28817777777783</v>
      </c>
      <c r="X90" s="20">
        <f t="shared" si="1"/>
        <v>224.33611150793644</v>
      </c>
      <c r="Y90" s="23">
        <f t="shared" si="2"/>
        <v>254.62080000000003</v>
      </c>
      <c r="Z90" s="23">
        <f t="shared" si="3"/>
        <v>221.00641377976189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115.36842222222219</v>
      </c>
      <c r="AJ90" s="9">
        <f t="shared" si="8"/>
        <v>0.30875521059235189</v>
      </c>
      <c r="AK90" s="9">
        <f t="shared" si="9"/>
        <v>0.30875521059235189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Encargos'!$M8)*(1+SUM($B91:$B$228))+('Swap - Encargos'!X8)*(1+SUM($B91:$B$228))</f>
        <v>204.29340000000002</v>
      </c>
      <c r="L91" s="4">
        <f>Forward!L91*(1+SUM($B91:$B$228))+(-'Swap - Encargos'!C8-'Swap - Encargos'!$M8)*(1+SUM($B91:$B$228))+('Swap - Encargos'!Y8)*(1+SUM($B91:$B$228))</f>
        <v>272.39120000000003</v>
      </c>
      <c r="M91" s="4">
        <f>Forward!M91*(1+SUM($B91:$B$228))+(-'Swap - Encargos'!D8-'Swap - Encargos'!$M8)*(1+SUM($B91:$B$228))+('Swap - Encargos'!Z8)*(1+SUM($B91:$B$228))</f>
        <v>270.04300000000006</v>
      </c>
      <c r="N91" s="4">
        <f>Forward!N91*(1+SUM($B91:$B$228))+(-'Swap - Encargos'!E8-'Swap - Encargos'!$M8)*(1+SUM($B91:$B$228))+('Swap - Encargos'!AA8)*(1+SUM($B91:$B$228))</f>
        <v>240.69050000000004</v>
      </c>
      <c r="O91" s="4">
        <f>Forward!O91*(1+SUM($B91:$B$228))+(-'Swap - Encargos'!F8-'Swap - Encargos'!$M8)*(1+SUM($B91:$B$228))+('Swap - Encargos'!AB8)*(1+SUM($B91:$B$228))</f>
        <v>232.47180000000003</v>
      </c>
      <c r="P91" s="4">
        <f>Forward!P91*(1+SUM($B91:$B$228))+(-'Swap - Encargos'!G8-'Swap - Encargos'!$M8)*(1+SUM($B91:$B$228))+('Swap - Encargos'!AC8)*(1+SUM($B91:$B$228))</f>
        <v>233.64590000000001</v>
      </c>
      <c r="Q91" s="4">
        <f>Forward!Q91*(1+SUM($B91:$B$228))+(-'Swap - Encargos'!H8-'Swap - Encargos'!$M8)*(1+SUM($B91:$B$228))+('Swap - Encargos'!AD8)*(1+SUM($B91:$B$228))</f>
        <v>227.77540000000005</v>
      </c>
      <c r="R91" s="4">
        <f>Forward!R91*(1+SUM($B91:$B$228))+(-'Swap - Encargos'!I8-'Swap - Encargos'!$M8)*(1+SUM($B91:$B$228))+('Swap - Encargos'!AE8)*(1+SUM($B91:$B$228))</f>
        <v>226.60130000000004</v>
      </c>
      <c r="S91" s="4">
        <f>Forward!S91*(1+SUM($B91:$B$228))+(-'Swap - Encargos'!J8-'Swap - Encargos'!$M8)*(1+SUM($B91:$B$228))+('Swap - Encargos'!AF8)*(1+SUM($B91:$B$228))</f>
        <v>221.90490000000003</v>
      </c>
      <c r="T91" s="4">
        <f>Forward!T91*(1+SUM($B91:$B$228))+(-'Swap - Encargos'!K8-'Swap - Encargos'!$M8)*(1+SUM($B91:$B$228))+('Swap - Encargos'!AG8)*(1+SUM($B91:$B$228))</f>
        <v>214.86030000000005</v>
      </c>
      <c r="U91" s="4">
        <f>Forward!U91*(1+SUM($B91:$B$228))</f>
        <v>0</v>
      </c>
      <c r="V91" s="6"/>
      <c r="W91" s="20">
        <f t="shared" si="0"/>
        <v>253.9643527777778</v>
      </c>
      <c r="X91" s="20">
        <f t="shared" si="1"/>
        <v>224.33611150793644</v>
      </c>
      <c r="Y91" s="23">
        <f t="shared" si="2"/>
        <v>246.42402166666668</v>
      </c>
      <c r="Z91" s="23">
        <f t="shared" si="3"/>
        <v>221.00641377976189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119.69224722222222</v>
      </c>
      <c r="AJ91" s="9">
        <f t="shared" si="8"/>
        <v>0.32032686488669598</v>
      </c>
      <c r="AK91" s="9">
        <f t="shared" si="9"/>
        <v>0.32032686488669598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Encargos'!$M9)*(1+SUM($B92:$B$228))+('Swap - Encargos'!X9)*(1+SUM($B92:$B$228))</f>
        <v>123.7444</v>
      </c>
      <c r="L92" s="4">
        <f>Forward!L92*(1+SUM($B92:$B$228))+(-'Swap - Encargos'!C9-'Swap - Encargos'!$M9)*(1+SUM($B92:$B$228))+('Swap - Encargos'!Y9)*(1+SUM($B92:$B$228))</f>
        <v>256.82799999999997</v>
      </c>
      <c r="M92" s="4">
        <f>Forward!M92*(1+SUM($B92:$B$228))+(-'Swap - Encargos'!D9-'Swap - Encargos'!$M9)*(1+SUM($B92:$B$228))+('Swap - Encargos'!Z9)*(1+SUM($B92:$B$228))</f>
        <v>259.1628</v>
      </c>
      <c r="N92" s="4">
        <f>Forward!N92*(1+SUM($B92:$B$228))+(-'Swap - Encargos'!E9-'Swap - Encargos'!$M9)*(1+SUM($B92:$B$228))+('Swap - Encargos'!AA9)*(1+SUM($B92:$B$228))</f>
        <v>246.32140000000001</v>
      </c>
      <c r="O92" s="4">
        <f>Forward!O92*(1+SUM($B92:$B$228))+(-'Swap - Encargos'!F9-'Swap - Encargos'!$M9)*(1+SUM($B92:$B$228))+('Swap - Encargos'!AB9)*(1+SUM($B92:$B$228))</f>
        <v>232.31259999999997</v>
      </c>
      <c r="P92" s="4">
        <f>Forward!P92*(1+SUM($B92:$B$228))+(-'Swap - Encargos'!G9-'Swap - Encargos'!$M9)*(1+SUM($B92:$B$228))+('Swap - Encargos'!AC9)*(1+SUM($B92:$B$228))</f>
        <v>233.48</v>
      </c>
      <c r="Q92" s="4">
        <f>Forward!Q92*(1+SUM($B92:$B$228))+(-'Swap - Encargos'!H9-'Swap - Encargos'!$M9)*(1+SUM($B92:$B$228))+('Swap - Encargos'!AD9)*(1+SUM($B92:$B$228))</f>
        <v>228.81040000000002</v>
      </c>
      <c r="R92" s="4">
        <f>Forward!R92*(1+SUM($B92:$B$228))+(-'Swap - Encargos'!I9-'Swap - Encargos'!$M9)*(1+SUM($B92:$B$228))+('Swap - Encargos'!AE9)*(1+SUM($B92:$B$228))</f>
        <v>224.14080000000001</v>
      </c>
      <c r="S92" s="4">
        <f>Forward!S92*(1+SUM($B92:$B$228))+(-'Swap - Encargos'!J9-'Swap - Encargos'!$M9)*(1+SUM($B92:$B$228))+('Swap - Encargos'!AF9)*(1+SUM($B92:$B$228))</f>
        <v>219.47120000000001</v>
      </c>
      <c r="T92" s="4">
        <f>Forward!T92*(1+SUM($B92:$B$228))+(-'Swap - Encargos'!K9-'Swap - Encargos'!$M9)*(1+SUM($B92:$B$228))+('Swap - Encargos'!AG9)*(1+SUM($B92:$B$228))</f>
        <v>215.96900000000002</v>
      </c>
      <c r="U92" s="4">
        <f>Forward!U92*(1+SUM($B92:$B$228))</f>
        <v>0</v>
      </c>
      <c r="V92" s="6"/>
      <c r="W92" s="20">
        <f t="shared" si="0"/>
        <v>233.67456666666669</v>
      </c>
      <c r="X92" s="20">
        <f t="shared" si="1"/>
        <v>224.33611150793644</v>
      </c>
      <c r="Y92" s="23">
        <f t="shared" si="2"/>
        <v>234.64739999999998</v>
      </c>
      <c r="Z92" s="23">
        <f t="shared" si="3"/>
        <v>221.00641377976189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139.98203333333333</v>
      </c>
      <c r="AJ92" s="9">
        <f t="shared" si="8"/>
        <v>0.37462748773428151</v>
      </c>
      <c r="AK92" s="9">
        <f t="shared" si="9"/>
        <v>0.37462748773428151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Encargos'!$M10)*(1+SUM($B93:$B$228))+('Swap - Encargos'!X10)*(1+SUM($B93:$B$228))</f>
        <v>139.72979999999998</v>
      </c>
      <c r="L93" s="4">
        <f>Forward!L93*(1+SUM($B93:$B$228))+(-'Swap - Encargos'!C10-'Swap - Encargos'!$M10)*(1+SUM($B93:$B$228))+('Swap - Encargos'!Y10)*(1+SUM($B93:$B$228))</f>
        <v>247.75619999999998</v>
      </c>
      <c r="M93" s="4">
        <f>Forward!M93*(1+SUM($B93:$B$228))+(-'Swap - Encargos'!D10-'Swap - Encargos'!$M10)*(1+SUM($B93:$B$228))+('Swap - Encargos'!Z10)*(1+SUM($B93:$B$228))</f>
        <v>248.93039999999996</v>
      </c>
      <c r="N93" s="4">
        <f>Forward!N93*(1+SUM($B93:$B$228))+(-'Swap - Encargos'!E10-'Swap - Encargos'!$M10)*(1+SUM($B93:$B$228))+('Swap - Encargos'!AA10)*(1+SUM($B93:$B$228))</f>
        <v>237.18839999999997</v>
      </c>
      <c r="O93" s="4">
        <f>Forward!O93*(1+SUM($B93:$B$228))+(-'Swap - Encargos'!F10-'Swap - Encargos'!$M10)*(1+SUM($B93:$B$228))+('Swap - Encargos'!AB10)*(1+SUM($B93:$B$228))</f>
        <v>233.66579999999999</v>
      </c>
      <c r="P93" s="4">
        <f>Forward!P93*(1+SUM($B93:$B$228))+(-'Swap - Encargos'!G10-'Swap - Encargos'!$M10)*(1+SUM($B93:$B$228))+('Swap - Encargos'!AC10)*(1+SUM($B93:$B$228))</f>
        <v>227.79480000000001</v>
      </c>
      <c r="Q93" s="4">
        <f>Forward!Q93*(1+SUM($B93:$B$228))+(-'Swap - Encargos'!H10-'Swap - Encargos'!$M10)*(1+SUM($B93:$B$228))+('Swap - Encargos'!AD10)*(1+SUM($B93:$B$228))</f>
        <v>230.14319999999998</v>
      </c>
      <c r="R93" s="4">
        <f>Forward!R93*(1+SUM($B93:$B$228))+(-'Swap - Encargos'!I10-'Swap - Encargos'!$M10)*(1+SUM($B93:$B$228))+('Swap - Encargos'!AE10)*(1+SUM($B93:$B$228))</f>
        <v>223.09799999999996</v>
      </c>
      <c r="S93" s="4">
        <f>Forward!S93*(1+SUM($B93:$B$228))+(-'Swap - Encargos'!J10-'Swap - Encargos'!$M10)*(1+SUM($B93:$B$228))+('Swap - Encargos'!AF10)*(1+SUM($B93:$B$228))</f>
        <v>213.70439999999999</v>
      </c>
      <c r="T93" s="4">
        <f>Forward!T93*(1+SUM($B93:$B$228))+(-'Swap - Encargos'!K10-'Swap - Encargos'!$M10)*(1+SUM($B93:$B$228))+('Swap - Encargos'!AG10)*(1+SUM($B93:$B$228))</f>
        <v>210.18179999999998</v>
      </c>
      <c r="U93" s="4">
        <f>Forward!U93*(1+SUM($B93:$B$228))</f>
        <v>0</v>
      </c>
      <c r="V93" s="6"/>
      <c r="W93" s="20">
        <f t="shared" si="0"/>
        <v>231.08908333333329</v>
      </c>
      <c r="X93" s="20">
        <f t="shared" si="1"/>
        <v>224.33611150793644</v>
      </c>
      <c r="Y93" s="23">
        <f t="shared" si="2"/>
        <v>231.72836999999996</v>
      </c>
      <c r="Z93" s="23">
        <f t="shared" si="3"/>
        <v>221.00641377976189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142.56751666666673</v>
      </c>
      <c r="AJ93" s="9">
        <f t="shared" si="8"/>
        <v>0.38154689805202618</v>
      </c>
      <c r="AK93" s="9">
        <f t="shared" si="9"/>
        <v>0.38154689805202618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Encargos'!$M11)*(1+SUM($B94:$B$228))+('Swap - Encargos'!X11)*(1+SUM($B94:$B$228))</f>
        <v>162.53639999999999</v>
      </c>
      <c r="L94" s="4">
        <f>Forward!L94*(1+SUM($B94:$B$228))+(-'Swap - Encargos'!C11-'Swap - Encargos'!$M11)*(1+SUM($B94:$B$228))+('Swap - Encargos'!Y11)*(1+SUM($B94:$B$228))</f>
        <v>229.67100000000002</v>
      </c>
      <c r="M94" s="4">
        <f>Forward!M94*(1+SUM($B94:$B$228))+(-'Swap - Encargos'!D11-'Swap - Encargos'!$M11)*(1+SUM($B94:$B$228))+('Swap - Encargos'!Z11)*(1+SUM($B94:$B$228))</f>
        <v>249.69359999999998</v>
      </c>
      <c r="N94" s="4">
        <f>Forward!N94*(1+SUM($B94:$B$228))+(-'Swap - Encargos'!E11-'Swap - Encargos'!$M11)*(1+SUM($B94:$B$228))+('Swap - Encargos'!AA11)*(1+SUM($B94:$B$228))</f>
        <v>246.16019999999997</v>
      </c>
      <c r="O94" s="4">
        <f>Forward!O94*(1+SUM($B94:$B$228))+(-'Swap - Encargos'!F11-'Swap - Encargos'!$M11)*(1+SUM($B94:$B$228))+('Swap - Encargos'!AB11)*(1+SUM($B94:$B$228))</f>
        <v>234.38219999999998</v>
      </c>
      <c r="P94" s="4">
        <f>Forward!P94*(1+SUM($B94:$B$228))+(-'Swap - Encargos'!G11-'Swap - Encargos'!$M11)*(1+SUM($B94:$B$228))+('Swap - Encargos'!AC11)*(1+SUM($B94:$B$228))</f>
        <v>230.84879999999998</v>
      </c>
      <c r="Q94" s="4">
        <f>Forward!Q94*(1+SUM($B94:$B$228))+(-'Swap - Encargos'!H11-'Swap - Encargos'!$M11)*(1+SUM($B94:$B$228))+('Swap - Encargos'!AD11)*(1+SUM($B94:$B$228))</f>
        <v>226.13759999999999</v>
      </c>
      <c r="R94" s="4">
        <f>Forward!R94*(1+SUM($B94:$B$228))+(-'Swap - Encargos'!I11-'Swap - Encargos'!$M11)*(1+SUM($B94:$B$228))+('Swap - Encargos'!AE11)*(1+SUM($B94:$B$228))</f>
        <v>217.893</v>
      </c>
      <c r="S94" s="4">
        <f>Forward!S94*(1+SUM($B94:$B$228))+(-'Swap - Encargos'!J11-'Swap - Encargos'!$M11)*(1+SUM($B94:$B$228))+('Swap - Encargos'!AF11)*(1+SUM($B94:$B$228))</f>
        <v>214.35959999999997</v>
      </c>
      <c r="T94" s="4">
        <f>Forward!T94*(1+SUM($B94:$B$228))+(-'Swap - Encargos'!K11-'Swap - Encargos'!$M11)*(1+SUM($B94:$B$228))+('Swap - Encargos'!AG11)*(1+SUM($B94:$B$228))</f>
        <v>209.64839999999998</v>
      </c>
      <c r="U94" s="4">
        <f>Forward!U94*(1+SUM($B94:$B$228))</f>
        <v>0</v>
      </c>
      <c r="V94" s="6"/>
      <c r="W94" s="20">
        <f t="shared" si="0"/>
        <v>232.55006666666668</v>
      </c>
      <c r="X94" s="20">
        <f t="shared" si="1"/>
        <v>224.33611150793644</v>
      </c>
      <c r="Y94" s="23">
        <f t="shared" si="2"/>
        <v>233.59700000000001</v>
      </c>
      <c r="Z94" s="23">
        <f t="shared" si="3"/>
        <v>221.00641377976189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141.10653333333335</v>
      </c>
      <c r="AJ94" s="9">
        <f t="shared" si="8"/>
        <v>0.37763693544643218</v>
      </c>
      <c r="AK94" s="9">
        <f t="shared" si="9"/>
        <v>0.37763693544643218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Encargos'!$M12)*(1+SUM($B95:$B$228))+('Swap - Encargos'!X12)*(1+SUM($B95:$B$228))</f>
        <v>139.32260000000002</v>
      </c>
      <c r="L95" s="4">
        <f>Forward!L95*(1+SUM($B95:$B$228))+(-'Swap - Encargos'!C12-'Swap - Encargos'!$M12)*(1+SUM($B95:$B$228))+('Swap - Encargos'!Y12)*(1+SUM($B95:$B$228))</f>
        <v>200.71900000000002</v>
      </c>
      <c r="M95" s="4">
        <f>Forward!M95*(1+SUM($B95:$B$228))+(-'Swap - Encargos'!D12-'Swap - Encargos'!$M12)*(1+SUM($B95:$B$228))+('Swap - Encargos'!Z12)*(1+SUM($B95:$B$228))</f>
        <v>223.15230000000003</v>
      </c>
      <c r="N95" s="4">
        <f>Forward!N95*(1+SUM($B95:$B$228))+(-'Swap - Encargos'!E12-'Swap - Encargos'!$M12)*(1+SUM($B95:$B$228))+('Swap - Encargos'!AA12)*(1+SUM($B95:$B$228))</f>
        <v>227.87510000000003</v>
      </c>
      <c r="O95" s="4">
        <f>Forward!O95*(1+SUM($B95:$B$228))+(-'Swap - Encargos'!F12-'Swap - Encargos'!$M12)*(1+SUM($B95:$B$228))+('Swap - Encargos'!AB12)*(1+SUM($B95:$B$228))</f>
        <v>221.97160000000002</v>
      </c>
      <c r="P95" s="4">
        <f>Forward!P95*(1+SUM($B95:$B$228))+(-'Swap - Encargos'!G12-'Swap - Encargos'!$M12)*(1+SUM($B95:$B$228))+('Swap - Encargos'!AC12)*(1+SUM($B95:$B$228))</f>
        <v>217.24880000000002</v>
      </c>
      <c r="Q95" s="4">
        <f>Forward!Q95*(1+SUM($B95:$B$228))+(-'Swap - Encargos'!H12-'Swap - Encargos'!$M12)*(1+SUM($B95:$B$228))+('Swap - Encargos'!AD12)*(1+SUM($B95:$B$228))</f>
        <v>213.70670000000004</v>
      </c>
      <c r="R95" s="4">
        <f>Forward!R95*(1+SUM($B95:$B$228))+(-'Swap - Encargos'!I12-'Swap - Encargos'!$M12)*(1+SUM($B95:$B$228))+('Swap - Encargos'!AE12)*(1+SUM($B95:$B$228))</f>
        <v>210.16460000000004</v>
      </c>
      <c r="S95" s="4">
        <f>Forward!S95*(1+SUM($B95:$B$228))+(-'Swap - Encargos'!J12-'Swap - Encargos'!$M12)*(1+SUM($B95:$B$228))+('Swap - Encargos'!AF12)*(1+SUM($B95:$B$228))</f>
        <v>206.6225</v>
      </c>
      <c r="T95" s="4">
        <f>Forward!T95*(1+SUM($B95:$B$228))+(-'Swap - Encargos'!K12-'Swap - Encargos'!$M12)*(1+SUM($B95:$B$228))+('Swap - Encargos'!AG12)*(1+SUM($B95:$B$228))</f>
        <v>201.89970000000002</v>
      </c>
      <c r="U95" s="4">
        <f>Forward!U95*(1+SUM($B95:$B$228))</f>
        <v>0</v>
      </c>
      <c r="V95" s="6"/>
      <c r="W95" s="20">
        <f t="shared" si="0"/>
        <v>209.86942500000001</v>
      </c>
      <c r="X95" s="20">
        <f t="shared" si="1"/>
        <v>224.33611150793644</v>
      </c>
      <c r="Y95" s="23">
        <f t="shared" si="2"/>
        <v>214.29705000000004</v>
      </c>
      <c r="Z95" s="23">
        <f t="shared" si="3"/>
        <v>221.00641377976189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163.78717500000002</v>
      </c>
      <c r="AJ95" s="9">
        <f t="shared" si="8"/>
        <v>0.43833609522754319</v>
      </c>
      <c r="AK95" s="9">
        <f t="shared" si="9"/>
        <v>0.43833609522754319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Encargos'!$M13)*(1+SUM($B96:$B$228))+('Swap - Encargos'!X13)*(1+SUM($B96:$B$228))</f>
        <v>131.57759999999999</v>
      </c>
      <c r="L96" s="4">
        <f>Forward!L96*(1+SUM($B96:$B$228))+(-'Swap - Encargos'!C13-'Swap - Encargos'!$M13)*(1+SUM($B96:$B$228))+('Swap - Encargos'!Y13)*(1+SUM($B96:$B$228))</f>
        <v>151.54920000000001</v>
      </c>
      <c r="M96" s="4">
        <f>Forward!M96*(1+SUM($B96:$B$228))+(-'Swap - Encargos'!D13-'Swap - Encargos'!$M13)*(1+SUM($B96:$B$228))+('Swap - Encargos'!Z13)*(1+SUM($B96:$B$228))</f>
        <v>197.3664</v>
      </c>
      <c r="N96" s="4">
        <f>Forward!N96*(1+SUM($B96:$B$228))+(-'Swap - Encargos'!E13-'Swap - Encargos'!$M13)*(1+SUM($B96:$B$228))+('Swap - Encargos'!AA13)*(1+SUM($B96:$B$228))</f>
        <v>209.11440000000002</v>
      </c>
      <c r="O96" s="4">
        <f>Forward!O96*(1+SUM($B96:$B$228))+(-'Swap - Encargos'!F13-'Swap - Encargos'!$M13)*(1+SUM($B96:$B$228))+('Swap - Encargos'!AB13)*(1+SUM($B96:$B$228))</f>
        <v>203.24039999999999</v>
      </c>
      <c r="P96" s="4">
        <f>Forward!P96*(1+SUM($B96:$B$228))+(-'Swap - Encargos'!G13-'Swap - Encargos'!$M13)*(1+SUM($B96:$B$228))+('Swap - Encargos'!AC13)*(1+SUM($B96:$B$228))</f>
        <v>213.81360000000001</v>
      </c>
      <c r="Q96" s="4">
        <f>Forward!Q96*(1+SUM($B96:$B$228))+(-'Swap - Encargos'!H13-'Swap - Encargos'!$M13)*(1+SUM($B96:$B$228))+('Swap - Encargos'!AD13)*(1+SUM($B96:$B$228))</f>
        <v>210.28919999999999</v>
      </c>
      <c r="R96" s="4">
        <f>Forward!R96*(1+SUM($B96:$B$228))+(-'Swap - Encargos'!I13-'Swap - Encargos'!$M13)*(1+SUM($B96:$B$228))+('Swap - Encargos'!AE13)*(1+SUM($B96:$B$228))</f>
        <v>210.28919999999999</v>
      </c>
      <c r="S96" s="4">
        <f>Forward!S96*(1+SUM($B96:$B$228))+(-'Swap - Encargos'!J13-'Swap - Encargos'!$M13)*(1+SUM($B96:$B$228))+('Swap - Encargos'!AF13)*(1+SUM($B96:$B$228))</f>
        <v>204.4152</v>
      </c>
      <c r="T96" s="4">
        <f>Forward!T96*(1+SUM($B96:$B$228))+(-'Swap - Encargos'!K13-'Swap - Encargos'!$M13)*(1+SUM($B96:$B$228))+('Swap - Encargos'!AG13)*(1+SUM($B96:$B$228))</f>
        <v>198.5412</v>
      </c>
      <c r="U96" s="4">
        <f>Forward!U96*(1+SUM($B96:$B$228))</f>
        <v>0</v>
      </c>
      <c r="V96" s="6"/>
      <c r="W96" s="20">
        <f t="shared" si="0"/>
        <v>181.70240000000001</v>
      </c>
      <c r="X96" s="20">
        <f t="shared" si="1"/>
        <v>224.33611150793644</v>
      </c>
      <c r="Y96" s="23">
        <f t="shared" si="2"/>
        <v>192.27560000000003</v>
      </c>
      <c r="Z96" s="23">
        <f t="shared" si="3"/>
        <v>221.00641377976189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191.95420000000001</v>
      </c>
      <c r="AJ96" s="9">
        <f t="shared" si="8"/>
        <v>0.51371821078498281</v>
      </c>
      <c r="AK96" s="9">
        <f t="shared" si="9"/>
        <v>0.51371821078498281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Encargos'!$M14)*(1+SUM($B97:$B$228))+('Swap - Encargos'!X14)*(1+SUM($B97:$B$228))</f>
        <v>135.80119999999999</v>
      </c>
      <c r="L97" s="4">
        <f>Forward!L97*(1+SUM($B97:$B$228))+(-'Swap - Encargos'!C14-'Swap - Encargos'!$M14)*(1+SUM($B97:$B$228))+('Swap - Encargos'!Y14)*(1+SUM($B97:$B$228))</f>
        <v>147.50820000000002</v>
      </c>
      <c r="M97" s="4">
        <f>Forward!M97*(1+SUM($B97:$B$228))+(-'Swap - Encargos'!D14-'Swap - Encargos'!$M14)*(1+SUM($B97:$B$228))+('Swap - Encargos'!Z14)*(1+SUM($B97:$B$228))</f>
        <v>190.82410000000004</v>
      </c>
      <c r="N97" s="4">
        <f>Forward!N97*(1+SUM($B97:$B$228))+(-'Swap - Encargos'!E14-'Swap - Encargos'!$M14)*(1+SUM($B97:$B$228))+('Swap - Encargos'!AA14)*(1+SUM($B97:$B$228))</f>
        <v>204.8725</v>
      </c>
      <c r="O97" s="4">
        <f>Forward!O97*(1+SUM($B97:$B$228))+(-'Swap - Encargos'!F14-'Swap - Encargos'!$M14)*(1+SUM($B97:$B$228))+('Swap - Encargos'!AB14)*(1+SUM($B97:$B$228))</f>
        <v>196.67759999999998</v>
      </c>
      <c r="P97" s="4">
        <f>Forward!P97*(1+SUM($B97:$B$228))+(-'Swap - Encargos'!G14-'Swap - Encargos'!$M14)*(1+SUM($B97:$B$228))+('Swap - Encargos'!AC14)*(1+SUM($B97:$B$228))</f>
        <v>218.92089999999999</v>
      </c>
      <c r="Q97" s="4">
        <f>Forward!Q97*(1+SUM($B97:$B$228))+(-'Swap - Encargos'!H14-'Swap - Encargos'!$M14)*(1+SUM($B97:$B$228))+('Swap - Encargos'!AD14)*(1+SUM($B97:$B$228))</f>
        <v>217.75020000000001</v>
      </c>
      <c r="R97" s="4">
        <f>Forward!R97*(1+SUM($B97:$B$228))+(-'Swap - Encargos'!I14-'Swap - Encargos'!$M14)*(1+SUM($B97:$B$228))+('Swap - Encargos'!AE14)*(1+SUM($B97:$B$228))</f>
        <v>206.04320000000001</v>
      </c>
      <c r="S97" s="4">
        <f>Forward!S97*(1+SUM($B97:$B$228))+(-'Swap - Encargos'!J14-'Swap - Encargos'!$M14)*(1+SUM($B97:$B$228))+('Swap - Encargos'!AF14)*(1+SUM($B97:$B$228))</f>
        <v>202.53110000000001</v>
      </c>
      <c r="T97" s="4">
        <f>Forward!T97*(1+SUM($B97:$B$228))+(-'Swap - Encargos'!K14-'Swap - Encargos'!$M14)*(1+SUM($B97:$B$228))+('Swap - Encargos'!AG14)*(1+SUM($B97:$B$228))</f>
        <v>196.67760000000001</v>
      </c>
      <c r="U97" s="4">
        <f>Forward!U97*(1+SUM($B97:$B$228))</f>
        <v>0</v>
      </c>
      <c r="V97" s="6"/>
      <c r="W97" s="20">
        <f t="shared" si="0"/>
        <v>179.14961944444445</v>
      </c>
      <c r="X97" s="20">
        <f t="shared" si="1"/>
        <v>224.33611150793644</v>
      </c>
      <c r="Y97" s="23">
        <f t="shared" si="2"/>
        <v>190.37533166666665</v>
      </c>
      <c r="Z97" s="23">
        <f t="shared" si="3"/>
        <v>221.00641377976189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194.50698055555557</v>
      </c>
      <c r="AJ97" s="9">
        <f t="shared" si="8"/>
        <v>0.52055010016029568</v>
      </c>
      <c r="AK97" s="9">
        <f t="shared" si="9"/>
        <v>0.52055010016029568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Encargos'!$M15)*(1+SUM($B98:$B$228))+('Swap - Encargos'!Y15)*(1+SUM($B98:$B$228))</f>
        <v>139.74</v>
      </c>
      <c r="M98" s="4">
        <f>Forward!M98*(1+SUM($B98:$B$228))+(-'Swap - Encargos'!D15-'Swap - Encargos'!$M15)*(1+SUM($B98:$B$228))+('Swap - Encargos'!Z15)*(1+SUM($B98:$B$228))</f>
        <v>159.53650000000002</v>
      </c>
      <c r="N98" s="4">
        <f>Forward!N98*(1+SUM($B98:$B$228))+(-'Swap - Encargos'!E15-'Swap - Encargos'!$M15)*(1+SUM($B98:$B$228))+('Swap - Encargos'!AA15)*(1+SUM($B98:$B$228))</f>
        <v>178.16850000000002</v>
      </c>
      <c r="O98" s="4">
        <f>Forward!O98*(1+SUM($B98:$B$228))+(-'Swap - Encargos'!F15-'Swap - Encargos'!$M15)*(1+SUM($B98:$B$228))+('Swap - Encargos'!AB15)*(1+SUM($B98:$B$228))</f>
        <v>192.14250000000001</v>
      </c>
      <c r="P98" s="4">
        <f>Forward!P98*(1+SUM($B98:$B$228))+(-'Swap - Encargos'!G15-'Swap - Encargos'!$M15)*(1+SUM($B98:$B$228))+('Swap - Encargos'!AC15)*(1+SUM($B98:$B$228))</f>
        <v>221.255</v>
      </c>
      <c r="Q98" s="4">
        <f>Forward!Q98*(1+SUM($B98:$B$228))+(-'Swap - Encargos'!H15-'Swap - Encargos'!$M15)*(1+SUM($B98:$B$228))+('Swap - Encargos'!AD15)*(1+SUM($B98:$B$228))</f>
        <v>216.59700000000001</v>
      </c>
      <c r="R98" s="4">
        <f>Forward!R98*(1+SUM($B98:$B$228))+(-'Swap - Encargos'!I15-'Swap - Encargos'!$M15)*(1+SUM($B98:$B$228))+('Swap - Encargos'!AE15)*(1+SUM($B98:$B$228))</f>
        <v>211.93900000000002</v>
      </c>
      <c r="S98" s="4">
        <f>Forward!S98*(1+SUM($B98:$B$228))+(-'Swap - Encargos'!J15-'Swap - Encargos'!$M15)*(1+SUM($B98:$B$228))+('Swap - Encargos'!AF15)*(1+SUM($B98:$B$228))</f>
        <v>208.44550000000001</v>
      </c>
      <c r="T98" s="4">
        <f>Forward!T98*(1+SUM($B98:$B$228))+(-'Swap - Encargos'!K15-'Swap - Encargos'!$M15)*(1+SUM($B98:$B$228))+('Swap - Encargos'!AG15)*(1+SUM($B98:$B$228))</f>
        <v>201.45850000000002</v>
      </c>
      <c r="U98" s="4">
        <f>Forward!U98*(1+SUM($B98:$B$228))</f>
        <v>0</v>
      </c>
      <c r="V98" s="6"/>
      <c r="W98" s="20">
        <f t="shared" si="0"/>
        <v>159.14833333333334</v>
      </c>
      <c r="X98" s="20">
        <f t="shared" si="1"/>
        <v>224.33611150793644</v>
      </c>
      <c r="Y98" s="23">
        <f t="shared" si="2"/>
        <v>178.16850000000002</v>
      </c>
      <c r="Z98" s="23">
        <f t="shared" si="3"/>
        <v>221.00641377976189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209.76526666666669</v>
      </c>
      <c r="AJ98" s="9">
        <f t="shared" si="8"/>
        <v>0.56860269360269367</v>
      </c>
      <c r="AK98" s="9">
        <f t="shared" si="9"/>
        <v>0.56860269360269367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Encargos'!$M16)*(1+SUM($B99:$B$228))+('Swap - Encargos'!Y16)*(1+SUM($B99:$B$228))</f>
        <v>142.58160000000001</v>
      </c>
      <c r="M99" s="4">
        <f>Forward!M99*(1+SUM($B99:$B$228))+(-'Swap - Encargos'!D16-'Swap - Encargos'!$M16)*(1+SUM($B99:$B$228))+('Swap - Encargos'!Z16)*(1+SUM($B99:$B$228))</f>
        <v>150.69600000000003</v>
      </c>
      <c r="N99" s="4">
        <f>Forward!N99*(1+SUM($B99:$B$228))+(-'Swap - Encargos'!E16-'Swap - Encargos'!$M16)*(1+SUM($B99:$B$228))+('Swap - Encargos'!AA16)*(1+SUM($B99:$B$228))</f>
        <v>164.60639999999998</v>
      </c>
      <c r="O99" s="4">
        <f>Forward!O99*(1+SUM($B99:$B$228))+(-'Swap - Encargos'!F16-'Swap - Encargos'!$M16)*(1+SUM($B99:$B$228))+('Swap - Encargos'!AB16)*(1+SUM($B99:$B$228))</f>
        <v>181.99440000000001</v>
      </c>
      <c r="P99" s="4">
        <f>Forward!P99*(1+SUM($B99:$B$228))+(-'Swap - Encargos'!G16-'Swap - Encargos'!$M16)*(1+SUM($B99:$B$228))+('Swap - Encargos'!AC16)*(1+SUM($B99:$B$228))</f>
        <v>227.20320000000001</v>
      </c>
      <c r="Q99" s="4">
        <f>Forward!Q99*(1+SUM($B99:$B$228))+(-'Swap - Encargos'!H16-'Swap - Encargos'!$M16)*(1+SUM($B99:$B$228))+('Swap - Encargos'!AD16)*(1+SUM($B99:$B$228))</f>
        <v>222.56640000000002</v>
      </c>
      <c r="R99" s="4">
        <f>Forward!R99*(1+SUM($B99:$B$228))+(-'Swap - Encargos'!I16-'Swap - Encargos'!$M16)*(1+SUM($B99:$B$228))+('Swap - Encargos'!AE16)*(1+SUM($B99:$B$228))</f>
        <v>214.45199999999997</v>
      </c>
      <c r="S99" s="4">
        <f>Forward!S99*(1+SUM($B99:$B$228))+(-'Swap - Encargos'!J16-'Swap - Encargos'!$M16)*(1+SUM($B99:$B$228))+('Swap - Encargos'!AF16)*(1+SUM($B99:$B$228))</f>
        <v>212.1336</v>
      </c>
      <c r="T99" s="4">
        <f>Forward!T99*(1+SUM($B99:$B$228))+(-'Swap - Encargos'!K16-'Swap - Encargos'!$M16)*(1+SUM($B99:$B$228))+('Swap - Encargos'!AG16)*(1+SUM($B99:$B$228))</f>
        <v>205.17839999999998</v>
      </c>
      <c r="U99" s="4">
        <f>Forward!U99*(1+SUM($B99:$B$228))</f>
        <v>0</v>
      </c>
      <c r="V99" s="6"/>
      <c r="W99" s="20">
        <f t="shared" si="0"/>
        <v>153.72279999999998</v>
      </c>
      <c r="X99" s="20">
        <f t="shared" si="1"/>
        <v>224.33611150793644</v>
      </c>
      <c r="Y99" s="23">
        <f t="shared" si="2"/>
        <v>174.74940000000001</v>
      </c>
      <c r="Z99" s="23">
        <f t="shared" si="3"/>
        <v>221.00641377976189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215.19080000000005</v>
      </c>
      <c r="AJ99" s="9">
        <f t="shared" si="8"/>
        <v>0.58330947950956546</v>
      </c>
      <c r="AK99" s="9">
        <f t="shared" si="9"/>
        <v>0.58330947950956546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Encargos'!$M17)*(1+SUM($B100:$B$228))+('Swap - Encargos'!Y17)*(1+SUM($B100:$B$228))</f>
        <v>139.24680000000001</v>
      </c>
      <c r="M100" s="4">
        <f>Forward!M100*(1+SUM($B100:$B$228))+(-'Swap - Encargos'!D17-'Swap - Encargos'!$M17)*(1+SUM($B100:$B$228))+('Swap - Encargos'!Z17)*(1+SUM($B100:$B$228))</f>
        <v>154.2072</v>
      </c>
      <c r="N100" s="4">
        <f>Forward!N100*(1+SUM($B100:$B$228))+(-'Swap - Encargos'!E17-'Swap - Encargos'!$M17)*(1+SUM($B100:$B$228))+('Swap - Encargos'!AA17)*(1+SUM($B100:$B$228))</f>
        <v>156.50880000000001</v>
      </c>
      <c r="O100" s="4">
        <f>Forward!O100*(1+SUM($B100:$B$228))+(-'Swap - Encargos'!F17-'Swap - Encargos'!$M17)*(1+SUM($B100:$B$228))+('Swap - Encargos'!AB17)*(1+SUM($B100:$B$228))</f>
        <v>170.31840000000003</v>
      </c>
      <c r="P100" s="4">
        <f>Forward!P100*(1+SUM($B100:$B$228))+(-'Swap - Encargos'!G17-'Swap - Encargos'!$M17)*(1+SUM($B100:$B$228))+('Swap - Encargos'!AC17)*(1+SUM($B100:$B$228))</f>
        <v>195.636</v>
      </c>
      <c r="Q100" s="4">
        <f>Forward!Q100*(1+SUM($B100:$B$228))+(-'Swap - Encargos'!H17-'Swap - Encargos'!$M17)*(1+SUM($B100:$B$228))+('Swap - Encargos'!AD17)*(1+SUM($B100:$B$228))</f>
        <v>214.0488</v>
      </c>
      <c r="R100" s="4">
        <f>Forward!R100*(1+SUM($B100:$B$228))+(-'Swap - Encargos'!I17-'Swap - Encargos'!$M17)*(1+SUM($B100:$B$228))+('Swap - Encargos'!AE17)*(1+SUM($B100:$B$228))</f>
        <v>203.69159999999999</v>
      </c>
      <c r="S100" s="4">
        <f>Forward!S100*(1+SUM($B100:$B$228))+(-'Swap - Encargos'!J17-'Swap - Encargos'!$M17)*(1+SUM($B100:$B$228))+('Swap - Encargos'!AF17)*(1+SUM($B100:$B$228))</f>
        <v>202.54080000000002</v>
      </c>
      <c r="T100" s="4">
        <f>Forward!T100*(1+SUM($B100:$B$228))+(-'Swap - Encargos'!K17-'Swap - Encargos'!$M17)*(1+SUM($B100:$B$228))+('Swap - Encargos'!AG17)*(1+SUM($B100:$B$228))</f>
        <v>194.48519999999999</v>
      </c>
      <c r="U100" s="4">
        <f>Forward!U100*(1+SUM($B100:$B$228))</f>
        <v>0</v>
      </c>
      <c r="V100" s="6"/>
      <c r="W100" s="20">
        <f t="shared" si="0"/>
        <v>151.71380000000002</v>
      </c>
      <c r="X100" s="20">
        <f t="shared" si="1"/>
        <v>224.33611150793644</v>
      </c>
      <c r="Y100" s="23">
        <f t="shared" si="2"/>
        <v>165.67684</v>
      </c>
      <c r="Z100" s="23">
        <f t="shared" si="3"/>
        <v>221.00641377976189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217.19980000000001</v>
      </c>
      <c r="AJ100" s="9">
        <f t="shared" si="8"/>
        <v>0.58875519904931672</v>
      </c>
      <c r="AK100" s="9">
        <f t="shared" si="9"/>
        <v>0.58875519904931672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Encargos'!$M18)*(1+SUM($B101:$B$228))+('Swap - Encargos'!Y18)*(1+SUM($B101:$B$228))</f>
        <v>130.3818</v>
      </c>
      <c r="M101" s="4">
        <f>Forward!M101*(1+SUM($B101:$B$228))+(-'Swap - Encargos'!D18-'Swap - Encargos'!$M18)*(1+SUM($B101:$B$228))+('Swap - Encargos'!Z18)*(1+SUM($B101:$B$228))</f>
        <v>137.244</v>
      </c>
      <c r="N101" s="4">
        <f>Forward!N101*(1+SUM($B101:$B$228))+(-'Swap - Encargos'!E18-'Swap - Encargos'!$M18)*(1+SUM($B101:$B$228))+('Swap - Encargos'!AA18)*(1+SUM($B101:$B$228))</f>
        <v>141.81879999999998</v>
      </c>
      <c r="O101" s="4">
        <f>Forward!O101*(1+SUM($B101:$B$228))+(-'Swap - Encargos'!F18-'Swap - Encargos'!$M18)*(1+SUM($B101:$B$228))+('Swap - Encargos'!AB18)*(1+SUM($B101:$B$228))</f>
        <v>157.83059999999998</v>
      </c>
      <c r="P101" s="4">
        <f>Forward!P101*(1+SUM($B101:$B$228))+(-'Swap - Encargos'!G18-'Swap - Encargos'!$M18)*(1+SUM($B101:$B$228))+('Swap - Encargos'!AC18)*(1+SUM($B101:$B$228))</f>
        <v>186.42309999999998</v>
      </c>
      <c r="Q101" s="4">
        <f>Forward!Q101*(1+SUM($B101:$B$228))+(-'Swap - Encargos'!H18-'Swap - Encargos'!$M18)*(1+SUM($B101:$B$228))+('Swap - Encargos'!AD18)*(1+SUM($B101:$B$228))</f>
        <v>201.2912</v>
      </c>
      <c r="R101" s="4">
        <f>Forward!R101*(1+SUM($B101:$B$228))+(-'Swap - Encargos'!I18-'Swap - Encargos'!$M18)*(1+SUM($B101:$B$228))+('Swap - Encargos'!AE18)*(1+SUM($B101:$B$228))</f>
        <v>202.4349</v>
      </c>
      <c r="S101" s="4">
        <f>Forward!S101*(1+SUM($B101:$B$228))+(-'Swap - Encargos'!J18-'Swap - Encargos'!$M18)*(1+SUM($B101:$B$228))+('Swap - Encargos'!AF18)*(1+SUM($B101:$B$228))</f>
        <v>200.14749999999998</v>
      </c>
      <c r="T101" s="4">
        <f>Forward!T101*(1+SUM($B101:$B$228))+(-'Swap - Encargos'!K18-'Swap - Encargos'!$M18)*(1+SUM($B101:$B$228))+('Swap - Encargos'!AG18)*(1+SUM($B101:$B$228))</f>
        <v>195.5727</v>
      </c>
      <c r="U101" s="4">
        <f>Forward!U101*(1+SUM($B101:$B$228))</f>
        <v>0</v>
      </c>
      <c r="V101" s="6"/>
      <c r="W101" s="20">
        <f t="shared" si="0"/>
        <v>138.76893333333334</v>
      </c>
      <c r="X101" s="20">
        <f t="shared" si="1"/>
        <v>224.33611150793644</v>
      </c>
      <c r="Y101" s="23">
        <f t="shared" si="2"/>
        <v>154.28513000000001</v>
      </c>
      <c r="Z101" s="23">
        <f t="shared" si="3"/>
        <v>221.00641377976189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230.14466666666669</v>
      </c>
      <c r="AJ101" s="9">
        <f t="shared" si="8"/>
        <v>0.62384435452275733</v>
      </c>
      <c r="AK101" s="9">
        <f t="shared" si="9"/>
        <v>0.62384435452275733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Encargos'!$M19)*(1+SUM($B102:$B$228))+('Swap - Encargos'!Y19)*(1+SUM($B102:$B$228))</f>
        <v>142.25</v>
      </c>
      <c r="M102" s="4">
        <f>Forward!M102*(1+SUM($B102:$B$228))+(-'Swap - Encargos'!D19-'Swap - Encargos'!$M19)*(1+SUM($B102:$B$228))+('Swap - Encargos'!Z19)*(1+SUM($B102:$B$228))</f>
        <v>141.11199999999999</v>
      </c>
      <c r="N102" s="4">
        <f>Forward!N102*(1+SUM($B102:$B$228))+(-'Swap - Encargos'!E19-'Swap - Encargos'!$M19)*(1+SUM($B102:$B$228))+('Swap - Encargos'!AA19)*(1+SUM($B102:$B$228))</f>
        <v>153.63</v>
      </c>
      <c r="O102" s="4">
        <f>Forward!O102*(1+SUM($B102:$B$228))+(-'Swap - Encargos'!F19-'Swap - Encargos'!$M19)*(1+SUM($B102:$B$228))+('Swap - Encargos'!AB19)*(1+SUM($B102:$B$228))</f>
        <v>168.42400000000001</v>
      </c>
      <c r="P102" s="4">
        <f>Forward!P102*(1+SUM($B102:$B$228))+(-'Swap - Encargos'!G19-'Swap - Encargos'!$M19)*(1+SUM($B102:$B$228))+('Swap - Encargos'!AC19)*(1+SUM($B102:$B$228))</f>
        <v>184.35599999999999</v>
      </c>
      <c r="Q102" s="4">
        <f>Forward!Q102*(1+SUM($B102:$B$228))+(-'Swap - Encargos'!H19-'Swap - Encargos'!$M19)*(1+SUM($B102:$B$228))+('Swap - Encargos'!AD19)*(1+SUM($B102:$B$228))</f>
        <v>200.28799999999998</v>
      </c>
      <c r="R102" s="4">
        <f>Forward!R102*(1+SUM($B102:$B$228))+(-'Swap - Encargos'!I19-'Swap - Encargos'!$M19)*(1+SUM($B102:$B$228))+('Swap - Encargos'!AE19)*(1+SUM($B102:$B$228))</f>
        <v>200.28799999999998</v>
      </c>
      <c r="S102" s="4">
        <f>Forward!S102*(1+SUM($B102:$B$228))+(-'Swap - Encargos'!J19-'Swap - Encargos'!$M19)*(1+SUM($B102:$B$228))+('Swap - Encargos'!AF19)*(1+SUM($B102:$B$228))</f>
        <v>194.59799999999998</v>
      </c>
      <c r="T102" s="4">
        <f>Forward!T102*(1+SUM($B102:$B$228))+(-'Swap - Encargos'!K19-'Swap - Encargos'!$M19)*(1+SUM($B102:$B$228))+('Swap - Encargos'!AG19)*(1+SUM($B102:$B$228))</f>
        <v>194.59799999999998</v>
      </c>
      <c r="U102" s="4">
        <f>Forward!U102*(1+SUM($B102:$B$228))</f>
        <v>0</v>
      </c>
      <c r="V102" s="6"/>
      <c r="W102" s="20">
        <f t="shared" si="0"/>
        <v>148.57222222222222</v>
      </c>
      <c r="X102" s="20">
        <f t="shared" si="1"/>
        <v>224.33611150793644</v>
      </c>
      <c r="Y102" s="23">
        <f t="shared" si="2"/>
        <v>161.8236</v>
      </c>
      <c r="Z102" s="23">
        <f t="shared" si="3"/>
        <v>221.00641377976189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220.34137777777781</v>
      </c>
      <c r="AJ102" s="9">
        <f t="shared" si="8"/>
        <v>0.59727095389754614</v>
      </c>
      <c r="AK102" s="9">
        <f t="shared" si="9"/>
        <v>0.59727095389754614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Encargos'!$M20)*(1+SUM($B103:$B$228))+('Swap - Encargos'!Y20)*(1+SUM($B103:$B$228))</f>
        <v>138.55539999999999</v>
      </c>
      <c r="M103" s="4">
        <f>Forward!M103*(1+SUM($B103:$B$228))+(-'Swap - Encargos'!D20-'Swap - Encargos'!$M20)*(1+SUM($B103:$B$228))+('Swap - Encargos'!Z20)*(1+SUM($B103:$B$228))</f>
        <v>143.09819999999999</v>
      </c>
      <c r="N103" s="4">
        <f>Forward!N103*(1+SUM($B103:$B$228))+(-'Swap - Encargos'!E20-'Swap - Encargos'!$M20)*(1+SUM($B103:$B$228))+('Swap - Encargos'!AA20)*(1+SUM($B103:$B$228))</f>
        <v>154.45519999999999</v>
      </c>
      <c r="O103" s="4">
        <f>Forward!O103*(1+SUM($B103:$B$228))+(-'Swap - Encargos'!F20-'Swap - Encargos'!$M20)*(1+SUM($B103:$B$228))+('Swap - Encargos'!AB20)*(1+SUM($B103:$B$228))</f>
        <v>161.26940000000002</v>
      </c>
      <c r="P103" s="4">
        <f>Forward!P103*(1+SUM($B103:$B$228))+(-'Swap - Encargos'!G20-'Swap - Encargos'!$M20)*(1+SUM($B103:$B$228))+('Swap - Encargos'!AC20)*(1+SUM($B103:$B$228))</f>
        <v>178.30490000000003</v>
      </c>
      <c r="Q103" s="4">
        <f>Forward!Q103*(1+SUM($B103:$B$228))+(-'Swap - Encargos'!H20-'Swap - Encargos'!$M20)*(1+SUM($B103:$B$228))+('Swap - Encargos'!AD20)*(1+SUM($B103:$B$228))</f>
        <v>196.4761</v>
      </c>
      <c r="R103" s="4">
        <f>Forward!R103*(1+SUM($B103:$B$228))+(-'Swap - Encargos'!I20-'Swap - Encargos'!$M20)*(1+SUM($B103:$B$228))+('Swap - Encargos'!AE20)*(1+SUM($B103:$B$228))</f>
        <v>194.20469999999997</v>
      </c>
      <c r="S103" s="4">
        <f>Forward!S103*(1+SUM($B103:$B$228))+(-'Swap - Encargos'!J20-'Swap - Encargos'!$M20)*(1+SUM($B103:$B$228))+('Swap - Encargos'!AF20)*(1+SUM($B103:$B$228))</f>
        <v>193.06900000000002</v>
      </c>
      <c r="T103" s="4">
        <f>Forward!T103*(1+SUM($B103:$B$228))+(-'Swap - Encargos'!K20-'Swap - Encargos'!$M20)*(1+SUM($B103:$B$228))+('Swap - Encargos'!AG20)*(1+SUM($B103:$B$228))</f>
        <v>187.39049999999997</v>
      </c>
      <c r="U103" s="4">
        <f>Forward!U103*(1+SUM($B103:$B$228))</f>
        <v>0</v>
      </c>
      <c r="V103" s="6"/>
      <c r="W103" s="20">
        <f t="shared" si="0"/>
        <v>148.5243222222222</v>
      </c>
      <c r="X103" s="20">
        <f t="shared" si="1"/>
        <v>224.33611150793644</v>
      </c>
      <c r="Y103" s="23">
        <f t="shared" si="2"/>
        <v>159.963345</v>
      </c>
      <c r="Z103" s="23">
        <f t="shared" si="3"/>
        <v>221.00641377976189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220.38927777777783</v>
      </c>
      <c r="AJ103" s="9">
        <f t="shared" si="8"/>
        <v>0.59740079459737405</v>
      </c>
      <c r="AK103" s="9">
        <f t="shared" si="9"/>
        <v>0.59740079459737405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Encargos'!$M21)*(1+SUM($B104:$B$228))+('Swap - Encargos'!Y21)*(1+SUM($B104:$B$228))</f>
        <v>142.0625</v>
      </c>
      <c r="M104" s="4">
        <f>Forward!M104*(1+SUM($B104:$B$228))+(-'Swap - Encargos'!D21-'Swap - Encargos'!$M21)*(1+SUM($B104:$B$228))+('Swap - Encargos'!Z21)*(1+SUM($B104:$B$228))</f>
        <v>142.0625</v>
      </c>
      <c r="N104" s="4">
        <f>Forward!N104*(1+SUM($B104:$B$228))+(-'Swap - Encargos'!E21-'Swap - Encargos'!$M21)*(1+SUM($B104:$B$228))+('Swap - Encargos'!AA21)*(1+SUM($B104:$B$228))</f>
        <v>156.83699999999999</v>
      </c>
      <c r="O104" s="4">
        <f>Forward!O104*(1+SUM($B104:$B$228))+(-'Swap - Encargos'!F21-'Swap - Encargos'!$M21)*(1+SUM($B104:$B$228))+('Swap - Encargos'!AB21)*(1+SUM($B104:$B$228))</f>
        <v>163.65600000000001</v>
      </c>
      <c r="P104" s="4">
        <f>Forward!P104*(1+SUM($B104:$B$228))+(-'Swap - Encargos'!G21-'Swap - Encargos'!$M21)*(1+SUM($B104:$B$228))+('Swap - Encargos'!AC21)*(1+SUM($B104:$B$228))</f>
        <v>170.47499999999999</v>
      </c>
      <c r="Q104" s="4">
        <f>Forward!Q104*(1+SUM($B104:$B$228))+(-'Swap - Encargos'!H21-'Swap - Encargos'!$M21)*(1+SUM($B104:$B$228))+('Swap - Encargos'!AD21)*(1+SUM($B104:$B$228))</f>
        <v>193.20500000000004</v>
      </c>
      <c r="R104" s="4">
        <f>Forward!R104*(1+SUM($B104:$B$228))+(-'Swap - Encargos'!I21-'Swap - Encargos'!$M21)*(1+SUM($B104:$B$228))+('Swap - Encargos'!AE21)*(1+SUM($B104:$B$228))</f>
        <v>188.65900000000002</v>
      </c>
      <c r="S104" s="4">
        <f>Forward!S104*(1+SUM($B104:$B$228))+(-'Swap - Encargos'!J21-'Swap - Encargos'!$M21)*(1+SUM($B104:$B$228))+('Swap - Encargos'!AF21)*(1+SUM($B104:$B$228))</f>
        <v>186.386</v>
      </c>
      <c r="T104" s="4">
        <f>Forward!T104*(1+SUM($B104:$B$228))+(-'Swap - Encargos'!K21-'Swap - Encargos'!$M21)*(1+SUM($B104:$B$228))+('Swap - Encargos'!AG21)*(1+SUM($B104:$B$228))</f>
        <v>186.386</v>
      </c>
      <c r="U104" s="4">
        <f>Forward!U104*(1+SUM($B104:$B$228))</f>
        <v>0</v>
      </c>
      <c r="V104" s="6"/>
      <c r="W104" s="20">
        <f t="shared" si="0"/>
        <v>150.58624999999998</v>
      </c>
      <c r="X104" s="20">
        <f t="shared" si="1"/>
        <v>224.33611150793644</v>
      </c>
      <c r="Y104" s="23">
        <f t="shared" si="2"/>
        <v>160.13284999999999</v>
      </c>
      <c r="Z104" s="23">
        <f t="shared" si="3"/>
        <v>221.00641377976189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218.32735000000005</v>
      </c>
      <c r="AJ104" s="9">
        <f t="shared" si="8"/>
        <v>0.591811605752675</v>
      </c>
      <c r="AK104" s="9">
        <f t="shared" si="9"/>
        <v>0.591811605752675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Encargos'!$M22)*(1+SUM($B105:$B$228))+('Swap - Encargos'!Y22)*(1+SUM($B105:$B$228))</f>
        <v>145.3184</v>
      </c>
      <c r="M105" s="4">
        <f>Forward!M105*(1+SUM($B105:$B$228))+(-'Swap - Encargos'!D22-'Swap - Encargos'!$M22)*(1+SUM($B105:$B$228))+('Swap - Encargos'!Z22)*(1+SUM($B105:$B$228))</f>
        <v>136.23599999999999</v>
      </c>
      <c r="N105" s="4">
        <f>Forward!N105*(1+SUM($B105:$B$228))+(-'Swap - Encargos'!E22-'Swap - Encargos'!$M22)*(1+SUM($B105:$B$228))+('Swap - Encargos'!AA22)*(1+SUM($B105:$B$228))</f>
        <v>153.26549999999997</v>
      </c>
      <c r="O105" s="4">
        <f>Forward!O105*(1+SUM($B105:$B$228))+(-'Swap - Encargos'!F22-'Swap - Encargos'!$M22)*(1+SUM($B105:$B$228))+('Swap - Encargos'!AB22)*(1+SUM($B105:$B$228))</f>
        <v>162.34789999999998</v>
      </c>
      <c r="P105" s="4">
        <f>Forward!P105*(1+SUM($B105:$B$228))+(-'Swap - Encargos'!G22-'Swap - Encargos'!$M22)*(1+SUM($B105:$B$228))+('Swap - Encargos'!AC22)*(1+SUM($B105:$B$228))</f>
        <v>179.37739999999999</v>
      </c>
      <c r="Q105" s="4">
        <f>Forward!Q105*(1+SUM($B105:$B$228))+(-'Swap - Encargos'!H22-'Swap - Encargos'!$M22)*(1+SUM($B105:$B$228))+('Swap - Encargos'!AD22)*(1+SUM($B105:$B$228))</f>
        <v>186.18919999999997</v>
      </c>
      <c r="R105" s="4">
        <f>Forward!R105*(1+SUM($B105:$B$228))+(-'Swap - Encargos'!I22-'Swap - Encargos'!$M22)*(1+SUM($B105:$B$228))+('Swap - Encargos'!AE22)*(1+SUM($B105:$B$228))</f>
        <v>187.32449999999997</v>
      </c>
      <c r="S105" s="4">
        <f>Forward!S105*(1+SUM($B105:$B$228))+(-'Swap - Encargos'!J22-'Swap - Encargos'!$M22)*(1+SUM($B105:$B$228))+('Swap - Encargos'!AF22)*(1+SUM($B105:$B$228))</f>
        <v>186.18919999999997</v>
      </c>
      <c r="T105" s="4">
        <f>Forward!T105*(1+SUM($B105:$B$228))+(-'Swap - Encargos'!K22-'Swap - Encargos'!$M22)*(1+SUM($B105:$B$228))+('Swap - Encargos'!AG22)*(1+SUM($B105:$B$228))</f>
        <v>180.51269999999997</v>
      </c>
      <c r="U105" s="4">
        <f>Forward!U105*(1+SUM($B105:$B$228))</f>
        <v>0</v>
      </c>
      <c r="V105" s="6"/>
      <c r="W105" s="20">
        <f t="shared" si="0"/>
        <v>148.25125833333334</v>
      </c>
      <c r="X105" s="20">
        <f t="shared" si="1"/>
        <v>224.33611150793644</v>
      </c>
      <c r="Y105" s="23">
        <f t="shared" si="2"/>
        <v>160.07729999999998</v>
      </c>
      <c r="Z105" s="23">
        <f t="shared" si="3"/>
        <v>221.00641377976189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220.66234166666669</v>
      </c>
      <c r="AJ105" s="9">
        <f t="shared" si="8"/>
        <v>0.59814097844770886</v>
      </c>
      <c r="AK105" s="9">
        <f t="shared" si="9"/>
        <v>0.59814097844770886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Encargos'!$M23)*(1+SUM($B106:$B$228))+('Swap - Encargos'!Y23)*(1+SUM($B106:$B$228))</f>
        <v>142.6824</v>
      </c>
      <c r="M106" s="4">
        <f>Forward!M106*(1+SUM($B106:$B$228))+(-'Swap - Encargos'!D23-'Swap - Encargos'!$M23)*(1+SUM($B106:$B$228))+('Swap - Encargos'!Z23)*(1+SUM($B106:$B$228))</f>
        <v>135.88800000000001</v>
      </c>
      <c r="N106" s="4">
        <f>Forward!N106*(1+SUM($B106:$B$228))+(-'Swap - Encargos'!E23-'Swap - Encargos'!$M23)*(1+SUM($B106:$B$228))+('Swap - Encargos'!AA23)*(1+SUM($B106:$B$228))</f>
        <v>144.94720000000001</v>
      </c>
      <c r="O106" s="4">
        <f>Forward!O106*(1+SUM($B106:$B$228))+(-'Swap - Encargos'!F23-'Swap - Encargos'!$M23)*(1+SUM($B106:$B$228))+('Swap - Encargos'!AB23)*(1+SUM($B106:$B$228))</f>
        <v>155.1388</v>
      </c>
      <c r="P106" s="4">
        <f>Forward!P106*(1+SUM($B106:$B$228))+(-'Swap - Encargos'!G23-'Swap - Encargos'!$M23)*(1+SUM($B106:$B$228))+('Swap - Encargos'!AC23)*(1+SUM($B106:$B$228))</f>
        <v>177.78680000000003</v>
      </c>
      <c r="Q106" s="4">
        <f>Forward!Q106*(1+SUM($B106:$B$228))+(-'Swap - Encargos'!H23-'Swap - Encargos'!$M23)*(1+SUM($B106:$B$228))+('Swap - Encargos'!AD23)*(1+SUM($B106:$B$228))</f>
        <v>185.71360000000004</v>
      </c>
      <c r="R106" s="4">
        <f>Forward!R106*(1+SUM($B106:$B$228))+(-'Swap - Encargos'!I23-'Swap - Encargos'!$M23)*(1+SUM($B106:$B$228))+('Swap - Encargos'!AE23)*(1+SUM($B106:$B$228))</f>
        <v>187.97839999999999</v>
      </c>
      <c r="S106" s="4">
        <f>Forward!S106*(1+SUM($B106:$B$228))+(-'Swap - Encargos'!J23-'Swap - Encargos'!$M23)*(1+SUM($B106:$B$228))+('Swap - Encargos'!AF23)*(1+SUM($B106:$B$228))</f>
        <v>182.31640000000002</v>
      </c>
      <c r="T106" s="4">
        <f>Forward!T106*(1+SUM($B106:$B$228))+(-'Swap - Encargos'!K23-'Swap - Encargos'!$M23)*(1+SUM($B106:$B$228))+('Swap - Encargos'!AG23)*(1+SUM($B106:$B$228))</f>
        <v>181.18399999999997</v>
      </c>
      <c r="U106" s="4">
        <f>Forward!U106*(1+SUM($B106:$B$228))</f>
        <v>0</v>
      </c>
      <c r="V106" s="6"/>
      <c r="W106" s="20">
        <f t="shared" si="0"/>
        <v>143.94062222222223</v>
      </c>
      <c r="X106" s="20">
        <f t="shared" si="1"/>
        <v>224.33611150793644</v>
      </c>
      <c r="Y106" s="23">
        <f t="shared" si="2"/>
        <v>157.02613333333335</v>
      </c>
      <c r="Z106" s="23">
        <f t="shared" si="3"/>
        <v>221.00641377976189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224.9729777777778</v>
      </c>
      <c r="AJ106" s="9">
        <f t="shared" si="8"/>
        <v>0.60982565505250497</v>
      </c>
      <c r="AK106" s="9">
        <f t="shared" si="9"/>
        <v>0.60982565505250497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Encargos'!$M24)*(1+SUM($B107:$B$228))+('Swap - Encargos'!Y24)*(1+SUM($B107:$B$228))</f>
        <v>145.74420000000001</v>
      </c>
      <c r="M107" s="4">
        <f>Forward!M107*(1+SUM($B107:$B$228))+(-'Swap - Encargos'!D24-'Swap - Encargos'!$M24)*(1+SUM($B107:$B$228))+('Swap - Encargos'!Z24)*(1+SUM($B107:$B$228))</f>
        <v>133.31639999999999</v>
      </c>
      <c r="N107" s="4">
        <f>Forward!N107*(1+SUM($B107:$B$228))+(-'Swap - Encargos'!E24-'Swap - Encargos'!$M24)*(1+SUM($B107:$B$228))+('Swap - Encargos'!AA24)*(1+SUM($B107:$B$228))</f>
        <v>153.65279999999998</v>
      </c>
      <c r="O107" s="4">
        <f>Forward!O107*(1+SUM($B107:$B$228))+(-'Swap - Encargos'!F24-'Swap - Encargos'!$M24)*(1+SUM($B107:$B$228))+('Swap - Encargos'!AB24)*(1+SUM($B107:$B$228))</f>
        <v>164.95080000000002</v>
      </c>
      <c r="P107" s="4">
        <f>Forward!P107*(1+SUM($B107:$B$228))+(-'Swap - Encargos'!G24-'Swap - Encargos'!$M24)*(1+SUM($B107:$B$228))+('Swap - Encargos'!AC24)*(1+SUM($B107:$B$228))</f>
        <v>168.34020000000001</v>
      </c>
      <c r="Q107" s="4">
        <f>Forward!Q107*(1+SUM($B107:$B$228))+(-'Swap - Encargos'!H24-'Swap - Encargos'!$M24)*(1+SUM($B107:$B$228))+('Swap - Encargos'!AD24)*(1+SUM($B107:$B$228))</f>
        <v>183.02760000000001</v>
      </c>
      <c r="R107" s="4">
        <f>Forward!R107*(1+SUM($B107:$B$228))+(-'Swap - Encargos'!I24-'Swap - Encargos'!$M24)*(1+SUM($B107:$B$228))+('Swap - Encargos'!AE24)*(1+SUM($B107:$B$228))</f>
        <v>185.28719999999998</v>
      </c>
      <c r="S107" s="4">
        <f>Forward!S107*(1+SUM($B107:$B$228))+(-'Swap - Encargos'!J24-'Swap - Encargos'!$M24)*(1+SUM($B107:$B$228))+('Swap - Encargos'!AF24)*(1+SUM($B107:$B$228))</f>
        <v>183.02759999999998</v>
      </c>
      <c r="T107" s="4">
        <f>Forward!T107*(1+SUM($B107:$B$228))+(-'Swap - Encargos'!K24-'Swap - Encargos'!$M24)*(1+SUM($B107:$B$228))+('Swap - Encargos'!AG24)*(1+SUM($B107:$B$228))</f>
        <v>179.63819999999998</v>
      </c>
      <c r="U107" s="4">
        <f>Forward!U107*(1+SUM($B107:$B$228))</f>
        <v>0</v>
      </c>
      <c r="V107" s="6"/>
      <c r="W107" s="20">
        <f t="shared" si="0"/>
        <v>149.03945000000002</v>
      </c>
      <c r="X107" s="20">
        <f t="shared" si="1"/>
        <v>224.33611150793644</v>
      </c>
      <c r="Y107" s="23">
        <f t="shared" si="2"/>
        <v>158.79338999999999</v>
      </c>
      <c r="Z107" s="23">
        <f t="shared" si="3"/>
        <v>221.00641377976189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219.87415000000001</v>
      </c>
      <c r="AJ107" s="9">
        <f t="shared" si="8"/>
        <v>0.5960044574122505</v>
      </c>
      <c r="AK107" s="9">
        <f t="shared" si="9"/>
        <v>0.5960044574122505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Encargos'!$M25)*(1+SUM($B108:$B$228))+('Swap - Encargos'!Y25)*(1+SUM($B108:$B$228))</f>
        <v>145.43459999999999</v>
      </c>
      <c r="M108" s="4">
        <f>Forward!M108*(1+SUM($B108:$B$228))+(-'Swap - Encargos'!D25-'Swap - Encargos'!$M25)*(1+SUM($B108:$B$228))+('Swap - Encargos'!Z25)*(1+SUM($B108:$B$228))</f>
        <v>149.9442</v>
      </c>
      <c r="N108" s="4">
        <f>Forward!N108*(1+SUM($B108:$B$228))+(-'Swap - Encargos'!E25-'Swap - Encargos'!$M25)*(1+SUM($B108:$B$228))+('Swap - Encargos'!AA25)*(1+SUM($B108:$B$228))</f>
        <v>166.85519999999997</v>
      </c>
      <c r="O108" s="4">
        <f>Forward!O108*(1+SUM($B108:$B$228))+(-'Swap - Encargos'!F25-'Swap - Encargos'!$M25)*(1+SUM($B108:$B$228))+('Swap - Encargos'!AB25)*(1+SUM($B108:$B$228))</f>
        <v>171.3648</v>
      </c>
      <c r="P108" s="4">
        <f>Forward!P108*(1+SUM($B108:$B$228))+(-'Swap - Encargos'!G25-'Swap - Encargos'!$M25)*(1+SUM($B108:$B$228))+('Swap - Encargos'!AC25)*(1+SUM($B108:$B$228))</f>
        <v>171.3648</v>
      </c>
      <c r="Q108" s="4">
        <f>Forward!Q108*(1+SUM($B108:$B$228))+(-'Swap - Encargos'!H25-'Swap - Encargos'!$M25)*(1+SUM($B108:$B$228))+('Swap - Encargos'!AD25)*(1+SUM($B108:$B$228))</f>
        <v>186.02099999999999</v>
      </c>
      <c r="R108" s="4">
        <f>Forward!R108*(1+SUM($B108:$B$228))+(-'Swap - Encargos'!I25-'Swap - Encargos'!$M25)*(1+SUM($B108:$B$228))+('Swap - Encargos'!AE25)*(1+SUM($B108:$B$228))</f>
        <v>184.89359999999999</v>
      </c>
      <c r="S108" s="4">
        <f>Forward!S108*(1+SUM($B108:$B$228))+(-'Swap - Encargos'!J25-'Swap - Encargos'!$M25)*(1+SUM($B108:$B$228))+('Swap - Encargos'!AF25)*(1+SUM($B108:$B$228))</f>
        <v>183.7662</v>
      </c>
      <c r="T108" s="4">
        <f>Forward!T108*(1+SUM($B108:$B$228))+(-'Swap - Encargos'!K25-'Swap - Encargos'!$M25)*(1+SUM($B108:$B$228))+('Swap - Encargos'!AG25)*(1+SUM($B108:$B$228))</f>
        <v>181.51139999999998</v>
      </c>
      <c r="U108" s="4">
        <f>Forward!U108*(1+SUM($B108:$B$228))</f>
        <v>0</v>
      </c>
      <c r="V108" s="6"/>
      <c r="W108" s="20">
        <f t="shared" si="0"/>
        <v>161.28083333333333</v>
      </c>
      <c r="X108" s="20">
        <f t="shared" si="1"/>
        <v>224.33611150793644</v>
      </c>
      <c r="Y108" s="23">
        <f t="shared" si="2"/>
        <v>167.75711999999996</v>
      </c>
      <c r="Z108" s="23">
        <f t="shared" si="3"/>
        <v>221.00641377976189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207.6327666666667</v>
      </c>
      <c r="AJ108" s="9">
        <f t="shared" si="8"/>
        <v>0.56282220733165345</v>
      </c>
      <c r="AK108" s="9">
        <f t="shared" si="9"/>
        <v>0.56282220733165345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Encargos'!$M26)*(1+SUM($B109:$B$228))+('Swap - Encargos'!Y26)*(1+SUM($B109:$B$228))</f>
        <v>146.19800000000001</v>
      </c>
      <c r="M109" s="4">
        <f>Forward!M109*(1+SUM($B109:$B$228))+(-'Swap - Encargos'!D26-'Swap - Encargos'!$M26)*(1+SUM($B109:$B$228))+('Swap - Encargos'!Z26)*(1+SUM($B109:$B$228))</f>
        <v>148.44719999999998</v>
      </c>
      <c r="N109" s="4">
        <f>Forward!N109*(1+SUM($B109:$B$228))+(-'Swap - Encargos'!E26-'Swap - Encargos'!$M26)*(1+SUM($B109:$B$228))+('Swap - Encargos'!AA26)*(1+SUM($B109:$B$228))</f>
        <v>181.06060000000002</v>
      </c>
      <c r="O109" s="4">
        <f>Forward!O109*(1+SUM($B109:$B$228))+(-'Swap - Encargos'!F26-'Swap - Encargos'!$M26)*(1+SUM($B109:$B$228))+('Swap - Encargos'!AB26)*(1+SUM($B109:$B$228))</f>
        <v>187.8082</v>
      </c>
      <c r="P109" s="4">
        <f>Forward!P109*(1+SUM($B109:$B$228))+(-'Swap - Encargos'!G26-'Swap - Encargos'!$M26)*(1+SUM($B109:$B$228))+('Swap - Encargos'!AC26)*(1+SUM($B109:$B$228))</f>
        <v>191.18200000000002</v>
      </c>
      <c r="Q109" s="4">
        <f>Forward!Q109*(1+SUM($B109:$B$228))+(-'Swap - Encargos'!H26-'Swap - Encargos'!$M26)*(1+SUM($B109:$B$228))+('Swap - Encargos'!AD26)*(1+SUM($B109:$B$228))</f>
        <v>193.43119999999999</v>
      </c>
      <c r="R109" s="4">
        <f>Forward!R109*(1+SUM($B109:$B$228))+(-'Swap - Encargos'!I26-'Swap - Encargos'!$M26)*(1+SUM($B109:$B$228))+('Swap - Encargos'!AE26)*(1+SUM($B109:$B$228))</f>
        <v>195.68040000000002</v>
      </c>
      <c r="S109" s="4">
        <f>Forward!S109*(1+SUM($B109:$B$228))+(-'Swap - Encargos'!J26-'Swap - Encargos'!$M26)*(1+SUM($B109:$B$228))+('Swap - Encargos'!AF26)*(1+SUM($B109:$B$228))</f>
        <v>193.43120000000002</v>
      </c>
      <c r="T109" s="4">
        <f>Forward!T109*(1+SUM($B109:$B$228))+(-'Swap - Encargos'!K26-'Swap - Encargos'!$M26)*(1+SUM($B109:$B$228))+('Swap - Encargos'!AG26)*(1+SUM($B109:$B$228))</f>
        <v>191.18200000000002</v>
      </c>
      <c r="U109" s="4">
        <f>Forward!U109*(1+SUM($B109:$B$228))</f>
        <v>0</v>
      </c>
      <c r="V109" s="6"/>
      <c r="W109" s="20">
        <f t="shared" si="0"/>
        <v>171.28282777777778</v>
      </c>
      <c r="X109" s="20">
        <f t="shared" si="1"/>
        <v>224.33611150793644</v>
      </c>
      <c r="Y109" s="23">
        <f t="shared" si="2"/>
        <v>179.59862000000001</v>
      </c>
      <c r="Z109" s="23">
        <f t="shared" si="3"/>
        <v>221.00641377976189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197.63077222222225</v>
      </c>
      <c r="AJ109" s="9">
        <f t="shared" si="8"/>
        <v>0.53571018314917707</v>
      </c>
      <c r="AK109" s="9">
        <f t="shared" si="9"/>
        <v>0.53571018314917707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Encargos'!$M27)*(1+SUM($B110:$B$228))+('Swap - Encargos'!Z27)*(1+SUM($B110:$B$228))</f>
        <v>151.44299999999998</v>
      </c>
      <c r="N110" s="4">
        <f>Forward!N110*(1+SUM($B110:$B$228))+(-'Swap - Encargos'!E27-'Swap - Encargos'!$M27)*(1+SUM($B110:$B$228))+('Swap - Encargos'!AA27)*(1+SUM($B110:$B$228))</f>
        <v>163.78279999999998</v>
      </c>
      <c r="O110" s="4">
        <f>Forward!O110*(1+SUM($B110:$B$228))+(-'Swap - Encargos'!F27-'Swap - Encargos'!$M27)*(1+SUM($B110:$B$228))+('Swap - Encargos'!AB27)*(1+SUM($B110:$B$228))</f>
        <v>177.24439999999998</v>
      </c>
      <c r="P110" s="4">
        <f>Forward!P110*(1+SUM($B110:$B$228))+(-'Swap - Encargos'!G27-'Swap - Encargos'!$M27)*(1+SUM($B110:$B$228))+('Swap - Encargos'!AC27)*(1+SUM($B110:$B$228))</f>
        <v>205.28939999999997</v>
      </c>
      <c r="Q110" s="4">
        <f>Forward!Q110*(1+SUM($B110:$B$228))+(-'Swap - Encargos'!H27-'Swap - Encargos'!$M27)*(1+SUM($B110:$B$228))+('Swap - Encargos'!AD27)*(1+SUM($B110:$B$228))</f>
        <v>203.04579999999999</v>
      </c>
      <c r="R110" s="4">
        <f>Forward!R110*(1+SUM($B110:$B$228))+(-'Swap - Encargos'!I27-'Swap - Encargos'!$M27)*(1+SUM($B110:$B$228))+('Swap - Encargos'!AE27)*(1+SUM($B110:$B$228))</f>
        <v>205.28939999999997</v>
      </c>
      <c r="S110" s="4">
        <f>Forward!S110*(1+SUM($B110:$B$228))+(-'Swap - Encargos'!J27-'Swap - Encargos'!$M27)*(1+SUM($B110:$B$228))+('Swap - Encargos'!AF27)*(1+SUM($B110:$B$228))</f>
        <v>201.92399999999998</v>
      </c>
      <c r="T110" s="4">
        <f>Forward!T110*(1+SUM($B110:$B$228))+(-'Swap - Encargos'!K27-'Swap - Encargos'!$M27)*(1+SUM($B110:$B$228))+('Swap - Encargos'!AG27)*(1+SUM($B110:$B$228))</f>
        <v>199.68039999999996</v>
      </c>
      <c r="U110" s="4">
        <f>Forward!U110*(1+SUM($B110:$B$228))</f>
        <v>0</v>
      </c>
      <c r="V110" s="6"/>
      <c r="W110" s="20">
        <f t="shared" si="0"/>
        <v>164.15673333333331</v>
      </c>
      <c r="X110" s="20">
        <f t="shared" si="1"/>
        <v>224.33611150793644</v>
      </c>
      <c r="Y110" s="23">
        <f t="shared" si="2"/>
        <v>180.16107999999997</v>
      </c>
      <c r="Z110" s="23">
        <f t="shared" si="3"/>
        <v>221.00641377976189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224.54696666666666</v>
      </c>
      <c r="AJ110" s="9">
        <f t="shared" si="8"/>
        <v>0.57768157768157768</v>
      </c>
      <c r="AK110" s="9">
        <f t="shared" si="9"/>
        <v>0.57768157768157768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Encargos'!$M28)*(1+SUM($B111:$B$228))+('Swap - Encargos'!Z28)*(1+SUM($B111:$B$228))</f>
        <v>191.1096</v>
      </c>
      <c r="N111" s="4">
        <f>Forward!N111*(1+SUM($B111:$B$228))+(-'Swap - Encargos'!E28-'Swap - Encargos'!$M28)*(1+SUM($B111:$B$228))+('Swap - Encargos'!AA28)*(1+SUM($B111:$B$228))</f>
        <v>255.93039999999996</v>
      </c>
      <c r="O111" s="4">
        <f>Forward!O111*(1+SUM($B111:$B$228))+(-'Swap - Encargos'!F28-'Swap - Encargos'!$M28)*(1+SUM($B111:$B$228))+('Swap - Encargos'!AB28)*(1+SUM($B111:$B$228))</f>
        <v>251.45999999999998</v>
      </c>
      <c r="P111" s="4">
        <f>Forward!P111*(1+SUM($B111:$B$228))+(-'Swap - Encargos'!G28-'Swap - Encargos'!$M28)*(1+SUM($B111:$B$228))+('Swap - Encargos'!AC28)*(1+SUM($B111:$B$228))</f>
        <v>240.28399999999999</v>
      </c>
      <c r="Q111" s="4">
        <f>Forward!Q111*(1+SUM($B111:$B$228))+(-'Swap - Encargos'!H28-'Swap - Encargos'!$M28)*(1+SUM($B111:$B$228))+('Swap - Encargos'!AD28)*(1+SUM($B111:$B$228))</f>
        <v>231.34319999999997</v>
      </c>
      <c r="R111" s="4">
        <f>Forward!R111*(1+SUM($B111:$B$228))+(-'Swap - Encargos'!I28-'Swap - Encargos'!$M28)*(1+SUM($B111:$B$228))+('Swap - Encargos'!AE28)*(1+SUM($B111:$B$228))</f>
        <v>224.63760000000002</v>
      </c>
      <c r="S111" s="4">
        <f>Forward!S111*(1+SUM($B111:$B$228))+(-'Swap - Encargos'!J28-'Swap - Encargos'!$M28)*(1+SUM($B111:$B$228))+('Swap - Encargos'!AF28)*(1+SUM($B111:$B$228))</f>
        <v>220.16719999999998</v>
      </c>
      <c r="T111" s="4">
        <f>Forward!T111*(1+SUM($B111:$B$228))+(-'Swap - Encargos'!K28-'Swap - Encargos'!$M28)*(1+SUM($B111:$B$228))+('Swap - Encargos'!AG28)*(1+SUM($B111:$B$228))</f>
        <v>214.57919999999999</v>
      </c>
      <c r="U111" s="4">
        <f>Forward!U111*(1+SUM($B111:$B$228))</f>
        <v>0</v>
      </c>
      <c r="V111" s="6"/>
      <c r="W111" s="20">
        <f t="shared" si="0"/>
        <v>234.19928888888887</v>
      </c>
      <c r="X111" s="20">
        <f t="shared" si="1"/>
        <v>224.33611150793644</v>
      </c>
      <c r="Y111" s="23">
        <f t="shared" si="2"/>
        <v>234.58423999999999</v>
      </c>
      <c r="Z111" s="23">
        <f t="shared" si="3"/>
        <v>221.00641377976189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154.5044111111111</v>
      </c>
      <c r="AJ111" s="9">
        <f t="shared" si="8"/>
        <v>0.39748634013803086</v>
      </c>
      <c r="AK111" s="9">
        <f t="shared" si="9"/>
        <v>0.39748634013803086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Encargos'!$M29)*(1+SUM($B112:$B$228))+('Swap - Encargos'!Z29)*(1+SUM($B112:$B$228))</f>
        <v>197.4554</v>
      </c>
      <c r="N112" s="4">
        <f>Forward!N112*(1+SUM($B112:$B$228))+(-'Swap - Encargos'!E29-'Swap - Encargos'!$M29)*(1+SUM($B112:$B$228))+('Swap - Encargos'!AA29)*(1+SUM($B112:$B$228))</f>
        <v>232.953</v>
      </c>
      <c r="O112" s="4">
        <f>Forward!O112*(1+SUM($B112:$B$228))+(-'Swap - Encargos'!F29-'Swap - Encargos'!$M29)*(1+SUM($B112:$B$228))+('Swap - Encargos'!AB29)*(1+SUM($B112:$B$228))</f>
        <v>229.6251</v>
      </c>
      <c r="P112" s="4">
        <f>Forward!P112*(1+SUM($B112:$B$228))+(-'Swap - Encargos'!G29-'Swap - Encargos'!$M29)*(1+SUM($B112:$B$228))+('Swap - Encargos'!AC29)*(1+SUM($B112:$B$228))</f>
        <v>219.64139999999998</v>
      </c>
      <c r="Q112" s="4">
        <f>Forward!Q112*(1+SUM($B112:$B$228))+(-'Swap - Encargos'!H29-'Swap - Encargos'!$M29)*(1+SUM($B112:$B$228))+('Swap - Encargos'!AD29)*(1+SUM($B112:$B$228))</f>
        <v>225.18790000000001</v>
      </c>
      <c r="R112" s="4">
        <f>Forward!R112*(1+SUM($B112:$B$228))+(-'Swap - Encargos'!I29-'Swap - Encargos'!$M29)*(1+SUM($B112:$B$228))+('Swap - Encargos'!AE29)*(1+SUM($B112:$B$228))</f>
        <v>224.07859999999997</v>
      </c>
      <c r="S112" s="4">
        <f>Forward!S112*(1+SUM($B112:$B$228))+(-'Swap - Encargos'!J29-'Swap - Encargos'!$M29)*(1+SUM($B112:$B$228))+('Swap - Encargos'!AF29)*(1+SUM($B112:$B$228))</f>
        <v>220.75069999999999</v>
      </c>
      <c r="T112" s="4">
        <f>Forward!T112*(1+SUM($B112:$B$228))+(-'Swap - Encargos'!K29-'Swap - Encargos'!$M29)*(1+SUM($B112:$B$228))+('Swap - Encargos'!AG29)*(1+SUM($B112:$B$228))</f>
        <v>212.98559999999998</v>
      </c>
      <c r="U112" s="4">
        <f>Forward!U112*(1+SUM($B112:$B$228))</f>
        <v>0</v>
      </c>
      <c r="V112" s="6"/>
      <c r="W112" s="20">
        <f t="shared" si="0"/>
        <v>221.24372222222223</v>
      </c>
      <c r="X112" s="20">
        <f t="shared" si="1"/>
        <v>224.33611150793644</v>
      </c>
      <c r="Y112" s="23">
        <f t="shared" si="2"/>
        <v>221.86</v>
      </c>
      <c r="Z112" s="23">
        <f t="shared" si="3"/>
        <v>221.00641377976189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167.45997777777774</v>
      </c>
      <c r="AJ112" s="9">
        <f t="shared" si="8"/>
        <v>0.43081652625837558</v>
      </c>
      <c r="AK112" s="9">
        <f t="shared" si="9"/>
        <v>0.43081652625837558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Encargos'!$M30)*(1+SUM($B113:$B$228))+('Swap - Encargos'!Z30)*(1+SUM($B113:$B$228))</f>
        <v>178.33969999999999</v>
      </c>
      <c r="N113" s="4">
        <f>Forward!N113*(1+SUM($B113:$B$228))+(-'Swap - Encargos'!E30-'Swap - Encargos'!$M30)*(1+SUM($B113:$B$228))+('Swap - Encargos'!AA30)*(1+SUM($B113:$B$228))</f>
        <v>208.24759999999998</v>
      </c>
      <c r="O113" s="4">
        <f>Forward!O113*(1+SUM($B113:$B$228))+(-'Swap - Encargos'!F30-'Swap - Encargos'!$M30)*(1+SUM($B113:$B$228))+('Swap - Encargos'!AB30)*(1+SUM($B113:$B$228))</f>
        <v>216.00149999999999</v>
      </c>
      <c r="P113" s="4">
        <f>Forward!P113*(1+SUM($B113:$B$228))+(-'Swap - Encargos'!G30-'Swap - Encargos'!$M30)*(1+SUM($B113:$B$228))+('Swap - Encargos'!AC30)*(1+SUM($B113:$B$228))</f>
        <v>216.00149999999999</v>
      </c>
      <c r="Q113" s="4">
        <f>Forward!Q113*(1+SUM($B113:$B$228))+(-'Swap - Encargos'!H30-'Swap - Encargos'!$M30)*(1+SUM($B113:$B$228))+('Swap - Encargos'!AD30)*(1+SUM($B113:$B$228))</f>
        <v>211.57069999999999</v>
      </c>
      <c r="R113" s="4">
        <f>Forward!R113*(1+SUM($B113:$B$228))+(-'Swap - Encargos'!I30-'Swap - Encargos'!$M30)*(1+SUM($B113:$B$228))+('Swap - Encargos'!AE30)*(1+SUM($B113:$B$228))</f>
        <v>207.13989999999998</v>
      </c>
      <c r="S113" s="4">
        <f>Forward!S113*(1+SUM($B113:$B$228))+(-'Swap - Encargos'!J30-'Swap - Encargos'!$M30)*(1+SUM($B113:$B$228))+('Swap - Encargos'!AF30)*(1+SUM($B113:$B$228))</f>
        <v>203.8168</v>
      </c>
      <c r="T113" s="4">
        <f>Forward!T113*(1+SUM($B113:$B$228))+(-'Swap - Encargos'!K30-'Swap - Encargos'!$M30)*(1+SUM($B113:$B$228))+('Swap - Encargos'!AG30)*(1+SUM($B113:$B$228))</f>
        <v>197.17059999999998</v>
      </c>
      <c r="U113" s="4">
        <f>Forward!U113*(1+SUM($B113:$B$228))</f>
        <v>0</v>
      </c>
      <c r="V113" s="6"/>
      <c r="W113" s="20">
        <f t="shared" si="0"/>
        <v>204.00141666666667</v>
      </c>
      <c r="X113" s="20">
        <f t="shared" si="1"/>
        <v>224.33611150793644</v>
      </c>
      <c r="Y113" s="23">
        <f t="shared" si="2"/>
        <v>207.47220999999999</v>
      </c>
      <c r="Z113" s="23">
        <f t="shared" si="3"/>
        <v>221.00641377976189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184.7022833333333</v>
      </c>
      <c r="AJ113" s="9">
        <f t="shared" si="8"/>
        <v>0.47517500690971892</v>
      </c>
      <c r="AK113" s="9">
        <f t="shared" si="9"/>
        <v>0.47517500690971892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Encargos'!$M31)*(1+SUM($B114:$B$228))+('Swap - Encargos'!Z31)*(1+SUM($B114:$B$228))</f>
        <v>146.81869999999998</v>
      </c>
      <c r="N114" s="4">
        <f>Forward!N114*(1+SUM($B114:$B$228))+(-'Swap - Encargos'!E31-'Swap - Encargos'!$M31)*(1+SUM($B114:$B$228))+('Swap - Encargos'!AA31)*(1+SUM($B114:$B$228))</f>
        <v>188.76689999999996</v>
      </c>
      <c r="O114" s="4">
        <f>Forward!O114*(1+SUM($B114:$B$228))+(-'Swap - Encargos'!F31-'Swap - Encargos'!$M31)*(1+SUM($B114:$B$228))+('Swap - Encargos'!AB31)*(1+SUM($B114:$B$228))</f>
        <v>206.42929999999998</v>
      </c>
      <c r="P114" s="4">
        <f>Forward!P114*(1+SUM($B114:$B$228))+(-'Swap - Encargos'!G31-'Swap - Encargos'!$M31)*(1+SUM($B114:$B$228))+('Swap - Encargos'!AC31)*(1+SUM($B114:$B$228))</f>
        <v>205.32539999999997</v>
      </c>
      <c r="Q114" s="4">
        <f>Forward!Q114*(1+SUM($B114:$B$228))+(-'Swap - Encargos'!H31-'Swap - Encargos'!$M31)*(1+SUM($B114:$B$228))+('Swap - Encargos'!AD31)*(1+SUM($B114:$B$228))</f>
        <v>200.90979999999996</v>
      </c>
      <c r="R114" s="4">
        <f>Forward!R114*(1+SUM($B114:$B$228))+(-'Swap - Encargos'!I31-'Swap - Encargos'!$M31)*(1+SUM($B114:$B$228))+('Swap - Encargos'!AE31)*(1+SUM($B114:$B$228))</f>
        <v>196.49419999999998</v>
      </c>
      <c r="S114" s="4">
        <f>Forward!S114*(1+SUM($B114:$B$228))+(-'Swap - Encargos'!J31-'Swap - Encargos'!$M31)*(1+SUM($B114:$B$228))+('Swap - Encargos'!AF31)*(1+SUM($B114:$B$228))</f>
        <v>189.8708</v>
      </c>
      <c r="T114" s="4">
        <f>Forward!T114*(1+SUM($B114:$B$228))+(-'Swap - Encargos'!K31-'Swap - Encargos'!$M31)*(1+SUM($B114:$B$228))+('Swap - Encargos'!AG31)*(1+SUM($B114:$B$228))</f>
        <v>187.66299999999998</v>
      </c>
      <c r="U114" s="4">
        <f>Forward!U114*(1+SUM($B114:$B$228))</f>
        <v>0</v>
      </c>
      <c r="V114" s="6"/>
      <c r="W114" s="20">
        <f t="shared" si="0"/>
        <v>187.17237777777774</v>
      </c>
      <c r="X114" s="20">
        <f t="shared" si="1"/>
        <v>224.33611150793644</v>
      </c>
      <c r="Y114" s="23">
        <f t="shared" si="2"/>
        <v>192.96171999999999</v>
      </c>
      <c r="Z114" s="23">
        <f t="shared" si="3"/>
        <v>221.00641377976189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201.53132222222223</v>
      </c>
      <c r="AJ114" s="9">
        <f t="shared" si="8"/>
        <v>0.51847029555474322</v>
      </c>
      <c r="AK114" s="9">
        <f t="shared" si="9"/>
        <v>0.51847029555474322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Encargos'!$M32)*(1+SUM($B115:$B$228))+('Swap - Encargos'!Z32)*(1+SUM($B115:$B$228))</f>
        <v>207.76769999999999</v>
      </c>
      <c r="N115" s="4">
        <f>Forward!N115*(1+SUM($B115:$B$228))+(-'Swap - Encargos'!E32-'Swap - Encargos'!$M32)*(1+SUM($B115:$B$228))+('Swap - Encargos'!AA32)*(1+SUM($B115:$B$228))</f>
        <v>224.25719999999998</v>
      </c>
      <c r="O115" s="4">
        <f>Forward!O115*(1+SUM($B115:$B$228))+(-'Swap - Encargos'!F32-'Swap - Encargos'!$M32)*(1+SUM($B115:$B$228))+('Swap - Encargos'!AB32)*(1+SUM($B115:$B$228))</f>
        <v>220.95929999999998</v>
      </c>
      <c r="P115" s="4">
        <f>Forward!P115*(1+SUM($B115:$B$228))+(-'Swap - Encargos'!G32-'Swap - Encargos'!$M32)*(1+SUM($B115:$B$228))+('Swap - Encargos'!AC32)*(1+SUM($B115:$B$228))</f>
        <v>212.16489999999999</v>
      </c>
      <c r="Q115" s="4">
        <f>Forward!Q115*(1+SUM($B115:$B$228))+(-'Swap - Encargos'!H32-'Swap - Encargos'!$M32)*(1+SUM($B115:$B$228))+('Swap - Encargos'!AD32)*(1+SUM($B115:$B$228))</f>
        <v>211.06559999999999</v>
      </c>
      <c r="R115" s="4">
        <f>Forward!R115*(1+SUM($B115:$B$228))+(-'Swap - Encargos'!I32-'Swap - Encargos'!$M32)*(1+SUM($B115:$B$228))+('Swap - Encargos'!AE32)*(1+SUM($B115:$B$228))</f>
        <v>205.56909999999999</v>
      </c>
      <c r="S115" s="4">
        <f>Forward!S115*(1+SUM($B115:$B$228))+(-'Swap - Encargos'!J32-'Swap - Encargos'!$M32)*(1+SUM($B115:$B$228))+('Swap - Encargos'!AF32)*(1+SUM($B115:$B$228))</f>
        <v>200.07259999999999</v>
      </c>
      <c r="T115" s="4">
        <f>Forward!T115*(1+SUM($B115:$B$228))+(-'Swap - Encargos'!K32-'Swap - Encargos'!$M32)*(1+SUM($B115:$B$228))+('Swap - Encargos'!AG32)*(1+SUM($B115:$B$228))</f>
        <v>195.67539999999997</v>
      </c>
      <c r="U115" s="4">
        <f>Forward!U115*(1+SUM($B115:$B$228))</f>
        <v>0</v>
      </c>
      <c r="V115" s="6"/>
      <c r="W115" s="20">
        <f t="shared" si="0"/>
        <v>218.27212222222221</v>
      </c>
      <c r="X115" s="20">
        <f t="shared" si="1"/>
        <v>224.33611150793644</v>
      </c>
      <c r="Y115" s="23">
        <f t="shared" si="2"/>
        <v>215.05972333333332</v>
      </c>
      <c r="Z115" s="23">
        <f t="shared" si="3"/>
        <v>221.00641377976189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170.43157777777776</v>
      </c>
      <c r="AJ115" s="9">
        <f t="shared" si="8"/>
        <v>0.43846142390149045</v>
      </c>
      <c r="AK115" s="9">
        <f t="shared" si="9"/>
        <v>0.43846142390149045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Encargos'!$M33)*(1+SUM($B116:$B$228))+('Swap - Encargos'!Z33)*(1+SUM($B116:$B$228))</f>
        <v>271.00839999999999</v>
      </c>
      <c r="N116" s="4">
        <f>Forward!N116*(1+SUM($B116:$B$228))+(-'Swap - Encargos'!E33-'Swap - Encargos'!$M33)*(1+SUM($B116:$B$228))+('Swap - Encargos'!AA33)*(1+SUM($B116:$B$228))</f>
        <v>246.86999999999998</v>
      </c>
      <c r="O116" s="4">
        <f>Forward!O116*(1+SUM($B116:$B$228))+(-'Swap - Encargos'!F33-'Swap - Encargos'!$M33)*(1+SUM($B116:$B$228))+('Swap - Encargos'!AB33)*(1+SUM($B116:$B$228))</f>
        <v>232.60639999999998</v>
      </c>
      <c r="P116" s="4">
        <f>Forward!P116*(1+SUM($B116:$B$228))+(-'Swap - Encargos'!G33-'Swap - Encargos'!$M33)*(1+SUM($B116:$B$228))+('Swap - Encargos'!AC33)*(1+SUM($B116:$B$228))</f>
        <v>213.95400000000001</v>
      </c>
      <c r="Q116" s="4">
        <f>Forward!Q116*(1+SUM($B116:$B$228))+(-'Swap - Encargos'!H33-'Swap - Encargos'!$M33)*(1+SUM($B116:$B$228))+('Swap - Encargos'!AD33)*(1+SUM($B116:$B$228))</f>
        <v>210.66239999999996</v>
      </c>
      <c r="R116" s="4">
        <f>Forward!R116*(1+SUM($B116:$B$228))+(-'Swap - Encargos'!I33-'Swap - Encargos'!$M33)*(1+SUM($B116:$B$228))+('Swap - Encargos'!AE33)*(1+SUM($B116:$B$228))</f>
        <v>204.07919999999999</v>
      </c>
      <c r="S116" s="4">
        <f>Forward!S116*(1+SUM($B116:$B$228))+(-'Swap - Encargos'!J33-'Swap - Encargos'!$M33)*(1+SUM($B116:$B$228))+('Swap - Encargos'!AF33)*(1+SUM($B116:$B$228))</f>
        <v>201.88480000000001</v>
      </c>
      <c r="T116" s="4">
        <f>Forward!T116*(1+SUM($B116:$B$228))+(-'Swap - Encargos'!K33-'Swap - Encargos'!$M33)*(1+SUM($B116:$B$228))+('Swap - Encargos'!AG33)*(1+SUM($B116:$B$228))</f>
        <v>193.10719999999998</v>
      </c>
      <c r="U116" s="4">
        <f>Forward!U116*(1+SUM($B116:$B$228))</f>
        <v>0</v>
      </c>
      <c r="V116" s="6"/>
      <c r="W116" s="20">
        <f t="shared" si="0"/>
        <v>240.65253333333334</v>
      </c>
      <c r="X116" s="20">
        <f t="shared" si="1"/>
        <v>224.33611150793644</v>
      </c>
      <c r="Y116" s="23">
        <f t="shared" si="2"/>
        <v>228.32731999999996</v>
      </c>
      <c r="Z116" s="23">
        <f t="shared" si="3"/>
        <v>221.00641377976189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148.05116666666663</v>
      </c>
      <c r="AJ116" s="9">
        <f t="shared" si="8"/>
        <v>0.38088437714039419</v>
      </c>
      <c r="AK116" s="9">
        <f t="shared" si="9"/>
        <v>0.38088437714039419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Encargos'!$M34)*(1+SUM($B117:$B$228))+('Swap - Encargos'!Z34)*(1+SUM($B117:$B$228))</f>
        <v>215.3998</v>
      </c>
      <c r="N117" s="4">
        <f>Forward!N117*(1+SUM($B117:$B$228))+(-'Swap - Encargos'!E34-'Swap - Encargos'!$M34)*(1+SUM($B117:$B$228))+('Swap - Encargos'!AA34)*(1+SUM($B117:$B$228))</f>
        <v>235.08099999999999</v>
      </c>
      <c r="O117" s="4">
        <f>Forward!O117*(1+SUM($B117:$B$228))+(-'Swap - Encargos'!F34-'Swap - Encargos'!$M34)*(1+SUM($B117:$B$228))+('Swap - Encargos'!AB34)*(1+SUM($B117:$B$228))</f>
        <v>225.24039999999999</v>
      </c>
      <c r="P117" s="4">
        <f>Forward!P117*(1+SUM($B117:$B$228))+(-'Swap - Encargos'!G34-'Swap - Encargos'!$M34)*(1+SUM($B117:$B$228))+('Swap - Encargos'!AC34)*(1+SUM($B117:$B$228))</f>
        <v>213.21299999999999</v>
      </c>
      <c r="Q117" s="4">
        <f>Forward!Q117*(1+SUM($B117:$B$228))+(-'Swap - Encargos'!H34-'Swap - Encargos'!$M34)*(1+SUM($B117:$B$228))+('Swap - Encargos'!AD34)*(1+SUM($B117:$B$228))</f>
        <v>204.4658</v>
      </c>
      <c r="R117" s="4">
        <f>Forward!R117*(1+SUM($B117:$B$228))+(-'Swap - Encargos'!I34-'Swap - Encargos'!$M34)*(1+SUM($B117:$B$228))+('Swap - Encargos'!AE34)*(1+SUM($B117:$B$228))</f>
        <v>201.18559999999999</v>
      </c>
      <c r="S117" s="4">
        <f>Forward!S117*(1+SUM($B117:$B$228))+(-'Swap - Encargos'!J34-'Swap - Encargos'!$M34)*(1+SUM($B117:$B$228))+('Swap - Encargos'!AF34)*(1+SUM($B117:$B$228))</f>
        <v>195.71860000000001</v>
      </c>
      <c r="T117" s="4">
        <f>Forward!T117*(1+SUM($B117:$B$228))+(-'Swap - Encargos'!K34-'Swap - Encargos'!$M34)*(1+SUM($B117:$B$228))+('Swap - Encargos'!AG34)*(1+SUM($B117:$B$228))</f>
        <v>194.62519999999998</v>
      </c>
      <c r="U117" s="4">
        <f>Forward!U117*(1+SUM($B117:$B$228))</f>
        <v>0</v>
      </c>
      <c r="V117" s="6"/>
      <c r="W117" s="20">
        <f t="shared" si="0"/>
        <v>224.81518888888888</v>
      </c>
      <c r="X117" s="20">
        <f t="shared" si="1"/>
        <v>224.33611150793644</v>
      </c>
      <c r="Y117" s="23">
        <f t="shared" si="2"/>
        <v>217.02167666666668</v>
      </c>
      <c r="Z117" s="23">
        <f t="shared" si="3"/>
        <v>221.00641377976189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163.88851111111109</v>
      </c>
      <c r="AJ117" s="9">
        <f t="shared" si="8"/>
        <v>0.42162837943428655</v>
      </c>
      <c r="AK117" s="9">
        <f t="shared" si="9"/>
        <v>0.42162837943428655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Encargos'!$M35)*(1+SUM($B118:$B$228))+('Swap - Encargos'!Z35)*(1+SUM($B118:$B$228))</f>
        <v>263.05149999999998</v>
      </c>
      <c r="N118" s="4">
        <f>Forward!N118*(1+SUM($B118:$B$228))+(-'Swap - Encargos'!E35-'Swap - Encargos'!$M35)*(1+SUM($B118:$B$228))+('Swap - Encargos'!AA35)*(1+SUM($B118:$B$228))</f>
        <v>240.13</v>
      </c>
      <c r="O118" s="4">
        <f>Forward!O118*(1+SUM($B118:$B$228))+(-'Swap - Encargos'!F35-'Swap - Encargos'!$M35)*(1+SUM($B118:$B$228))+('Swap - Encargos'!AB35)*(1+SUM($B118:$B$228))</f>
        <v>232.48949999999996</v>
      </c>
      <c r="P118" s="4">
        <f>Forward!P118*(1+SUM($B118:$B$228))+(-'Swap - Encargos'!G35-'Swap - Encargos'!$M35)*(1+SUM($B118:$B$228))+('Swap - Encargos'!AC35)*(1+SUM($B118:$B$228))</f>
        <v>217.20849999999996</v>
      </c>
      <c r="Q118" s="4">
        <f>Forward!Q118*(1+SUM($B118:$B$228))+(-'Swap - Encargos'!H35-'Swap - Encargos'!$M35)*(1+SUM($B118:$B$228))+('Swap - Encargos'!AD35)*(1+SUM($B118:$B$228))</f>
        <v>208.47649999999999</v>
      </c>
      <c r="R118" s="4">
        <f>Forward!R118*(1+SUM($B118:$B$228))+(-'Swap - Encargos'!I35-'Swap - Encargos'!$M35)*(1+SUM($B118:$B$228))+('Swap - Encargos'!AE35)*(1+SUM($B118:$B$228))</f>
        <v>203.01900000000001</v>
      </c>
      <c r="S118" s="4">
        <f>Forward!S118*(1+SUM($B118:$B$228))+(-'Swap - Encargos'!J35-'Swap - Encargos'!$M35)*(1+SUM($B118:$B$228))+('Swap - Encargos'!AF35)*(1+SUM($B118:$B$228))</f>
        <v>199.74449999999999</v>
      </c>
      <c r="T118" s="4">
        <f>Forward!T118*(1+SUM($B118:$B$228))+(-'Swap - Encargos'!K35-'Swap - Encargos'!$M35)*(1+SUM($B118:$B$228))+('Swap - Encargos'!AG35)*(1+SUM($B118:$B$228))</f>
        <v>196.46999999999997</v>
      </c>
      <c r="U118" s="4">
        <f>Forward!U118*(1+SUM($B118:$B$228))</f>
        <v>0</v>
      </c>
      <c r="V118" s="6"/>
      <c r="W118" s="20">
        <f t="shared" si="0"/>
        <v>235.03633333333332</v>
      </c>
      <c r="X118" s="20">
        <f t="shared" si="1"/>
        <v>224.33611150793644</v>
      </c>
      <c r="Y118" s="23">
        <f t="shared" si="2"/>
        <v>224.26686666666669</v>
      </c>
      <c r="Z118" s="23">
        <f t="shared" si="3"/>
        <v>221.00641377976189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153.66736666666665</v>
      </c>
      <c r="AJ118" s="9">
        <f t="shared" si="8"/>
        <v>0.39533291467682624</v>
      </c>
      <c r="AK118" s="9">
        <f t="shared" si="9"/>
        <v>0.39533291467682624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Encargos'!$M36)*(1+SUM($B119:$B$228))+('Swap - Encargos'!Z36)*(1+SUM($B119:$B$228))</f>
        <v>322.86869999999993</v>
      </c>
      <c r="N119" s="4">
        <f>Forward!N119*(1+SUM($B119:$B$228))+(-'Swap - Encargos'!E36-'Swap - Encargos'!$M36)*(1+SUM($B119:$B$228))+('Swap - Encargos'!AA36)*(1+SUM($B119:$B$228))</f>
        <v>252.2072</v>
      </c>
      <c r="O119" s="4">
        <f>Forward!O119*(1+SUM($B119:$B$228))+(-'Swap - Encargos'!F36-'Swap - Encargos'!$M36)*(1+SUM($B119:$B$228))+('Swap - Encargos'!AB36)*(1+SUM($B119:$B$228))</f>
        <v>227.20389999999998</v>
      </c>
      <c r="P119" s="4">
        <f>Forward!P119*(1+SUM($B119:$B$228))+(-'Swap - Encargos'!G36-'Swap - Encargos'!$M36)*(1+SUM($B119:$B$228))+('Swap - Encargos'!AC36)*(1+SUM($B119:$B$228))</f>
        <v>207.63609999999997</v>
      </c>
      <c r="Q119" s="4">
        <f>Forward!Q119*(1+SUM($B119:$B$228))+(-'Swap - Encargos'!H36-'Swap - Encargos'!$M36)*(1+SUM($B119:$B$228))+('Swap - Encargos'!AD36)*(1+SUM($B119:$B$228))</f>
        <v>208.72319999999999</v>
      </c>
      <c r="R119" s="4">
        <f>Forward!R119*(1+SUM($B119:$B$228))+(-'Swap - Encargos'!I36-'Swap - Encargos'!$M36)*(1+SUM($B119:$B$228))+('Swap - Encargos'!AE36)*(1+SUM($B119:$B$228))</f>
        <v>201.11349999999999</v>
      </c>
      <c r="S119" s="4">
        <f>Forward!S119*(1+SUM($B119:$B$228))+(-'Swap - Encargos'!J36-'Swap - Encargos'!$M36)*(1+SUM($B119:$B$228))+('Swap - Encargos'!AF36)*(1+SUM($B119:$B$228))</f>
        <v>198.93929999999997</v>
      </c>
      <c r="T119" s="4">
        <f>Forward!T119*(1+SUM($B119:$B$228))+(-'Swap - Encargos'!K36-'Swap - Encargos'!$M36)*(1+SUM($B119:$B$228))+('Swap - Encargos'!AG36)*(1+SUM($B119:$B$228))</f>
        <v>194.5909</v>
      </c>
      <c r="U119" s="4">
        <f>Forward!U119*(1+SUM($B119:$B$228))</f>
        <v>0</v>
      </c>
      <c r="V119" s="6"/>
      <c r="W119" s="20">
        <f t="shared" si="0"/>
        <v>238.61845</v>
      </c>
      <c r="X119" s="20">
        <f t="shared" si="1"/>
        <v>224.33611150793644</v>
      </c>
      <c r="Y119" s="23">
        <f t="shared" si="2"/>
        <v>225.46453999999994</v>
      </c>
      <c r="Z119" s="23">
        <f t="shared" si="3"/>
        <v>221.00641377976189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150.08524999999997</v>
      </c>
      <c r="AJ119" s="9">
        <f t="shared" si="8"/>
        <v>0.38611736909116118</v>
      </c>
      <c r="AK119" s="9">
        <f t="shared" si="9"/>
        <v>0.38611736909116118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Encargos'!$M37)*(1+SUM($B120:$B$228))+('Swap - Encargos'!Z37)*(1+SUM($B120:$B$228))</f>
        <v>283.40540000000004</v>
      </c>
      <c r="N120" s="4">
        <f>Forward!N120*(1+SUM($B120:$B$228))+(-'Swap - Encargos'!E37-'Swap - Encargos'!$M37)*(1+SUM($B120:$B$228))+('Swap - Encargos'!AA37)*(1+SUM($B120:$B$228))</f>
        <v>178.48050000000001</v>
      </c>
      <c r="O120" s="4">
        <f>Forward!O120*(1+SUM($B120:$B$228))+(-'Swap - Encargos'!F37-'Swap - Encargos'!$M37)*(1+SUM($B120:$B$228))+('Swap - Encargos'!AB37)*(1+SUM($B120:$B$228))</f>
        <v>213.0949</v>
      </c>
      <c r="P120" s="4">
        <f>Forward!P120*(1+SUM($B120:$B$228))+(-'Swap - Encargos'!G37-'Swap - Encargos'!$M37)*(1+SUM($B120:$B$228))+('Swap - Encargos'!AC37)*(1+SUM($B120:$B$228))</f>
        <v>209.84980000000002</v>
      </c>
      <c r="Q120" s="4">
        <f>Forward!Q120*(1+SUM($B120:$B$228))+(-'Swap - Encargos'!H37-'Swap - Encargos'!$M37)*(1+SUM($B120:$B$228))+('Swap - Encargos'!AD37)*(1+SUM($B120:$B$228))</f>
        <v>203.3596</v>
      </c>
      <c r="R120" s="4">
        <f>Forward!R120*(1+SUM($B120:$B$228))+(-'Swap - Encargos'!I37-'Swap - Encargos'!$M37)*(1+SUM($B120:$B$228))+('Swap - Encargos'!AE37)*(1+SUM($B120:$B$228))</f>
        <v>196.86940000000001</v>
      </c>
      <c r="S120" s="4">
        <f>Forward!S120*(1+SUM($B120:$B$228))+(-'Swap - Encargos'!J37-'Swap - Encargos'!$M37)*(1+SUM($B120:$B$228))+('Swap - Encargos'!AF37)*(1+SUM($B120:$B$228))</f>
        <v>192.54260000000002</v>
      </c>
      <c r="T120" s="4">
        <f>Forward!T120*(1+SUM($B120:$B$228))+(-'Swap - Encargos'!K37-'Swap - Encargos'!$M37)*(1+SUM($B120:$B$228))+('Swap - Encargos'!AG37)*(1+SUM($B120:$B$228))</f>
        <v>188.2158</v>
      </c>
      <c r="U120" s="4">
        <f>Forward!U120*(1+SUM($B120:$B$228))</f>
        <v>0</v>
      </c>
      <c r="V120" s="6"/>
      <c r="W120" s="20">
        <f t="shared" si="0"/>
        <v>204.56148888888887</v>
      </c>
      <c r="X120" s="20">
        <f t="shared" si="1"/>
        <v>224.33611150793644</v>
      </c>
      <c r="Y120" s="23">
        <f t="shared" si="2"/>
        <v>203.21537333333333</v>
      </c>
      <c r="Z120" s="23">
        <f t="shared" si="3"/>
        <v>221.00641377976189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184.1422111111111</v>
      </c>
      <c r="AJ120" s="9">
        <f t="shared" si="8"/>
        <v>0.47373413505225476</v>
      </c>
      <c r="AK120" s="9">
        <f t="shared" si="9"/>
        <v>0.47373413505225476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Encargos'!$M38)*(1+SUM($B121:$B$228))+('Swap - Encargos'!Z38)*(1+SUM($B121:$B$228))</f>
        <v>143.34740000000002</v>
      </c>
      <c r="N121" s="4">
        <f>Forward!N121*(1+SUM($B121:$B$228))+(-'Swap - Encargos'!E38-'Swap - Encargos'!$M38)*(1+SUM($B121:$B$228))+('Swap - Encargos'!AA38)*(1+SUM($B121:$B$228))</f>
        <v>190.77060000000003</v>
      </c>
      <c r="O121" s="4">
        <f>Forward!O121*(1+SUM($B121:$B$228))+(-'Swap - Encargos'!F38-'Swap - Encargos'!$M38)*(1+SUM($B121:$B$228))+('Swap - Encargos'!AB38)*(1+SUM($B121:$B$228))</f>
        <v>212.32660000000001</v>
      </c>
      <c r="P121" s="4">
        <f>Forward!P121*(1+SUM($B121:$B$228))+(-'Swap - Encargos'!G38-'Swap - Encargos'!$M38)*(1+SUM($B121:$B$228))+('Swap - Encargos'!AC38)*(1+SUM($B121:$B$228))</f>
        <v>216.63780000000003</v>
      </c>
      <c r="Q121" s="4">
        <f>Forward!Q121*(1+SUM($B121:$B$228))+(-'Swap - Encargos'!H38-'Swap - Encargos'!$M38)*(1+SUM($B121:$B$228))+('Swap - Encargos'!AD38)*(1+SUM($B121:$B$228))</f>
        <v>205.85980000000004</v>
      </c>
      <c r="R121" s="4">
        <f>Forward!R121*(1+SUM($B121:$B$228))+(-'Swap - Encargos'!I38-'Swap - Encargos'!$M38)*(1+SUM($B121:$B$228))+('Swap - Encargos'!AE38)*(1+SUM($B121:$B$228))</f>
        <v>204.78200000000001</v>
      </c>
      <c r="S121" s="4">
        <f>Forward!S121*(1+SUM($B121:$B$228))+(-'Swap - Encargos'!J38-'Swap - Encargos'!$M38)*(1+SUM($B121:$B$228))+('Swap - Encargos'!AF38)*(1+SUM($B121:$B$228))</f>
        <v>200.47080000000003</v>
      </c>
      <c r="T121" s="4">
        <f>Forward!T121*(1+SUM($B121:$B$228))+(-'Swap - Encargos'!K38-'Swap - Encargos'!$M38)*(1+SUM($B121:$B$228))+('Swap - Encargos'!AG38)*(1+SUM($B121:$B$228))</f>
        <v>198.3152</v>
      </c>
      <c r="U121" s="4">
        <f>Forward!U121*(1+SUM($B121:$B$228))</f>
        <v>0</v>
      </c>
      <c r="V121" s="6"/>
      <c r="W121" s="20">
        <f t="shared" si="0"/>
        <v>204.5424888888889</v>
      </c>
      <c r="X121" s="20">
        <f t="shared" si="1"/>
        <v>224.33611150793644</v>
      </c>
      <c r="Y121" s="23">
        <f t="shared" si="2"/>
        <v>205.05145000000002</v>
      </c>
      <c r="Z121" s="23">
        <f t="shared" si="3"/>
        <v>221.00641377976189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184.16121111111107</v>
      </c>
      <c r="AJ121" s="9">
        <f t="shared" si="8"/>
        <v>0.47378301547196766</v>
      </c>
      <c r="AK121" s="9">
        <f t="shared" si="9"/>
        <v>0.47378301547196766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Encargos'!$M39)*(1+SUM($B122:$B$228))+('Swap - Encargos'!AA39)*(1+SUM($B122:$B$228))</f>
        <v>185.5598</v>
      </c>
      <c r="O122" s="4">
        <f>Forward!O122*(1+SUM($B122:$B$228))+(-'Swap - Encargos'!F39-'Swap - Encargos'!$M39)*(1+SUM($B122:$B$228))+('Swap - Encargos'!AB39)*(1+SUM($B122:$B$228))</f>
        <v>225.24600000000001</v>
      </c>
      <c r="P122" s="4">
        <f>Forward!P122*(1+SUM($B122:$B$228))+(-'Swap - Encargos'!G39-'Swap - Encargos'!$M39)*(1+SUM($B122:$B$228))+('Swap - Encargos'!AC39)*(1+SUM($B122:$B$228))</f>
        <v>207.01180000000002</v>
      </c>
      <c r="Q122" s="4">
        <f>Forward!Q122*(1+SUM($B122:$B$228))+(-'Swap - Encargos'!H39-'Swap - Encargos'!$M39)*(1+SUM($B122:$B$228))+('Swap - Encargos'!AD39)*(1+SUM($B122:$B$228))</f>
        <v>198.43100000000001</v>
      </c>
      <c r="R122" s="4">
        <f>Forward!R122*(1+SUM($B122:$B$228))+(-'Swap - Encargos'!I39-'Swap - Encargos'!$M39)*(1+SUM($B122:$B$228))+('Swap - Encargos'!AE39)*(1+SUM($B122:$B$228))</f>
        <v>197.35840000000002</v>
      </c>
      <c r="S122" s="4">
        <f>Forward!S122*(1+SUM($B122:$B$228))+(-'Swap - Encargos'!J39-'Swap - Encargos'!$M39)*(1+SUM($B122:$B$228))+('Swap - Encargos'!AF39)*(1+SUM($B122:$B$228))</f>
        <v>195.21320000000003</v>
      </c>
      <c r="T122" s="4">
        <f>Forward!T122*(1+SUM($B122:$B$228))+(-'Swap - Encargos'!K39-'Swap - Encargos'!$M39)*(1+SUM($B122:$B$228))+('Swap - Encargos'!AG39)*(1+SUM($B122:$B$228))</f>
        <v>190.9228</v>
      </c>
      <c r="U122" s="4">
        <f>Forward!U122*(1+SUM($B122:$B$228))</f>
        <v>0</v>
      </c>
      <c r="V122" s="6"/>
      <c r="W122" s="20">
        <f t="shared" si="0"/>
        <v>205.9392</v>
      </c>
      <c r="X122" s="20">
        <f t="shared" si="1"/>
        <v>224.33611150793644</v>
      </c>
      <c r="Y122" s="23">
        <f t="shared" si="2"/>
        <v>202.72139999999999</v>
      </c>
      <c r="Z122" s="23">
        <f t="shared" si="3"/>
        <v>221.00641377976189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199.82538000000002</v>
      </c>
      <c r="AJ122" s="9">
        <f t="shared" si="8"/>
        <v>0.49246629659000796</v>
      </c>
      <c r="AK122" s="9">
        <f t="shared" si="9"/>
        <v>0.49246629659000796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Encargos'!$M40)*(1+SUM($B123:$B$228))+('Swap - Encargos'!AA40)*(1+SUM($B123:$B$228))</f>
        <v>245.25899999999999</v>
      </c>
      <c r="O123" s="4">
        <f>Forward!O123*(1+SUM($B123:$B$228))+(-'Swap - Encargos'!F40-'Swap - Encargos'!$M40)*(1+SUM($B123:$B$228))+('Swap - Encargos'!AB40)*(1+SUM($B123:$B$228))</f>
        <v>238.833</v>
      </c>
      <c r="P123" s="4">
        <f>Forward!P123*(1+SUM($B123:$B$228))+(-'Swap - Encargos'!G40-'Swap - Encargos'!$M40)*(1+SUM($B123:$B$228))+('Swap - Encargos'!AC40)*(1+SUM($B123:$B$228))</f>
        <v>222.76799999999997</v>
      </c>
      <c r="Q123" s="4">
        <f>Forward!Q123*(1+SUM($B123:$B$228))+(-'Swap - Encargos'!H40-'Swap - Encargos'!$M40)*(1+SUM($B123:$B$228))+('Swap - Encargos'!AD40)*(1+SUM($B123:$B$228))</f>
        <v>209.916</v>
      </c>
      <c r="R123" s="4">
        <f>Forward!R123*(1+SUM($B123:$B$228))+(-'Swap - Encargos'!I40-'Swap - Encargos'!$M40)*(1+SUM($B123:$B$228))+('Swap - Encargos'!AE40)*(1+SUM($B123:$B$228))</f>
        <v>203.48999999999998</v>
      </c>
      <c r="S123" s="4">
        <f>Forward!S123*(1+SUM($B123:$B$228))+(-'Swap - Encargos'!J40-'Swap - Encargos'!$M40)*(1+SUM($B123:$B$228))+('Swap - Encargos'!AF40)*(1+SUM($B123:$B$228))</f>
        <v>200.27699999999999</v>
      </c>
      <c r="T123" s="4">
        <f>Forward!T123*(1+SUM($B123:$B$228))+(-'Swap - Encargos'!K40-'Swap - Encargos'!$M40)*(1+SUM($B123:$B$228))+('Swap - Encargos'!AG40)*(1+SUM($B123:$B$228))</f>
        <v>190.63799999999998</v>
      </c>
      <c r="U123" s="4">
        <f>Forward!U123*(1+SUM($B123:$B$228))</f>
        <v>0</v>
      </c>
      <c r="V123" s="6"/>
      <c r="W123" s="20">
        <f t="shared" si="0"/>
        <v>234.63824999999991</v>
      </c>
      <c r="X123" s="20">
        <f t="shared" si="1"/>
        <v>224.33611150793644</v>
      </c>
      <c r="Y123" s="23">
        <f t="shared" si="2"/>
        <v>223.30349999999996</v>
      </c>
      <c r="Z123" s="23">
        <f t="shared" si="3"/>
        <v>221.00641377976189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171.12633000000011</v>
      </c>
      <c r="AJ123" s="9">
        <f t="shared" si="8"/>
        <v>0.42173796934173036</v>
      </c>
      <c r="AK123" s="9">
        <f t="shared" si="9"/>
        <v>0.42173796934173036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Encargos'!$M41)*(1+SUM($B124:$B$228))+('Swap - Encargos'!AA41)*(1+SUM($B124:$B$228))</f>
        <v>316.31209999999999</v>
      </c>
      <c r="O124" s="4">
        <f>Forward!O124*(1+SUM($B124:$B$228))+(-'Swap - Encargos'!F41-'Swap - Encargos'!$M41)*(1+SUM($B124:$B$228))+('Swap - Encargos'!AB41)*(1+SUM($B124:$B$228))</f>
        <v>262.35919999999999</v>
      </c>
      <c r="P124" s="4">
        <f>Forward!P124*(1+SUM($B124:$B$228))+(-'Swap - Encargos'!G41-'Swap - Encargos'!$M41)*(1+SUM($B124:$B$228))+('Swap - Encargos'!AC41)*(1+SUM($B124:$B$228))</f>
        <v>220.04320000000001</v>
      </c>
      <c r="Q124" s="4">
        <f>Forward!Q124*(1+SUM($B124:$B$228))+(-'Swap - Encargos'!H41-'Swap - Encargos'!$M41)*(1+SUM($B124:$B$228))+('Swap - Encargos'!AD41)*(1+SUM($B124:$B$228))</f>
        <v>211.58000000000004</v>
      </c>
      <c r="R124" s="4">
        <f>Forward!R124*(1+SUM($B124:$B$228))+(-'Swap - Encargos'!I41-'Swap - Encargos'!$M41)*(1+SUM($B124:$B$228))+('Swap - Encargos'!AE41)*(1+SUM($B124:$B$228))</f>
        <v>211.58000000000004</v>
      </c>
      <c r="S124" s="4">
        <f>Forward!S124*(1+SUM($B124:$B$228))+(-'Swap - Encargos'!J41-'Swap - Encargos'!$M41)*(1+SUM($B124:$B$228))+('Swap - Encargos'!AF41)*(1+SUM($B124:$B$228))</f>
        <v>210.52210000000002</v>
      </c>
      <c r="T124" s="4">
        <f>Forward!T124*(1+SUM($B124:$B$228))+(-'Swap - Encargos'!K41-'Swap - Encargos'!$M41)*(1+SUM($B124:$B$228))+('Swap - Encargos'!AG41)*(1+SUM($B124:$B$228))</f>
        <v>196.76940000000002</v>
      </c>
      <c r="U124" s="4">
        <f>Forward!U124*(1+SUM($B124:$B$228))</f>
        <v>0</v>
      </c>
      <c r="V124" s="6"/>
      <c r="W124" s="20">
        <f t="shared" si="0"/>
        <v>260.4197166666666</v>
      </c>
      <c r="X124" s="20">
        <f t="shared" si="1"/>
        <v>224.33611150793644</v>
      </c>
      <c r="Y124" s="23">
        <f t="shared" si="2"/>
        <v>240.84856666666667</v>
      </c>
      <c r="Z124" s="23">
        <f t="shared" si="3"/>
        <v>221.00641377976189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145.34486333333342</v>
      </c>
      <c r="AJ124" s="9">
        <f t="shared" si="8"/>
        <v>0.35819997727089292</v>
      </c>
      <c r="AK124" s="9">
        <f t="shared" si="9"/>
        <v>0.35819997727089292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Encargos'!$M42)*(1+SUM($B125:$B$228))+('Swap - Encargos'!AA42)*(1+SUM($B125:$B$228))</f>
        <v>318.60449999999992</v>
      </c>
      <c r="O125" s="4">
        <f>Forward!O125*(1+SUM($B125:$B$228))+(-'Swap - Encargos'!F42-'Swap - Encargos'!$M42)*(1+SUM($B125:$B$228))+('Swap - Encargos'!AB42)*(1+SUM($B125:$B$228))</f>
        <v>262.87499999999994</v>
      </c>
      <c r="P125" s="4">
        <f>Forward!P125*(1+SUM($B125:$B$228))+(-'Swap - Encargos'!G42-'Swap - Encargos'!$M42)*(1+SUM($B125:$B$228))+('Swap - Encargos'!AC42)*(1+SUM($B125:$B$228))</f>
        <v>213.4545</v>
      </c>
      <c r="Q125" s="4">
        <f>Forward!Q125*(1+SUM($B125:$B$228))+(-'Swap - Encargos'!H42-'Swap - Encargos'!$M42)*(1+SUM($B125:$B$228))+('Swap - Encargos'!AD42)*(1+SUM($B125:$B$228))</f>
        <v>201.88799999999998</v>
      </c>
      <c r="R125" s="4">
        <f>Forward!R125*(1+SUM($B125:$B$228))+(-'Swap - Encargos'!I42-'Swap - Encargos'!$M42)*(1+SUM($B125:$B$228))+('Swap - Encargos'!AE42)*(1+SUM($B125:$B$228))</f>
        <v>211.35149999999999</v>
      </c>
      <c r="S125" s="4">
        <f>Forward!S125*(1+SUM($B125:$B$228))+(-'Swap - Encargos'!J42-'Swap - Encargos'!$M42)*(1+SUM($B125:$B$228))+('Swap - Encargos'!AF42)*(1+SUM($B125:$B$228))</f>
        <v>210.29999999999998</v>
      </c>
      <c r="T125" s="4">
        <f>Forward!T125*(1+SUM($B125:$B$228))+(-'Swap - Encargos'!K42-'Swap - Encargos'!$M42)*(1+SUM($B125:$B$228))+('Swap - Encargos'!AG42)*(1+SUM($B125:$B$228))</f>
        <v>202.93949999999998</v>
      </c>
      <c r="U125" s="4">
        <f>Forward!U125*(1+SUM($B125:$B$228))</f>
        <v>0</v>
      </c>
      <c r="V125" s="6"/>
      <c r="W125" s="20">
        <f t="shared" si="0"/>
        <v>255.25162499999999</v>
      </c>
      <c r="X125" s="20">
        <f t="shared" si="1"/>
        <v>224.33611150793644</v>
      </c>
      <c r="Y125" s="23">
        <f t="shared" si="2"/>
        <v>236.21947499999996</v>
      </c>
      <c r="Z125" s="23">
        <f t="shared" si="3"/>
        <v>221.00641377976189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150.51295500000003</v>
      </c>
      <c r="AJ125" s="9">
        <f t="shared" si="8"/>
        <v>0.3709366524796226</v>
      </c>
      <c r="AK125" s="9">
        <f t="shared" si="9"/>
        <v>0.3709366524796226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Encargos'!$M43)*(1+SUM($B126:$B$228))+('Swap - Encargos'!AA43)*(1+SUM($B126:$B$228))</f>
        <v>335.10399999999998</v>
      </c>
      <c r="O126" s="4">
        <f>Forward!O126*(1+SUM($B126:$B$228))+(-'Swap - Encargos'!F43-'Swap - Encargos'!$M43)*(1+SUM($B126:$B$228))+('Swap - Encargos'!AB43)*(1+SUM($B126:$B$228))</f>
        <v>268.08320000000003</v>
      </c>
      <c r="P126" s="4">
        <f>Forward!P126*(1+SUM($B126:$B$228))+(-'Swap - Encargos'!G43-'Swap - Encargos'!$M43)*(1+SUM($B126:$B$228))+('Swap - Encargos'!AC43)*(1+SUM($B126:$B$228))</f>
        <v>214.67599999999999</v>
      </c>
      <c r="Q126" s="4">
        <f>Forward!Q126*(1+SUM($B126:$B$228))+(-'Swap - Encargos'!H43-'Swap - Encargos'!$M43)*(1+SUM($B126:$B$228))+('Swap - Encargos'!AD43)*(1+SUM($B126:$B$228))</f>
        <v>203.15679999999998</v>
      </c>
      <c r="R126" s="4">
        <f>Forward!R126*(1+SUM($B126:$B$228))+(-'Swap - Encargos'!I43-'Swap - Encargos'!$M43)*(1+SUM($B126:$B$228))+('Swap - Encargos'!AE43)*(1+SUM($B126:$B$228))</f>
        <v>209.43999999999997</v>
      </c>
      <c r="S126" s="4">
        <f>Forward!S126*(1+SUM($B126:$B$228))+(-'Swap - Encargos'!J43-'Swap - Encargos'!$M43)*(1+SUM($B126:$B$228))+('Swap - Encargos'!AF43)*(1+SUM($B126:$B$228))</f>
        <v>213.62879999999998</v>
      </c>
      <c r="T126" s="4">
        <f>Forward!T126*(1+SUM($B126:$B$228))+(-'Swap - Encargos'!K43-'Swap - Encargos'!$M43)*(1+SUM($B126:$B$228))+('Swap - Encargos'!AG43)*(1+SUM($B126:$B$228))</f>
        <v>202.10959999999997</v>
      </c>
      <c r="U126" s="4">
        <f>Forward!U126*(1+SUM($B126:$B$228))</f>
        <v>0</v>
      </c>
      <c r="V126" s="6"/>
      <c r="W126" s="20">
        <f t="shared" si="0"/>
        <v>257.96026666666666</v>
      </c>
      <c r="X126" s="20">
        <f t="shared" si="1"/>
        <v>224.33611150793644</v>
      </c>
      <c r="Y126" s="23">
        <f t="shared" si="2"/>
        <v>237.99365333333333</v>
      </c>
      <c r="Z126" s="23">
        <f t="shared" si="3"/>
        <v>221.00641377976189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147.80431333333337</v>
      </c>
      <c r="AJ126" s="9">
        <f t="shared" si="8"/>
        <v>0.36426125053432057</v>
      </c>
      <c r="AK126" s="9">
        <f t="shared" si="9"/>
        <v>0.36426125053432057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Encargos'!$M44)*(1+SUM($B127:$B$228))+('Swap - Encargos'!AA44)*(1+SUM($B127:$B$228))</f>
        <v>349.94099999999997</v>
      </c>
      <c r="O127" s="4">
        <f>Forward!O127*(1+SUM($B127:$B$228))+(-'Swap - Encargos'!F44-'Swap - Encargos'!$M44)*(1+SUM($B127:$B$228))+('Swap - Encargos'!AB44)*(1+SUM($B127:$B$228))</f>
        <v>282.04200000000003</v>
      </c>
      <c r="P127" s="4">
        <f>Forward!P127*(1+SUM($B127:$B$228))+(-'Swap - Encargos'!G44-'Swap - Encargos'!$M44)*(1+SUM($B127:$B$228))+('Swap - Encargos'!AC44)*(1+SUM($B127:$B$228))</f>
        <v>220.41059999999999</v>
      </c>
      <c r="Q127" s="4">
        <f>Forward!Q127*(1+SUM($B127:$B$228))+(-'Swap - Encargos'!H44-'Swap - Encargos'!$M44)*(1+SUM($B127:$B$228))+('Swap - Encargos'!AD44)*(1+SUM($B127:$B$228))</f>
        <v>208.92</v>
      </c>
      <c r="R127" s="4">
        <f>Forward!R127*(1+SUM($B127:$B$228))+(-'Swap - Encargos'!I44-'Swap - Encargos'!$M44)*(1+SUM($B127:$B$228))+('Swap - Encargos'!AE44)*(1+SUM($B127:$B$228))</f>
        <v>217.27680000000001</v>
      </c>
      <c r="S127" s="4">
        <f>Forward!S127*(1+SUM($B127:$B$228))+(-'Swap - Encargos'!J44-'Swap - Encargos'!$M44)*(1+SUM($B127:$B$228))+('Swap - Encargos'!AF44)*(1+SUM($B127:$B$228))</f>
        <v>214.143</v>
      </c>
      <c r="T127" s="4">
        <f>Forward!T127*(1+SUM($B127:$B$228))+(-'Swap - Encargos'!K44-'Swap - Encargos'!$M44)*(1+SUM($B127:$B$228))+('Swap - Encargos'!AG44)*(1+SUM($B127:$B$228))</f>
        <v>202.6524</v>
      </c>
      <c r="U127" s="4">
        <f>Forward!U127*(1+SUM($B127:$B$228))</f>
        <v>0</v>
      </c>
      <c r="V127" s="6"/>
      <c r="W127" s="20">
        <f t="shared" si="0"/>
        <v>264.54495000000003</v>
      </c>
      <c r="X127" s="20">
        <f t="shared" si="1"/>
        <v>224.33611150793644</v>
      </c>
      <c r="Y127" s="23">
        <f t="shared" si="2"/>
        <v>244.40158</v>
      </c>
      <c r="Z127" s="23">
        <f t="shared" si="3"/>
        <v>221.00641377976189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141.21963</v>
      </c>
      <c r="AJ127" s="9">
        <f t="shared" si="8"/>
        <v>0.34803340892889167</v>
      </c>
      <c r="AK127" s="9">
        <f t="shared" si="9"/>
        <v>0.34803340892889167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Encargos'!$M45)*(1+SUM($B128:$B$228))+('Swap - Encargos'!AA45)*(1+SUM($B128:$B$228))</f>
        <v>313.7022</v>
      </c>
      <c r="O128" s="4">
        <f>Forward!O128*(1+SUM($B128:$B$228))+(-'Swap - Encargos'!F45-'Swap - Encargos'!$M45)*(1+SUM($B128:$B$228))+('Swap - Encargos'!AB45)*(1+SUM($B128:$B$228))</f>
        <v>270.97199999999998</v>
      </c>
      <c r="P128" s="4">
        <f>Forward!P128*(1+SUM($B128:$B$228))+(-'Swap - Encargos'!G45-'Swap - Encargos'!$M45)*(1+SUM($B128:$B$228))+('Swap - Encargos'!AC45)*(1+SUM($B128:$B$228))</f>
        <v>232.41059999999999</v>
      </c>
      <c r="Q128" s="4">
        <f>Forward!Q128*(1+SUM($B128:$B$228))+(-'Swap - Encargos'!H45-'Swap - Encargos'!$M45)*(1+SUM($B128:$B$228))+('Swap - Encargos'!AD45)*(1+SUM($B128:$B$228))</f>
        <v>212.6088</v>
      </c>
      <c r="R128" s="4">
        <f>Forward!R128*(1+SUM($B128:$B$228))+(-'Swap - Encargos'!I45-'Swap - Encargos'!$M45)*(1+SUM($B128:$B$228))+('Swap - Encargos'!AE45)*(1+SUM($B128:$B$228))</f>
        <v>215.73539999999997</v>
      </c>
      <c r="S128" s="4">
        <f>Forward!S128*(1+SUM($B128:$B$228))+(-'Swap - Encargos'!J45-'Swap - Encargos'!$M45)*(1+SUM($B128:$B$228))+('Swap - Encargos'!AF45)*(1+SUM($B128:$B$228))</f>
        <v>212.6088</v>
      </c>
      <c r="T128" s="4">
        <f>Forward!T128*(1+SUM($B128:$B$228))+(-'Swap - Encargos'!K45-'Swap - Encargos'!$M45)*(1+SUM($B128:$B$228))+('Swap - Encargos'!AG45)*(1+SUM($B128:$B$228))</f>
        <v>200.10240000000002</v>
      </c>
      <c r="U128" s="4">
        <f>Forward!U128*(1+SUM($B128:$B$228))</f>
        <v>0</v>
      </c>
      <c r="V128" s="6"/>
      <c r="W128" s="20">
        <f t="shared" si="0"/>
        <v>255.51270000000002</v>
      </c>
      <c r="X128" s="20">
        <f t="shared" si="1"/>
        <v>224.33611150793644</v>
      </c>
      <c r="Y128" s="23">
        <f t="shared" si="2"/>
        <v>238.97645999999997</v>
      </c>
      <c r="Z128" s="23">
        <f t="shared" si="3"/>
        <v>221.00641377976189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150.25188</v>
      </c>
      <c r="AJ128" s="9">
        <f t="shared" si="8"/>
        <v>0.37029323752211196</v>
      </c>
      <c r="AK128" s="9">
        <f t="shared" si="9"/>
        <v>0.37029323752211196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Encargos'!$M46)*(1+SUM($B129:$B$228))+('Swap - Encargos'!AA46)*(1+SUM($B129:$B$228))</f>
        <v>289.00880000000001</v>
      </c>
      <c r="O129" s="4">
        <f>Forward!O129*(1+SUM($B129:$B$228))+(-'Swap - Encargos'!F46-'Swap - Encargos'!$M46)*(1+SUM($B129:$B$228))+('Swap - Encargos'!AB46)*(1+SUM($B129:$B$228))</f>
        <v>251.58320000000001</v>
      </c>
      <c r="P129" s="4">
        <f>Forward!P129*(1+SUM($B129:$B$228))+(-'Swap - Encargos'!G46-'Swap - Encargos'!$M46)*(1+SUM($B129:$B$228))+('Swap - Encargos'!AC46)*(1+SUM($B129:$B$228))</f>
        <v>225.59320000000002</v>
      </c>
      <c r="Q129" s="4">
        <f>Forward!Q129*(1+SUM($B129:$B$228))+(-'Swap - Encargos'!H46-'Swap - Encargos'!$M46)*(1+SUM($B129:$B$228))+('Swap - Encargos'!AD46)*(1+SUM($B129:$B$228))</f>
        <v>206.88040000000004</v>
      </c>
      <c r="R129" s="4">
        <f>Forward!R129*(1+SUM($B129:$B$228))+(-'Swap - Encargos'!I46-'Swap - Encargos'!$M46)*(1+SUM($B129:$B$228))+('Swap - Encargos'!AE46)*(1+SUM($B129:$B$228))</f>
        <v>218.316</v>
      </c>
      <c r="S129" s="4">
        <f>Forward!S129*(1+SUM($B129:$B$228))+(-'Swap - Encargos'!J46-'Swap - Encargos'!$M46)*(1+SUM($B129:$B$228))+('Swap - Encargos'!AF46)*(1+SUM($B129:$B$228))</f>
        <v>212.07840000000002</v>
      </c>
      <c r="T129" s="4">
        <f>Forward!T129*(1+SUM($B129:$B$228))+(-'Swap - Encargos'!K46-'Swap - Encargos'!$M46)*(1+SUM($B129:$B$228))+('Swap - Encargos'!AG46)*(1+SUM($B129:$B$228))</f>
        <v>205.8408</v>
      </c>
      <c r="U129" s="4">
        <f>Forward!U129*(1+SUM($B129:$B$228))</f>
        <v>0</v>
      </c>
      <c r="V129" s="6"/>
      <c r="W129" s="20">
        <f t="shared" si="0"/>
        <v>239.42565555555561</v>
      </c>
      <c r="X129" s="20">
        <f t="shared" si="1"/>
        <v>224.33611150793644</v>
      </c>
      <c r="Y129" s="23">
        <f t="shared" si="2"/>
        <v>229.3011066666667</v>
      </c>
      <c r="Z129" s="23">
        <f t="shared" si="3"/>
        <v>221.00641377976189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166.33892444444442</v>
      </c>
      <c r="AJ129" s="9">
        <f t="shared" si="8"/>
        <v>0.40993948866715868</v>
      </c>
      <c r="AK129" s="9">
        <f t="shared" si="9"/>
        <v>0.40993948866715868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Encargos'!$M47)*(1+SUM($B130:$B$228))+('Swap - Encargos'!AA47)*(1+SUM($B130:$B$228))</f>
        <v>342.39029999999997</v>
      </c>
      <c r="O130" s="4">
        <f>Forward!O130*(1+SUM($B130:$B$228))+(-'Swap - Encargos'!F47-'Swap - Encargos'!$M47)*(1+SUM($B130:$B$228))+('Swap - Encargos'!AB47)*(1+SUM($B130:$B$228))</f>
        <v>270.58199999999999</v>
      </c>
      <c r="P130" s="4">
        <f>Forward!P130*(1+SUM($B130:$B$228))+(-'Swap - Encargos'!G47-'Swap - Encargos'!$M47)*(1+SUM($B130:$B$228))+('Swap - Encargos'!AC47)*(1+SUM($B130:$B$228))</f>
        <v>227.91329999999999</v>
      </c>
      <c r="Q130" s="4">
        <f>Forward!Q130*(1+SUM($B130:$B$228))+(-'Swap - Encargos'!H47-'Swap - Encargos'!$M47)*(1+SUM($B130:$B$228))+('Swap - Encargos'!AD47)*(1+SUM($B130:$B$228))</f>
        <v>216.46559999999999</v>
      </c>
      <c r="R130" s="4">
        <f>Forward!R130*(1+SUM($B130:$B$228))+(-'Swap - Encargos'!I47-'Swap - Encargos'!$M47)*(1+SUM($B130:$B$228))+('Swap - Encargos'!AE47)*(1+SUM($B130:$B$228))</f>
        <v>226.87260000000001</v>
      </c>
      <c r="S130" s="4">
        <f>Forward!S130*(1+SUM($B130:$B$228))+(-'Swap - Encargos'!J47-'Swap - Encargos'!$M47)*(1+SUM($B130:$B$228))+('Swap - Encargos'!AF47)*(1+SUM($B130:$B$228))</f>
        <v>227.91330000000002</v>
      </c>
      <c r="T130" s="4">
        <f>Forward!T130*(1+SUM($B130:$B$228))+(-'Swap - Encargos'!K47-'Swap - Encargos'!$M47)*(1+SUM($B130:$B$228))+('Swap - Encargos'!AG47)*(1+SUM($B130:$B$228))</f>
        <v>219.58769999999998</v>
      </c>
      <c r="U130" s="4">
        <f>Forward!U130*(1+SUM($B130:$B$228))</f>
        <v>0</v>
      </c>
      <c r="V130" s="6"/>
      <c r="W130" s="20">
        <f t="shared" si="0"/>
        <v>252.31193333333329</v>
      </c>
      <c r="X130" s="20">
        <f t="shared" si="1"/>
        <v>224.33611150793644</v>
      </c>
      <c r="Y130" s="23">
        <f t="shared" si="2"/>
        <v>241.58116000000001</v>
      </c>
      <c r="Z130" s="23">
        <f t="shared" si="3"/>
        <v>221.00641377976189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153.45264666666674</v>
      </c>
      <c r="AJ130" s="9">
        <f t="shared" si="8"/>
        <v>0.3781814732736572</v>
      </c>
      <c r="AK130" s="9">
        <f t="shared" si="9"/>
        <v>0.3781814732736572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Encargos'!$M48)*(1+SUM($B131:$B$228))+('Swap - Encargos'!AA48)*(1+SUM($B131:$B$228))</f>
        <v>334.59570000000002</v>
      </c>
      <c r="O131" s="4">
        <f>Forward!O131*(1+SUM($B131:$B$228))+(-'Swap - Encargos'!F48-'Swap - Encargos'!$M48)*(1+SUM($B131:$B$228))+('Swap - Encargos'!AB48)*(1+SUM($B131:$B$228))</f>
        <v>248.61599999999999</v>
      </c>
      <c r="P131" s="4">
        <f>Forward!P131*(1+SUM($B131:$B$228))+(-'Swap - Encargos'!G48-'Swap - Encargos'!$M48)*(1+SUM($B131:$B$228))+('Swap - Encargos'!AC48)*(1+SUM($B131:$B$228))</f>
        <v>226.8621</v>
      </c>
      <c r="Q131" s="4">
        <f>Forward!Q131*(1+SUM($B131:$B$228))+(-'Swap - Encargos'!H48-'Swap - Encargos'!$M48)*(1+SUM($B131:$B$228))+('Swap - Encargos'!AD48)*(1+SUM($B131:$B$228))</f>
        <v>232.04160000000002</v>
      </c>
      <c r="R131" s="4">
        <f>Forward!R131*(1+SUM($B131:$B$228))+(-'Swap - Encargos'!I48-'Swap - Encargos'!$M48)*(1+SUM($B131:$B$228))+('Swap - Encargos'!AE48)*(1+SUM($B131:$B$228))</f>
        <v>236.18520000000001</v>
      </c>
      <c r="S131" s="4">
        <f>Forward!S131*(1+SUM($B131:$B$228))+(-'Swap - Encargos'!J48-'Swap - Encargos'!$M48)*(1+SUM($B131:$B$228))+('Swap - Encargos'!AF48)*(1+SUM($B131:$B$228))</f>
        <v>238.25699999999998</v>
      </c>
      <c r="T131" s="4">
        <f>Forward!T131*(1+SUM($B131:$B$228))+(-'Swap - Encargos'!K48-'Swap - Encargos'!$M48)*(1+SUM($B131:$B$228))+('Swap - Encargos'!AG48)*(1+SUM($B131:$B$228))</f>
        <v>227.89800000000002</v>
      </c>
      <c r="U131" s="4">
        <f>Forward!U131*(1+SUM($B131:$B$228))</f>
        <v>0</v>
      </c>
      <c r="V131" s="6"/>
      <c r="W131" s="20">
        <f t="shared" si="0"/>
        <v>244.38607500000001</v>
      </c>
      <c r="X131" s="20">
        <f t="shared" si="1"/>
        <v>224.33611150793644</v>
      </c>
      <c r="Y131" s="23">
        <f t="shared" si="2"/>
        <v>241.209315</v>
      </c>
      <c r="Z131" s="23">
        <f t="shared" si="3"/>
        <v>221.00641377976189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161.37850500000002</v>
      </c>
      <c r="AJ131" s="9">
        <f t="shared" si="8"/>
        <v>0.39771461816603115</v>
      </c>
      <c r="AK131" s="9">
        <f>IF(AJ131&gt;0,AJ131,0)</f>
        <v>0.39771461816603115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Encargos'!$M49)*(1+SUM($B132:$B$228))+('Swap - Encargos'!AA49)*(1+SUM($B132:$B$228))</f>
        <v>305.32499999999999</v>
      </c>
      <c r="O132" s="4">
        <f>Forward!O132*(1+SUM($B132:$B$228))+(-'Swap - Encargos'!F49-'Swap - Encargos'!$M49)*(1+SUM($B132:$B$228))+('Swap - Encargos'!AB49)*(1+SUM($B132:$B$228))</f>
        <v>244.26</v>
      </c>
      <c r="P132" s="4">
        <f>Forward!P132*(1+SUM($B132:$B$228))+(-'Swap - Encargos'!G49-'Swap - Encargos'!$M49)*(1+SUM($B132:$B$228))+('Swap - Encargos'!AC49)*(1+SUM($B132:$B$228))</f>
        <v>221.48999999999995</v>
      </c>
      <c r="Q132" s="4">
        <f>Forward!Q132*(1+SUM($B132:$B$228))+(-'Swap - Encargos'!H49-'Swap - Encargos'!$M49)*(1+SUM($B132:$B$228))+('Swap - Encargos'!AD49)*(1+SUM($B132:$B$228))</f>
        <v>226.66499999999996</v>
      </c>
      <c r="R132" s="4">
        <f>Forward!R132*(1+SUM($B132:$B$228))+(-'Swap - Encargos'!I49-'Swap - Encargos'!$M49)*(1+SUM($B132:$B$228))+('Swap - Encargos'!AE49)*(1+SUM($B132:$B$228))</f>
        <v>225.63</v>
      </c>
      <c r="S132" s="4">
        <f>Forward!S132*(1+SUM($B132:$B$228))+(-'Swap - Encargos'!J49-'Swap - Encargos'!$M49)*(1+SUM($B132:$B$228))+('Swap - Encargos'!AF49)*(1+SUM($B132:$B$228))</f>
        <v>232.875</v>
      </c>
      <c r="T132" s="4">
        <f>Forward!T132*(1+SUM($B132:$B$228))+(-'Swap - Encargos'!K49-'Swap - Encargos'!$M49)*(1+SUM($B132:$B$228))+('Swap - Encargos'!AG49)*(1+SUM($B132:$B$228))</f>
        <v>223.55999999999997</v>
      </c>
      <c r="U132" s="4">
        <f>Forward!U132*(1+SUM($B132:$B$228))</f>
        <v>0</v>
      </c>
      <c r="V132" s="6"/>
      <c r="W132" s="20">
        <f t="shared" si="0"/>
        <v>235.17499999999998</v>
      </c>
      <c r="X132" s="20">
        <f t="shared" si="1"/>
        <v>224.33611150793644</v>
      </c>
      <c r="Y132" s="23">
        <f t="shared" si="2"/>
        <v>232.59899999999999</v>
      </c>
      <c r="Z132" s="23">
        <f t="shared" si="3"/>
        <v>221.00641377976189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170.58958000000004</v>
      </c>
      <c r="AJ132" s="9">
        <f t="shared" si="8"/>
        <v>0.42041515797164952</v>
      </c>
      <c r="AK132" s="9">
        <f>IF(AJ132&gt;0,AJ132,0)</f>
        <v>0.42041515797164952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Encargos'!$M50)*(1+SUM($B133:$B$228))+('Swap - Encargos'!AA50)*(1+SUM($B133:$B$228))</f>
        <v>331.65719999999993</v>
      </c>
      <c r="O133" s="4">
        <f>Forward!O133*(1+SUM($B133:$B$228))+(-'Swap - Encargos'!F50-'Swap - Encargos'!$M50)*(1+SUM($B133:$B$228))+('Swap - Encargos'!AB50)*(1+SUM($B133:$B$228))</f>
        <v>285.16320000000002</v>
      </c>
      <c r="P133" s="4">
        <f>Forward!P133*(1+SUM($B133:$B$228))+(-'Swap - Encargos'!G50-'Swap - Encargos'!$M50)*(1+SUM($B133:$B$228))+('Swap - Encargos'!AC50)*(1+SUM($B133:$B$228))</f>
        <v>258.29999999999995</v>
      </c>
      <c r="Q133" s="4">
        <f>Forward!Q133*(1+SUM($B133:$B$228))+(-'Swap - Encargos'!H50-'Swap - Encargos'!$M50)*(1+SUM($B133:$B$228))+('Swap - Encargos'!AD50)*(1+SUM($B133:$B$228))</f>
        <v>259.33319999999998</v>
      </c>
      <c r="R133" s="4">
        <f>Forward!R133*(1+SUM($B133:$B$228))+(-'Swap - Encargos'!I50-'Swap - Encargos'!$M50)*(1+SUM($B133:$B$228))+('Swap - Encargos'!AE50)*(1+SUM($B133:$B$228))</f>
        <v>238.66919999999999</v>
      </c>
      <c r="S133" s="4">
        <f>Forward!S133*(1+SUM($B133:$B$228))+(-'Swap - Encargos'!J50-'Swap - Encargos'!$M50)*(1+SUM($B133:$B$228))+('Swap - Encargos'!AF50)*(1+SUM($B133:$B$228))</f>
        <v>222.13799999999998</v>
      </c>
      <c r="T133" s="4">
        <f>Forward!T133*(1+SUM($B133:$B$228))+(-'Swap - Encargos'!K50-'Swap - Encargos'!$M50)*(1+SUM($B133:$B$228))+('Swap - Encargos'!AG50)*(1+SUM($B133:$B$228))</f>
        <v>208.7064</v>
      </c>
      <c r="U133" s="4">
        <f>Forward!U133*(1+SUM($B133:$B$228))</f>
        <v>0</v>
      </c>
      <c r="V133" s="6"/>
      <c r="W133" s="20">
        <f t="shared" si="0"/>
        <v>269.6078</v>
      </c>
      <c r="X133" s="20">
        <f t="shared" si="1"/>
        <v>224.33611150793644</v>
      </c>
      <c r="Y133" s="23">
        <f t="shared" si="2"/>
        <v>254.54604</v>
      </c>
      <c r="Z133" s="23">
        <f t="shared" si="3"/>
        <v>221.00641377976189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136.15678000000003</v>
      </c>
      <c r="AJ133" s="9">
        <f t="shared" si="8"/>
        <v>0.33555610004204905</v>
      </c>
      <c r="AK133" s="9">
        <f>IF(AJ133&gt;0,AJ133,0)</f>
        <v>0.33555610004204905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Encargos'!$M51)*(1+SUM($B134:$B$228))+('Swap - Encargos'!AB51)*(1+SUM($B134:$B$228))</f>
        <v>352.22579999999999</v>
      </c>
      <c r="P134" s="4">
        <f>Forward!P134*(1+SUM($B134:$B$228))+(-'Swap - Encargos'!G51-'Swap - Encargos'!$M51)*(1+SUM($B134:$B$228))+('Swap - Encargos'!AC51)*(1+SUM($B134:$B$228))</f>
        <v>285.28230000000002</v>
      </c>
      <c r="Q134" s="4">
        <f>Forward!Q134*(1+SUM($B134:$B$228))+(-'Swap - Encargos'!H51-'Swap - Encargos'!$M51)*(1+SUM($B134:$B$228))+('Swap - Encargos'!AD51)*(1+SUM($B134:$B$228))</f>
        <v>277.04310000000004</v>
      </c>
      <c r="R134" s="4">
        <f>Forward!R134*(1+SUM($B134:$B$228))+(-'Swap - Encargos'!I51-'Swap - Encargos'!$M51)*(1+SUM($B134:$B$228))+('Swap - Encargos'!AE51)*(1+SUM($B134:$B$228))</f>
        <v>261.59460000000001</v>
      </c>
      <c r="S134" s="4">
        <f>Forward!S134*(1+SUM($B134:$B$228))+(-'Swap - Encargos'!J51-'Swap - Encargos'!$M51)*(1+SUM($B134:$B$228))+('Swap - Encargos'!AF51)*(1+SUM($B134:$B$228))</f>
        <v>231.72750000000002</v>
      </c>
      <c r="T134" s="4">
        <f>Forward!T134*(1+SUM($B134:$B$228))+(-'Swap - Encargos'!K51-'Swap - Encargos'!$M51)*(1+SUM($B134:$B$228))+('Swap - Encargos'!AG51)*(1+SUM($B134:$B$228))</f>
        <v>221.42850000000001</v>
      </c>
      <c r="U134" s="4">
        <f>Forward!U134*(1+SUM($B134:$B$228))</f>
        <v>0</v>
      </c>
      <c r="V134" s="6"/>
      <c r="W134" s="20">
        <f t="shared" si="0"/>
        <v>304.85040000000004</v>
      </c>
      <c r="X134" s="20">
        <f t="shared" si="1"/>
        <v>224.33611150793644</v>
      </c>
      <c r="Y134" s="23">
        <f t="shared" si="2"/>
        <v>281.57466000000005</v>
      </c>
      <c r="Z134" s="23">
        <f t="shared" si="3"/>
        <v>221.00641377976189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96.810599999999965</v>
      </c>
      <c r="AJ134" s="9">
        <f t="shared" si="8"/>
        <v>0.24102564102564095</v>
      </c>
      <c r="AK134" s="9">
        <f>IF(AJ134&gt;0,AJ134,0)</f>
        <v>0.24102564102564095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Encargos'!$M52)*(1+SUM($B135:$B$228))+('Swap - Encargos'!AB52)*(1+SUM($B135:$B$228))</f>
        <v>401.29039999999998</v>
      </c>
      <c r="P135" s="4">
        <f>Forward!P135*(1+SUM($B135:$B$228))+(-'Swap - Encargos'!G52-'Swap - Encargos'!$M52)*(1+SUM($B135:$B$228))+('Swap - Encargos'!AC52)*(1+SUM($B135:$B$228))</f>
        <v>287.65969999999999</v>
      </c>
      <c r="Q135" s="4">
        <f>Forward!Q135*(1+SUM($B135:$B$228))+(-'Swap - Encargos'!H52-'Swap - Encargos'!$M52)*(1+SUM($B135:$B$228))+('Swap - Encargos'!AD52)*(1+SUM($B135:$B$228))</f>
        <v>293.80190000000005</v>
      </c>
      <c r="R135" s="4">
        <f>Forward!R135*(1+SUM($B135:$B$228))+(-'Swap - Encargos'!I52-'Swap - Encargos'!$M52)*(1+SUM($B135:$B$228))+('Swap - Encargos'!AE52)*(1+SUM($B135:$B$228))</f>
        <v>266.16200000000003</v>
      </c>
      <c r="S135" s="4">
        <f>Forward!S135*(1+SUM($B135:$B$228))+(-'Swap - Encargos'!J52-'Swap - Encargos'!$M52)*(1+SUM($B135:$B$228))+('Swap - Encargos'!AF52)*(1+SUM($B135:$B$228))</f>
        <v>247.73540000000003</v>
      </c>
      <c r="T135" s="4">
        <f>Forward!T135*(1+SUM($B135:$B$228))+(-'Swap - Encargos'!K52-'Swap - Encargos'!$M52)*(1+SUM($B135:$B$228))+('Swap - Encargos'!AG52)*(1+SUM($B135:$B$228))</f>
        <v>222.14290000000003</v>
      </c>
      <c r="U135" s="4">
        <f>Forward!U135*(1+SUM($B135:$B$228))</f>
        <v>0</v>
      </c>
      <c r="V135" s="6"/>
      <c r="W135" s="20">
        <f t="shared" si="0"/>
        <v>323.8304333333333</v>
      </c>
      <c r="X135" s="20">
        <f t="shared" si="1"/>
        <v>224.33611150793644</v>
      </c>
      <c r="Y135" s="23">
        <f t="shared" si="2"/>
        <v>296.34408833333327</v>
      </c>
      <c r="Z135" s="23">
        <f t="shared" si="3"/>
        <v>221.00641377976189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77.830566666666698</v>
      </c>
      <c r="AJ135" s="9">
        <f>(AE135-W135)/AE135</f>
        <v>0.19377177935290382</v>
      </c>
      <c r="AK135" s="9">
        <f>IF(AJ135&gt;0,AJ135,0)</f>
        <v>0.19377177935290382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Encargos'!$M53)*(1+SUM($B136:$B$228))+('Swap - Encargos'!AB53)*(1+SUM($B136:$B$228))</f>
        <v>358.44159999999999</v>
      </c>
      <c r="P136" s="4">
        <f>Forward!P136*(1+SUM($B136:$B$228))+(-'Swap - Encargos'!G53-'Swap - Encargos'!$M53)*(1+SUM($B136:$B$228))+('Swap - Encargos'!AC53)*(1+SUM($B136:$B$228))</f>
        <v>270.86779999999999</v>
      </c>
      <c r="Q136" s="4">
        <f>Forward!Q136*(1+SUM($B136:$B$228))+(-'Swap - Encargos'!H53-'Swap - Encargos'!$M53)*(1+SUM($B136:$B$228))+('Swap - Encargos'!AD53)*(1+SUM($B136:$B$228))</f>
        <v>272.90440000000001</v>
      </c>
      <c r="R136" s="4">
        <f>Forward!R136*(1+SUM($B136:$B$228))+(-'Swap - Encargos'!I53-'Swap - Encargos'!$M53)*(1+SUM($B136:$B$228))+('Swap - Encargos'!AE53)*(1+SUM($B136:$B$228))</f>
        <v>257.62989999999996</v>
      </c>
      <c r="S136" s="4">
        <f>Forward!S136*(1+SUM($B136:$B$228))+(-'Swap - Encargos'!J53-'Swap - Encargos'!$M53)*(1+SUM($B136:$B$228))+('Swap - Encargos'!AF53)*(1+SUM($B136:$B$228))</f>
        <v>246.42860000000002</v>
      </c>
      <c r="T136" s="4">
        <f>Forward!T136*(1+SUM($B136:$B$228))+(-'Swap - Encargos'!K53-'Swap - Encargos'!$M53)*(1+SUM($B136:$B$228))+('Swap - Encargos'!AG53)*(1+SUM($B136:$B$228))</f>
        <v>233.19069999999999</v>
      </c>
      <c r="U136" s="4">
        <f>Forward!U136*(1+SUM($B136:$B$228))</f>
        <v>0</v>
      </c>
      <c r="V136" s="6"/>
      <c r="W136" s="20">
        <f t="shared" si="0"/>
        <v>295.1372833333333</v>
      </c>
      <c r="X136" s="20">
        <f t="shared" si="1"/>
        <v>224.33611150793644</v>
      </c>
      <c r="Y136" s="23">
        <f t="shared" si="2"/>
        <v>277.07943</v>
      </c>
      <c r="Z136" s="23">
        <f t="shared" si="3"/>
        <v>221.00641377976189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106.5237166666667</v>
      </c>
      <c r="AJ136" s="9">
        <f t="shared" ref="AJ136:AJ139" si="18">(AE136-W136)/AE136</f>
        <v>0.26520801538278971</v>
      </c>
      <c r="AK136" s="9">
        <f t="shared" ref="AK136:AK139" si="19">IF(AJ136&gt;0,AJ136,0)</f>
        <v>0.26520801538278971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Encargos'!$M54)*(1+SUM($B137:$B$228))+('Swap - Encargos'!AB54)*(1+SUM($B137:$B$228))</f>
        <v>287.2944</v>
      </c>
      <c r="P137" s="4">
        <f>Forward!P137*(1+SUM($B137:$B$228))+(-'Swap - Encargos'!G54-'Swap - Encargos'!$M54)*(1+SUM($B137:$B$228))+('Swap - Encargos'!AC54)*(1+SUM($B137:$B$228))</f>
        <v>269.0856</v>
      </c>
      <c r="Q137" s="4">
        <f>Forward!Q137*(1+SUM($B137:$B$228))+(-'Swap - Encargos'!H54-'Swap - Encargos'!$M54)*(1+SUM($B137:$B$228))+('Swap - Encargos'!AD54)*(1+SUM($B137:$B$228))</f>
        <v>271.10879999999997</v>
      </c>
      <c r="R137" s="4">
        <f>Forward!R137*(1+SUM($B137:$B$228))+(-'Swap - Encargos'!I54-'Swap - Encargos'!$M54)*(1+SUM($B137:$B$228))+('Swap - Encargos'!AE54)*(1+SUM($B137:$B$228))</f>
        <v>252.9</v>
      </c>
      <c r="S137" s="4">
        <f>Forward!S137*(1+SUM($B137:$B$228))+(-'Swap - Encargos'!J54-'Swap - Encargos'!$M54)*(1+SUM($B137:$B$228))+('Swap - Encargos'!AF54)*(1+SUM($B137:$B$228))</f>
        <v>232.66800000000001</v>
      </c>
      <c r="T137" s="4">
        <f>Forward!T137*(1+SUM($B137:$B$228))+(-'Swap - Encargos'!K54-'Swap - Encargos'!$M54)*(1+SUM($B137:$B$228))+('Swap - Encargos'!AG54)*(1+SUM($B137:$B$228))</f>
        <v>224.5752</v>
      </c>
      <c r="U137" s="4">
        <f>Forward!U137*(1+SUM($B137:$B$228))</f>
        <v>0</v>
      </c>
      <c r="V137" s="4"/>
      <c r="W137" s="20">
        <f t="shared" si="0"/>
        <v>272.96339999999998</v>
      </c>
      <c r="X137" s="20">
        <f t="shared" si="1"/>
        <v>224.33611150793644</v>
      </c>
      <c r="Y137" s="23">
        <f t="shared" si="2"/>
        <v>259.47539999999998</v>
      </c>
      <c r="Z137" s="23">
        <f t="shared" si="3"/>
        <v>221.00641377976189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128.69760000000002</v>
      </c>
      <c r="AJ137" s="9">
        <f t="shared" si="18"/>
        <v>0.32041348301179357</v>
      </c>
      <c r="AK137" s="9">
        <f t="shared" si="19"/>
        <v>0.32041348301179357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Encargos'!$M55)*(1+SUM($B138:$B$228))+('Swap - Encargos'!AB55)*(1+SUM($B138:$B$228))</f>
        <v>324.58269999999999</v>
      </c>
      <c r="P138" s="4">
        <f>Forward!P138*(1+SUM($B138:$B$228))+(-'Swap - Encargos'!G55-'Swap - Encargos'!$M55)*(1+SUM($B138:$B$228))+('Swap - Encargos'!AC55)*(1+SUM($B138:$B$228))</f>
        <v>282.37689999999998</v>
      </c>
      <c r="Q138" s="4">
        <f>Forward!Q138*(1+SUM($B138:$B$228))+(-'Swap - Encargos'!H55-'Swap - Encargos'!$M55)*(1+SUM($B138:$B$228))+('Swap - Encargos'!AD55)*(1+SUM($B138:$B$228))</f>
        <v>270.31810000000002</v>
      </c>
      <c r="R138" s="4">
        <f>Forward!R138*(1+SUM($B138:$B$228))+(-'Swap - Encargos'!I55-'Swap - Encargos'!$M55)*(1+SUM($B138:$B$228))+('Swap - Encargos'!AE55)*(1+SUM($B138:$B$228))</f>
        <v>252.22989999999999</v>
      </c>
      <c r="S138" s="4">
        <f>Forward!S138*(1+SUM($B138:$B$228))+(-'Swap - Encargos'!J55-'Swap - Encargos'!$M55)*(1+SUM($B138:$B$228))+('Swap - Encargos'!AF55)*(1+SUM($B138:$B$228))</f>
        <v>248.21029999999999</v>
      </c>
      <c r="T138" s="4">
        <f>Forward!T138*(1+SUM($B138:$B$228))+(-'Swap - Encargos'!K55-'Swap - Encargos'!$M55)*(1+SUM($B138:$B$228))+('Swap - Encargos'!AG55)*(1+SUM($B138:$B$228))</f>
        <v>225.0976</v>
      </c>
      <c r="U138" s="4">
        <f>Forward!U138*(1+SUM($B138:$B$228))</f>
        <v>0</v>
      </c>
      <c r="V138" s="4"/>
      <c r="W138" s="20">
        <f t="shared" si="0"/>
        <v>284.38669999999996</v>
      </c>
      <c r="X138" s="20">
        <f t="shared" si="1"/>
        <v>224.33611150793644</v>
      </c>
      <c r="Y138" s="23">
        <f t="shared" si="2"/>
        <v>268.91124000000002</v>
      </c>
      <c r="Z138" s="23">
        <f t="shared" si="3"/>
        <v>221.00641377976189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117.27430000000004</v>
      </c>
      <c r="AJ138" s="9">
        <f t="shared" si="18"/>
        <v>0.29197333074408527</v>
      </c>
      <c r="AK138" s="9">
        <f t="shared" si="19"/>
        <v>0.29197333074408527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Encargos'!$M56)*(1+SUM($B139:$B$228))+('Swap - Encargos'!AB56)*(1+SUM($B139:$B$228))</f>
        <v>309.721</v>
      </c>
      <c r="P139" s="4">
        <f>Forward!P139*(1+SUM($B139:$B$228))+(-'Swap - Encargos'!G56-'Swap - Encargos'!$M56)*(1+SUM($B139:$B$228))+('Swap - Encargos'!AC56)*(1+SUM($B139:$B$228))</f>
        <v>287.74080000000004</v>
      </c>
      <c r="Q139" s="4">
        <f>Forward!Q139*(1+SUM($B139:$B$228))+(-'Swap - Encargos'!H56-'Swap - Encargos'!$M56)*(1+SUM($B139:$B$228))+('Swap - Encargos'!AD56)*(1+SUM($B139:$B$228))</f>
        <v>271.75519999999995</v>
      </c>
      <c r="R139" s="4">
        <f>Forward!R139*(1+SUM($B139:$B$228))+(-'Swap - Encargos'!I56-'Swap - Encargos'!$M56)*(1+SUM($B139:$B$228))+('Swap - Encargos'!AE56)*(1+SUM($B139:$B$228))</f>
        <v>256.76870000000002</v>
      </c>
      <c r="S139" s="4">
        <f>Forward!S139*(1+SUM($B139:$B$228))+(-'Swap - Encargos'!J56-'Swap - Encargos'!$M56)*(1+SUM($B139:$B$228))+('Swap - Encargos'!AF56)*(1+SUM($B139:$B$228))</f>
        <v>238.78489999999999</v>
      </c>
      <c r="T139" s="4">
        <f>Forward!T139*(1+SUM($B139:$B$228))+(-'Swap - Encargos'!K56-'Swap - Encargos'!$M56)*(1+SUM($B139:$B$228))+('Swap - Encargos'!AG56)*(1+SUM($B139:$B$228))</f>
        <v>228.79389999999998</v>
      </c>
      <c r="U139" s="4">
        <f>Forward!U139*(1+SUM($B139:$B$228))</f>
        <v>0</v>
      </c>
      <c r="V139" s="4"/>
      <c r="W139" s="20">
        <f t="shared" si="0"/>
        <v>282.38451388888893</v>
      </c>
      <c r="X139" s="20">
        <f t="shared" si="1"/>
        <v>224.33611150793644</v>
      </c>
      <c r="Y139" s="23">
        <f t="shared" si="2"/>
        <v>266.21019499999994</v>
      </c>
      <c r="Z139" s="23">
        <f t="shared" si="3"/>
        <v>221.00641377976189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119.27648611111107</v>
      </c>
      <c r="AJ139" s="9">
        <f t="shared" si="18"/>
        <v>0.29695809678089502</v>
      </c>
      <c r="AK139" s="9">
        <f t="shared" si="19"/>
        <v>0.29695809678089502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Encargos'!$M57)*(1+SUM($B140:$B$228))+('Swap - Encargos'!AB57)*(1+SUM($B140:$B$228))</f>
        <v>272.3175</v>
      </c>
      <c r="P140" s="4">
        <f>Forward!P140*(1+SUM($B140:$B$228))+(-'Swap - Encargos'!G57-'Swap - Encargos'!$M57)*(1+SUM($B140:$B$228))+('Swap - Encargos'!AC57)*(1+SUM($B140:$B$228))</f>
        <v>287.28000000000003</v>
      </c>
      <c r="Q140" s="4">
        <f>Forward!Q140*(1+SUM($B140:$B$228))+(-'Swap - Encargos'!H57-'Swap - Encargos'!$M57)*(1+SUM($B140:$B$228))+('Swap - Encargos'!AD57)*(1+SUM($B140:$B$228))</f>
        <v>274.31250000000006</v>
      </c>
      <c r="R140" s="4">
        <f>Forward!R140*(1+SUM($B140:$B$228))+(-'Swap - Encargos'!I57-'Swap - Encargos'!$M57)*(1+SUM($B140:$B$228))+('Swap - Encargos'!AE57)*(1+SUM($B140:$B$228))</f>
        <v>257.35500000000002</v>
      </c>
      <c r="S140" s="4">
        <f>Forward!S140*(1+SUM($B140:$B$228))+(-'Swap - Encargos'!J57-'Swap - Encargos'!$M57)*(1+SUM($B140:$B$228))+('Swap - Encargos'!AF57)*(1+SUM($B140:$B$228))</f>
        <v>232.41750000000002</v>
      </c>
      <c r="T140" s="4">
        <f>Forward!T140*(1+SUM($B140:$B$228))+(-'Swap - Encargos'!K57-'Swap - Encargos'!$M57)*(1+SUM($B140:$B$228))+('Swap - Encargos'!AG57)*(1+SUM($B140:$B$228))</f>
        <v>228.42750000000001</v>
      </c>
      <c r="U140" s="4">
        <f>Forward!U140*(1+SUM($B140:$B$228))</f>
        <v>0</v>
      </c>
      <c r="V140" s="4"/>
      <c r="W140" s="20">
        <f t="shared" si="0"/>
        <v>275.47624999999999</v>
      </c>
      <c r="X140" s="20">
        <f t="shared" si="1"/>
        <v>224.33611150793644</v>
      </c>
      <c r="Y140" s="23">
        <f t="shared" si="2"/>
        <v>260.34750000000003</v>
      </c>
      <c r="Z140" s="23">
        <f t="shared" si="3"/>
        <v>221.00641377976189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126.18475000000001</v>
      </c>
      <c r="AJ140" s="9">
        <f t="shared" ref="AJ140" si="23">(AE140-W140)/AE140</f>
        <v>0.31415733665952134</v>
      </c>
      <c r="AK140" s="9">
        <f t="shared" ref="AK140" si="24">IF(AJ140&gt;0,AJ140,0)</f>
        <v>0.31415733665952134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Encargos'!$M58)*(1+SUM($B141:$B$228))+('Swap - Encargos'!AB58)*(1+SUM($B141:$B$228))</f>
        <v>275.11680000000001</v>
      </c>
      <c r="P141" s="4">
        <f>Forward!P141*(1+SUM($B141:$B$228))+(-'Swap - Encargos'!G58-'Swap - Encargos'!$M58)*(1+SUM($B141:$B$228))+('Swap - Encargos'!AC58)*(1+SUM($B141:$B$228))</f>
        <v>301.03359999999998</v>
      </c>
      <c r="Q141" s="4">
        <f>Forward!Q141*(1+SUM($B141:$B$228))+(-'Swap - Encargos'!H58-'Swap - Encargos'!$M58)*(1+SUM($B141:$B$228))+('Swap - Encargos'!AD58)*(1+SUM($B141:$B$228))</f>
        <v>289.07199999999995</v>
      </c>
      <c r="R141" s="4">
        <f>Forward!R141*(1+SUM($B141:$B$228))+(-'Swap - Encargos'!I58-'Swap - Encargos'!$M58)*(1+SUM($B141:$B$228))+('Swap - Encargos'!AE58)*(1+SUM($B141:$B$228))</f>
        <v>262.15840000000003</v>
      </c>
      <c r="S141" s="4">
        <f>Forward!S141*(1+SUM($B141:$B$228))+(-'Swap - Encargos'!J58-'Swap - Encargos'!$M58)*(1+SUM($B141:$B$228))+('Swap - Encargos'!AF58)*(1+SUM($B141:$B$228))</f>
        <v>243.2192</v>
      </c>
      <c r="T141" s="4">
        <f>Forward!T141*(1+SUM($B141:$B$228))+(-'Swap - Encargos'!K58-'Swap - Encargos'!$M58)*(1+SUM($B141:$B$228))+('Swap - Encargos'!AG58)*(1+SUM($B141:$B$228))</f>
        <v>225.27680000000001</v>
      </c>
      <c r="U141" s="4">
        <f>Forward!U141*(1+SUM($B141:$B$228))</f>
        <v>0</v>
      </c>
      <c r="V141" s="4"/>
      <c r="W141" s="20">
        <f t="shared" si="0"/>
        <v>285.88777777777773</v>
      </c>
      <c r="X141" s="20">
        <f t="shared" si="1"/>
        <v>224.33611150793644</v>
      </c>
      <c r="Y141" s="23">
        <f t="shared" si="2"/>
        <v>268.30533333333335</v>
      </c>
      <c r="Z141" s="23">
        <f t="shared" si="3"/>
        <v>221.00641377976189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115.77322222222227</v>
      </c>
      <c r="AJ141" s="9">
        <f t="shared" ref="AJ141" si="28">(AE141-W141)/AE141</f>
        <v>0.28823615492224108</v>
      </c>
      <c r="AK141" s="9">
        <f t="shared" ref="AK141" si="29">IF(AJ141&gt;0,AJ141,0)</f>
        <v>0.28823615492224108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BD8F-BF9C-4405-BF90-EC04CCEF6ED8}">
  <dimension ref="A1:AR145"/>
  <sheetViews>
    <sheetView topLeftCell="E78" zoomScale="85" zoomScaleNormal="85" workbookViewId="0">
      <selection sqref="A1:XFD104857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Encargos'!$M3)+('Swap - Encargos'!X3)</f>
        <v>233</v>
      </c>
      <c r="L86" s="4">
        <f>Forward!L86+(-'Swap - Encargos'!C3-'Swap - Encargos'!$M3)+('Swap - Encargos'!Y3)</f>
        <v>243</v>
      </c>
      <c r="M86" s="4">
        <f>Forward!M86+(-'Swap - Encargos'!D3-'Swap - Encargos'!$M3)+('Swap - Encargos'!Z3)</f>
        <v>220</v>
      </c>
      <c r="N86" s="4">
        <f>Forward!N86+(-'Swap - Encargos'!E3-'Swap - Encargos'!$M3)+('Swap - Encargos'!AA3)</f>
        <v>208</v>
      </c>
      <c r="O86" s="4">
        <f>Forward!O86+(-'Swap - Encargos'!F3-'Swap - Encargos'!$M3)+('Swap - Encargos'!AB3)</f>
        <v>200</v>
      </c>
      <c r="P86" s="4">
        <f>Forward!P86+(-'Swap - Encargos'!G3-'Swap - Encargos'!$M3)+('Swap - Encargos'!AC3)</f>
        <v>198</v>
      </c>
      <c r="Q86" s="4">
        <f>Forward!Q86+(-'Swap - Encargos'!H3-'Swap - Encargos'!$M3)+('Swap - Encargos'!AD3)</f>
        <v>193</v>
      </c>
      <c r="R86" s="4">
        <f>Forward!R86+(-'Swap - Encargos'!I3-'Swap - Encargos'!$M3)+('Swap - Encargos'!AE3)</f>
        <v>188</v>
      </c>
      <c r="S86" s="4">
        <f>Forward!S86+(-'Swap - Encargos'!J3-'Swap - Encargos'!$M3)+('Swap - Encargos'!AF3)</f>
        <v>184</v>
      </c>
      <c r="T86" s="4">
        <f>Forward!T86+(-'Swap - Encargos'!K3-'Swap - Encargos'!$M3)+('Swap - Encargos'!AG3)</f>
        <v>179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232</v>
      </c>
      <c r="X86" s="20">
        <f t="shared" ref="X86:X141" si="1">AVERAGE($W$2:$W$198)</f>
        <v>205.3467261904762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220.8</v>
      </c>
      <c r="Z86" s="23">
        <f t="shared" ref="Z86:Z141" si="3">AVERAGE($Y$2:$Y$198)</f>
        <v>201.92083333333335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74</v>
      </c>
      <c r="AJ86" s="9">
        <f t="shared" ref="AJ86:AJ134" si="8">(AE86-W86)/AE86</f>
        <v>0.24183006535947713</v>
      </c>
      <c r="AK86" s="9">
        <f t="shared" ref="AK86:AK130" si="9">IF(AJ86&gt;0,AJ86,0)</f>
        <v>0.24183006535947713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Encargos'!$M4)+('Swap - Encargos'!X4)</f>
        <v>163</v>
      </c>
      <c r="L87" s="4">
        <f>Forward!L87+(-'Swap - Encargos'!C4-'Swap - Encargos'!$M4)+('Swap - Encargos'!Y4)</f>
        <v>228</v>
      </c>
      <c r="M87" s="4">
        <f>Forward!M87+(-'Swap - Encargos'!D4-'Swap - Encargos'!$M4)+('Swap - Encargos'!Z4)</f>
        <v>225</v>
      </c>
      <c r="N87" s="4">
        <f>Forward!N87+(-'Swap - Encargos'!E4-'Swap - Encargos'!$M4)+('Swap - Encargos'!AA4)</f>
        <v>208</v>
      </c>
      <c r="O87" s="4">
        <f>Forward!O87+(-'Swap - Encargos'!F4-'Swap - Encargos'!$M4)+('Swap - Encargos'!AB4)</f>
        <v>203</v>
      </c>
      <c r="P87" s="4">
        <f>Forward!P87+(-'Swap - Encargos'!G4-'Swap - Encargos'!$M4)+('Swap - Encargos'!AC4)</f>
        <v>199</v>
      </c>
      <c r="Q87" s="4">
        <f>Forward!Q87+(-'Swap - Encargos'!H4-'Swap - Encargos'!$M4)+('Swap - Encargos'!AD4)</f>
        <v>196</v>
      </c>
      <c r="R87" s="4">
        <f>Forward!R87+(-'Swap - Encargos'!I4-'Swap - Encargos'!$M4)+('Swap - Encargos'!AE4)</f>
        <v>190</v>
      </c>
      <c r="S87" s="4">
        <f>Forward!S87+(-'Swap - Encargos'!J4-'Swap - Encargos'!$M4)+('Swap - Encargos'!AF4)</f>
        <v>185</v>
      </c>
      <c r="T87" s="4">
        <f>Forward!T87+(-'Swap - Encargos'!K4-'Swap - Encargos'!$M4)+('Swap - Encargos'!AG4)</f>
        <v>181</v>
      </c>
      <c r="U87" s="4">
        <f>Forward!U87</f>
        <v>0</v>
      </c>
      <c r="V87" s="6"/>
      <c r="W87" s="20">
        <f t="shared" si="0"/>
        <v>206.58333333333334</v>
      </c>
      <c r="X87" s="20">
        <f t="shared" si="1"/>
        <v>205.3467261904762</v>
      </c>
      <c r="Y87" s="23">
        <f t="shared" si="2"/>
        <v>206</v>
      </c>
      <c r="Z87" s="23">
        <f t="shared" si="3"/>
        <v>201.92083333333335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99.416666666666657</v>
      </c>
      <c r="AJ87" s="9">
        <f t="shared" si="8"/>
        <v>0.32489106753812635</v>
      </c>
      <c r="AK87" s="9">
        <f t="shared" si="9"/>
        <v>0.32489106753812635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Encargos'!$M5)+('Swap - Encargos'!X5)</f>
        <v>202</v>
      </c>
      <c r="L88" s="4">
        <f>Forward!L88+(-'Swap - Encargos'!C5-'Swap - Encargos'!$M5)+('Swap - Encargos'!Y5)</f>
        <v>259</v>
      </c>
      <c r="M88" s="4">
        <f>Forward!M88+(-'Swap - Encargos'!D5-'Swap - Encargos'!$M5)+('Swap - Encargos'!Z5)</f>
        <v>230</v>
      </c>
      <c r="N88" s="4">
        <f>Forward!N88+(-'Swap - Encargos'!E5-'Swap - Encargos'!$M5)+('Swap - Encargos'!AA5)</f>
        <v>205</v>
      </c>
      <c r="O88" s="4">
        <f>Forward!O88+(-'Swap - Encargos'!F5-'Swap - Encargos'!$M5)+('Swap - Encargos'!AB5)</f>
        <v>204</v>
      </c>
      <c r="P88" s="4">
        <f>Forward!P88+(-'Swap - Encargos'!G5-'Swap - Encargos'!$M5)+('Swap - Encargos'!AC5)</f>
        <v>197</v>
      </c>
      <c r="Q88" s="4">
        <f>Forward!Q88+(-'Swap - Encargos'!H5-'Swap - Encargos'!$M5)+('Swap - Encargos'!AD5)</f>
        <v>193</v>
      </c>
      <c r="R88" s="4">
        <f>Forward!R88+(-'Swap - Encargos'!I5-'Swap - Encargos'!$M5)+('Swap - Encargos'!AE5)</f>
        <v>191</v>
      </c>
      <c r="S88" s="4">
        <f>Forward!S88+(-'Swap - Encargos'!J5-'Swap - Encargos'!$M5)+('Swap - Encargos'!AF5)</f>
        <v>187</v>
      </c>
      <c r="T88" s="4">
        <f>Forward!T88+(-'Swap - Encargos'!K5-'Swap - Encargos'!$M5)+('Swap - Encargos'!AG5)</f>
        <v>181</v>
      </c>
      <c r="U88" s="4">
        <f>Forward!U88</f>
        <v>0</v>
      </c>
      <c r="V88" s="6"/>
      <c r="W88" s="20">
        <f t="shared" si="0"/>
        <v>230.5</v>
      </c>
      <c r="X88" s="20">
        <f t="shared" si="1"/>
        <v>205.3467261904762</v>
      </c>
      <c r="Y88" s="23">
        <f t="shared" si="2"/>
        <v>219.83333333333334</v>
      </c>
      <c r="Z88" s="23">
        <f t="shared" si="3"/>
        <v>201.92083333333335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75.5</v>
      </c>
      <c r="AJ88" s="9">
        <f t="shared" si="8"/>
        <v>0.24673202614379086</v>
      </c>
      <c r="AK88" s="9">
        <f t="shared" si="9"/>
        <v>0.24673202614379086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Encargos'!$M6)+('Swap - Encargos'!X6)</f>
        <v>182</v>
      </c>
      <c r="L89" s="4">
        <f>Forward!L89+(-'Swap - Encargos'!C6-'Swap - Encargos'!$M6)+('Swap - Encargos'!Y6)</f>
        <v>251</v>
      </c>
      <c r="M89" s="4">
        <f>Forward!M89+(-'Swap - Encargos'!D6-'Swap - Encargos'!$M6)+('Swap - Encargos'!Z6)</f>
        <v>236</v>
      </c>
      <c r="N89" s="4">
        <f>Forward!N89+(-'Swap - Encargos'!E6-'Swap - Encargos'!$M6)+('Swap - Encargos'!AA6)</f>
        <v>210</v>
      </c>
      <c r="O89" s="4">
        <f>Forward!O89+(-'Swap - Encargos'!F6-'Swap - Encargos'!$M6)+('Swap - Encargos'!AB6)</f>
        <v>201</v>
      </c>
      <c r="P89" s="4">
        <f>Forward!P89+(-'Swap - Encargos'!G6-'Swap - Encargos'!$M6)+('Swap - Encargos'!AC6)</f>
        <v>198</v>
      </c>
      <c r="Q89" s="4">
        <f>Forward!Q89+(-'Swap - Encargos'!H6-'Swap - Encargos'!$M6)+('Swap - Encargos'!AD6)</f>
        <v>195</v>
      </c>
      <c r="R89" s="4">
        <f>Forward!R89+(-'Swap - Encargos'!I6-'Swap - Encargos'!$M6)+('Swap - Encargos'!AE6)</f>
        <v>191</v>
      </c>
      <c r="S89" s="4">
        <f>Forward!S89+(-'Swap - Encargos'!J6-'Swap - Encargos'!$M6)+('Swap - Encargos'!AF6)</f>
        <v>188</v>
      </c>
      <c r="T89" s="4">
        <f>Forward!T89+(-'Swap - Encargos'!K6-'Swap - Encargos'!$M6)+('Swap - Encargos'!AG6)</f>
        <v>184</v>
      </c>
      <c r="U89" s="4">
        <f>Forward!U89</f>
        <v>0</v>
      </c>
      <c r="V89" s="6"/>
      <c r="W89" s="20">
        <f t="shared" si="0"/>
        <v>225.33333333333334</v>
      </c>
      <c r="X89" s="20">
        <f t="shared" si="1"/>
        <v>205.3467261904762</v>
      </c>
      <c r="Y89" s="23">
        <f t="shared" si="2"/>
        <v>216.8</v>
      </c>
      <c r="Z89" s="23">
        <f t="shared" si="3"/>
        <v>201.92083333333335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80.666666666666657</v>
      </c>
      <c r="AJ89" s="9">
        <f t="shared" si="8"/>
        <v>0.26361655773420478</v>
      </c>
      <c r="AK89" s="9">
        <f t="shared" si="9"/>
        <v>0.26361655773420478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Encargos'!$M7)+('Swap - Encargos'!X7)</f>
        <v>180</v>
      </c>
      <c r="L90" s="4">
        <f>Forward!L90+(-'Swap - Encargos'!C7-'Swap - Encargos'!$M7)+('Swap - Encargos'!Y7)</f>
        <v>229</v>
      </c>
      <c r="M90" s="4">
        <f>Forward!M90+(-'Swap - Encargos'!D7-'Swap - Encargos'!$M7)+('Swap - Encargos'!Z7)</f>
        <v>234</v>
      </c>
      <c r="N90" s="4">
        <f>Forward!N90+(-'Swap - Encargos'!E7-'Swap - Encargos'!$M7)+('Swap - Encargos'!AA7)</f>
        <v>223</v>
      </c>
      <c r="O90" s="4">
        <f>Forward!O90+(-'Swap - Encargos'!F7-'Swap - Encargos'!$M7)+('Swap - Encargos'!AB7)</f>
        <v>206</v>
      </c>
      <c r="P90" s="4">
        <f>Forward!P90+(-'Swap - Encargos'!G7-'Swap - Encargos'!$M7)+('Swap - Encargos'!AC7)</f>
        <v>204</v>
      </c>
      <c r="Q90" s="4">
        <f>Forward!Q90+(-'Swap - Encargos'!H7-'Swap - Encargos'!$M7)+('Swap - Encargos'!AD7)</f>
        <v>202</v>
      </c>
      <c r="R90" s="4">
        <f>Forward!R90+(-'Swap - Encargos'!I7-'Swap - Encargos'!$M7)+('Swap - Encargos'!AE7)</f>
        <v>198</v>
      </c>
      <c r="S90" s="4">
        <f>Forward!S90+(-'Swap - Encargos'!J7-'Swap - Encargos'!$M7)+('Swap - Encargos'!AF7)</f>
        <v>192</v>
      </c>
      <c r="T90" s="4">
        <f>Forward!T90+(-'Swap - Encargos'!K7-'Swap - Encargos'!$M7)+('Swap - Encargos'!AG7)</f>
        <v>190</v>
      </c>
      <c r="U90" s="4">
        <f>Forward!U90</f>
        <v>0</v>
      </c>
      <c r="V90" s="6"/>
      <c r="W90" s="20">
        <f t="shared" si="0"/>
        <v>219.11111111111111</v>
      </c>
      <c r="X90" s="20">
        <f t="shared" si="1"/>
        <v>205.3467261904762</v>
      </c>
      <c r="Y90" s="23">
        <f t="shared" si="2"/>
        <v>216</v>
      </c>
      <c r="Z90" s="23">
        <f t="shared" si="3"/>
        <v>201.92083333333335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86.888888888888886</v>
      </c>
      <c r="AJ90" s="9">
        <f t="shared" si="8"/>
        <v>0.2839506172839506</v>
      </c>
      <c r="AK90" s="9">
        <f t="shared" si="9"/>
        <v>0.2839506172839506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Encargos'!$M8)+('Swap - Encargos'!X8)</f>
        <v>174</v>
      </c>
      <c r="L91" s="4">
        <f>Forward!L91+(-'Swap - Encargos'!C8-'Swap - Encargos'!$M8)+('Swap - Encargos'!Y8)</f>
        <v>232</v>
      </c>
      <c r="M91" s="4">
        <f>Forward!M91+(-'Swap - Encargos'!D8-'Swap - Encargos'!$M8)+('Swap - Encargos'!Z8)</f>
        <v>230</v>
      </c>
      <c r="N91" s="4">
        <f>Forward!N91+(-'Swap - Encargos'!E8-'Swap - Encargos'!$M8)+('Swap - Encargos'!AA8)</f>
        <v>205</v>
      </c>
      <c r="O91" s="4">
        <f>Forward!O91+(-'Swap - Encargos'!F8-'Swap - Encargos'!$M8)+('Swap - Encargos'!AB8)</f>
        <v>198</v>
      </c>
      <c r="P91" s="4">
        <f>Forward!P91+(-'Swap - Encargos'!G8-'Swap - Encargos'!$M8)+('Swap - Encargos'!AC8)</f>
        <v>199</v>
      </c>
      <c r="Q91" s="4">
        <f>Forward!Q91+(-'Swap - Encargos'!H8-'Swap - Encargos'!$M8)+('Swap - Encargos'!AD8)</f>
        <v>194</v>
      </c>
      <c r="R91" s="4">
        <f>Forward!R91+(-'Swap - Encargos'!I8-'Swap - Encargos'!$M8)+('Swap - Encargos'!AE8)</f>
        <v>193</v>
      </c>
      <c r="S91" s="4">
        <f>Forward!S91+(-'Swap - Encargos'!J8-'Swap - Encargos'!$M8)+('Swap - Encargos'!AF8)</f>
        <v>189</v>
      </c>
      <c r="T91" s="4">
        <f>Forward!T91+(-'Swap - Encargos'!K8-'Swap - Encargos'!$M8)+('Swap - Encargos'!AG8)</f>
        <v>183</v>
      </c>
      <c r="U91" s="4">
        <f>Forward!U91</f>
        <v>0</v>
      </c>
      <c r="V91" s="6"/>
      <c r="W91" s="20">
        <f t="shared" si="0"/>
        <v>216.30555555555554</v>
      </c>
      <c r="X91" s="20">
        <f t="shared" si="1"/>
        <v>205.3467261904762</v>
      </c>
      <c r="Y91" s="23">
        <f t="shared" si="2"/>
        <v>209.88333333333333</v>
      </c>
      <c r="Z91" s="23">
        <f t="shared" si="3"/>
        <v>201.92083333333335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89.694444444444457</v>
      </c>
      <c r="AJ91" s="9">
        <f t="shared" si="8"/>
        <v>0.29311909949164855</v>
      </c>
      <c r="AK91" s="9">
        <f t="shared" si="9"/>
        <v>0.29311909949164855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Encargos'!$M9)+('Swap - Encargos'!X9)</f>
        <v>106</v>
      </c>
      <c r="L92" s="4">
        <f>Forward!L92+(-'Swap - Encargos'!C9-'Swap - Encargos'!$M9)+('Swap - Encargos'!Y9)</f>
        <v>220</v>
      </c>
      <c r="M92" s="4">
        <f>Forward!M92+(-'Swap - Encargos'!D9-'Swap - Encargos'!$M9)+('Swap - Encargos'!Z9)</f>
        <v>222</v>
      </c>
      <c r="N92" s="4">
        <f>Forward!N92+(-'Swap - Encargos'!E9-'Swap - Encargos'!$M9)+('Swap - Encargos'!AA9)</f>
        <v>211</v>
      </c>
      <c r="O92" s="4">
        <f>Forward!O92+(-'Swap - Encargos'!F9-'Swap - Encargos'!$M9)+('Swap - Encargos'!AB9)</f>
        <v>199</v>
      </c>
      <c r="P92" s="4">
        <f>Forward!P92+(-'Swap - Encargos'!G9-'Swap - Encargos'!$M9)+('Swap - Encargos'!AC9)</f>
        <v>200</v>
      </c>
      <c r="Q92" s="4">
        <f>Forward!Q92+(-'Swap - Encargos'!H9-'Swap - Encargos'!$M9)+('Swap - Encargos'!AD9)</f>
        <v>196</v>
      </c>
      <c r="R92" s="4">
        <f>Forward!R92+(-'Swap - Encargos'!I9-'Swap - Encargos'!$M9)+('Swap - Encargos'!AE9)</f>
        <v>192</v>
      </c>
      <c r="S92" s="4">
        <f>Forward!S92+(-'Swap - Encargos'!J9-'Swap - Encargos'!$M9)+('Swap - Encargos'!AF9)</f>
        <v>188</v>
      </c>
      <c r="T92" s="4">
        <f>Forward!T92+(-'Swap - Encargos'!K9-'Swap - Encargos'!$M9)+('Swap - Encargos'!AG9)</f>
        <v>185</v>
      </c>
      <c r="U92" s="4">
        <f>Forward!U92</f>
        <v>0</v>
      </c>
      <c r="V92" s="6"/>
      <c r="W92" s="20">
        <f t="shared" si="0"/>
        <v>200.16666666666666</v>
      </c>
      <c r="X92" s="20">
        <f t="shared" si="1"/>
        <v>205.3467261904762</v>
      </c>
      <c r="Y92" s="23">
        <f t="shared" si="2"/>
        <v>201</v>
      </c>
      <c r="Z92" s="23">
        <f t="shared" si="3"/>
        <v>201.92083333333335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105.83333333333334</v>
      </c>
      <c r="AJ92" s="9">
        <f t="shared" si="8"/>
        <v>0.34586056644880175</v>
      </c>
      <c r="AK92" s="9">
        <f t="shared" si="9"/>
        <v>0.34586056644880175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Encargos'!$M10)+('Swap - Encargos'!X10)</f>
        <v>119</v>
      </c>
      <c r="L93" s="4">
        <f>Forward!L93+(-'Swap - Encargos'!C10-'Swap - Encargos'!$M10)+('Swap - Encargos'!Y10)</f>
        <v>211</v>
      </c>
      <c r="M93" s="4">
        <f>Forward!M93+(-'Swap - Encargos'!D10-'Swap - Encargos'!$M10)+('Swap - Encargos'!Z10)</f>
        <v>212</v>
      </c>
      <c r="N93" s="4">
        <f>Forward!N93+(-'Swap - Encargos'!E10-'Swap - Encargos'!$M10)+('Swap - Encargos'!AA10)</f>
        <v>202</v>
      </c>
      <c r="O93" s="4">
        <f>Forward!O93+(-'Swap - Encargos'!F10-'Swap - Encargos'!$M10)+('Swap - Encargos'!AB10)</f>
        <v>199</v>
      </c>
      <c r="P93" s="4">
        <f>Forward!P93+(-'Swap - Encargos'!G10-'Swap - Encargos'!$M10)+('Swap - Encargos'!AC10)</f>
        <v>194</v>
      </c>
      <c r="Q93" s="4">
        <f>Forward!Q93+(-'Swap - Encargos'!H10-'Swap - Encargos'!$M10)+('Swap - Encargos'!AD10)</f>
        <v>196</v>
      </c>
      <c r="R93" s="4">
        <f>Forward!R93+(-'Swap - Encargos'!I10-'Swap - Encargos'!$M10)+('Swap - Encargos'!AE10)</f>
        <v>190</v>
      </c>
      <c r="S93" s="4">
        <f>Forward!S93+(-'Swap - Encargos'!J10-'Swap - Encargos'!$M10)+('Swap - Encargos'!AF10)</f>
        <v>182</v>
      </c>
      <c r="T93" s="4">
        <f>Forward!T93+(-'Swap - Encargos'!K10-'Swap - Encargos'!$M10)+('Swap - Encargos'!AG10)</f>
        <v>179</v>
      </c>
      <c r="U93" s="4">
        <f>Forward!U93</f>
        <v>0</v>
      </c>
      <c r="V93" s="6"/>
      <c r="W93" s="20">
        <f t="shared" si="0"/>
        <v>196.80555555555554</v>
      </c>
      <c r="X93" s="20">
        <f t="shared" si="1"/>
        <v>205.3467261904762</v>
      </c>
      <c r="Y93" s="23">
        <f t="shared" si="2"/>
        <v>197.35</v>
      </c>
      <c r="Z93" s="23">
        <f t="shared" si="3"/>
        <v>201.92083333333335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109.19444444444446</v>
      </c>
      <c r="AJ93" s="9">
        <f t="shared" si="8"/>
        <v>0.35684458968772698</v>
      </c>
      <c r="AK93" s="9">
        <f t="shared" si="9"/>
        <v>0.35684458968772698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Encargos'!$M11)+('Swap - Encargos'!X11)</f>
        <v>138</v>
      </c>
      <c r="L94" s="4">
        <f>Forward!L94+(-'Swap - Encargos'!C11-'Swap - Encargos'!$M11)+('Swap - Encargos'!Y11)</f>
        <v>195</v>
      </c>
      <c r="M94" s="4">
        <f>Forward!M94+(-'Swap - Encargos'!D11-'Swap - Encargos'!$M11)+('Swap - Encargos'!Z11)</f>
        <v>212</v>
      </c>
      <c r="N94" s="4">
        <f>Forward!N94+(-'Swap - Encargos'!E11-'Swap - Encargos'!$M11)+('Swap - Encargos'!AA11)</f>
        <v>209</v>
      </c>
      <c r="O94" s="4">
        <f>Forward!O94+(-'Swap - Encargos'!F11-'Swap - Encargos'!$M11)+('Swap - Encargos'!AB11)</f>
        <v>199</v>
      </c>
      <c r="P94" s="4">
        <f>Forward!P94+(-'Swap - Encargos'!G11-'Swap - Encargos'!$M11)+('Swap - Encargos'!AC11)</f>
        <v>196</v>
      </c>
      <c r="Q94" s="4">
        <f>Forward!Q94+(-'Swap - Encargos'!H11-'Swap - Encargos'!$M11)+('Swap - Encargos'!AD11)</f>
        <v>192</v>
      </c>
      <c r="R94" s="4">
        <f>Forward!R94+(-'Swap - Encargos'!I11-'Swap - Encargos'!$M11)+('Swap - Encargos'!AE11)</f>
        <v>185</v>
      </c>
      <c r="S94" s="4">
        <f>Forward!S94+(-'Swap - Encargos'!J11-'Swap - Encargos'!$M11)+('Swap - Encargos'!AF11)</f>
        <v>182</v>
      </c>
      <c r="T94" s="4">
        <f>Forward!T94+(-'Swap - Encargos'!K11-'Swap - Encargos'!$M11)+('Swap - Encargos'!AG11)</f>
        <v>178</v>
      </c>
      <c r="U94" s="4">
        <f>Forward!U94</f>
        <v>0</v>
      </c>
      <c r="V94" s="6"/>
      <c r="W94" s="20">
        <f t="shared" si="0"/>
        <v>197.44444444444446</v>
      </c>
      <c r="X94" s="20">
        <f t="shared" si="1"/>
        <v>205.3467261904762</v>
      </c>
      <c r="Y94" s="23">
        <f t="shared" si="2"/>
        <v>198.33333333333334</v>
      </c>
      <c r="Z94" s="23">
        <f t="shared" si="3"/>
        <v>201.92083333333335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108.55555555555554</v>
      </c>
      <c r="AJ94" s="9">
        <f t="shared" si="8"/>
        <v>0.35475671750181548</v>
      </c>
      <c r="AK94" s="9">
        <f t="shared" si="9"/>
        <v>0.35475671750181548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Encargos'!$M12)+('Swap - Encargos'!X12)</f>
        <v>118</v>
      </c>
      <c r="L95" s="4">
        <f>Forward!L95+(-'Swap - Encargos'!C12-'Swap - Encargos'!$M12)+('Swap - Encargos'!Y12)</f>
        <v>170</v>
      </c>
      <c r="M95" s="4">
        <f>Forward!M95+(-'Swap - Encargos'!D12-'Swap - Encargos'!$M12)+('Swap - Encargos'!Z12)</f>
        <v>189</v>
      </c>
      <c r="N95" s="4">
        <f>Forward!N95+(-'Swap - Encargos'!E12-'Swap - Encargos'!$M12)+('Swap - Encargos'!AA12)</f>
        <v>193</v>
      </c>
      <c r="O95" s="4">
        <f>Forward!O95+(-'Swap - Encargos'!F12-'Swap - Encargos'!$M12)+('Swap - Encargos'!AB12)</f>
        <v>188</v>
      </c>
      <c r="P95" s="4">
        <f>Forward!P95+(-'Swap - Encargos'!G12-'Swap - Encargos'!$M12)+('Swap - Encargos'!AC12)</f>
        <v>184</v>
      </c>
      <c r="Q95" s="4">
        <f>Forward!Q95+(-'Swap - Encargos'!H12-'Swap - Encargos'!$M12)+('Swap - Encargos'!AD12)</f>
        <v>181</v>
      </c>
      <c r="R95" s="4">
        <f>Forward!R95+(-'Swap - Encargos'!I12-'Swap - Encargos'!$M12)+('Swap - Encargos'!AE12)</f>
        <v>178</v>
      </c>
      <c r="S95" s="4">
        <f>Forward!S95+(-'Swap - Encargos'!J12-'Swap - Encargos'!$M12)+('Swap - Encargos'!AF12)</f>
        <v>175</v>
      </c>
      <c r="T95" s="4">
        <f>Forward!T95+(-'Swap - Encargos'!K12-'Swap - Encargos'!$M12)+('Swap - Encargos'!AG12)</f>
        <v>171</v>
      </c>
      <c r="U95" s="4">
        <f>Forward!U95</f>
        <v>0</v>
      </c>
      <c r="V95" s="6"/>
      <c r="W95" s="20">
        <f t="shared" si="0"/>
        <v>177.75</v>
      </c>
      <c r="X95" s="20">
        <f t="shared" si="1"/>
        <v>205.3467261904762</v>
      </c>
      <c r="Y95" s="23">
        <f t="shared" si="2"/>
        <v>181.5</v>
      </c>
      <c r="Z95" s="23">
        <f t="shared" si="3"/>
        <v>201.92083333333335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128.25</v>
      </c>
      <c r="AJ95" s="9">
        <f t="shared" si="8"/>
        <v>0.41911764705882354</v>
      </c>
      <c r="AK95" s="9">
        <f t="shared" si="9"/>
        <v>0.41911764705882354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Encargos'!$M13)+('Swap - Encargos'!X13)</f>
        <v>112</v>
      </c>
      <c r="L96" s="4">
        <f>Forward!L96+(-'Swap - Encargos'!C13-'Swap - Encargos'!$M13)+('Swap - Encargos'!Y13)</f>
        <v>129</v>
      </c>
      <c r="M96" s="4">
        <f>Forward!M96+(-'Swap - Encargos'!D13-'Swap - Encargos'!$M13)+('Swap - Encargos'!Z13)</f>
        <v>168</v>
      </c>
      <c r="N96" s="4">
        <f>Forward!N96+(-'Swap - Encargos'!E13-'Swap - Encargos'!$M13)+('Swap - Encargos'!AA13)</f>
        <v>178</v>
      </c>
      <c r="O96" s="4">
        <f>Forward!O96+(-'Swap - Encargos'!F13-'Swap - Encargos'!$M13)+('Swap - Encargos'!AB13)</f>
        <v>173</v>
      </c>
      <c r="P96" s="4">
        <f>Forward!P96+(-'Swap - Encargos'!G13-'Swap - Encargos'!$M13)+('Swap - Encargos'!AC13)</f>
        <v>182</v>
      </c>
      <c r="Q96" s="4">
        <f>Forward!Q96+(-'Swap - Encargos'!H13-'Swap - Encargos'!$M13)+('Swap - Encargos'!AD13)</f>
        <v>179</v>
      </c>
      <c r="R96" s="4">
        <f>Forward!R96+(-'Swap - Encargos'!I13-'Swap - Encargos'!$M13)+('Swap - Encargos'!AE13)</f>
        <v>179</v>
      </c>
      <c r="S96" s="4">
        <f>Forward!S96+(-'Swap - Encargos'!J13-'Swap - Encargos'!$M13)+('Swap - Encargos'!AF13)</f>
        <v>174</v>
      </c>
      <c r="T96" s="4">
        <f>Forward!T96+(-'Swap - Encargos'!K13-'Swap - Encargos'!$M13)+('Swap - Encargos'!AG13)</f>
        <v>169</v>
      </c>
      <c r="U96" s="4">
        <f>Forward!U96</f>
        <v>0</v>
      </c>
      <c r="V96" s="6"/>
      <c r="W96" s="20">
        <f t="shared" si="0"/>
        <v>154.66666666666666</v>
      </c>
      <c r="X96" s="20">
        <f t="shared" si="1"/>
        <v>205.3467261904762</v>
      </c>
      <c r="Y96" s="23">
        <f t="shared" si="2"/>
        <v>163.66666666666666</v>
      </c>
      <c r="Z96" s="23">
        <f t="shared" si="3"/>
        <v>201.92083333333335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151.33333333333334</v>
      </c>
      <c r="AJ96" s="9">
        <f t="shared" si="8"/>
        <v>0.49455337690631812</v>
      </c>
      <c r="AK96" s="9">
        <f t="shared" si="9"/>
        <v>0.49455337690631812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Encargos'!$M14)+('Swap - Encargos'!X14)</f>
        <v>116</v>
      </c>
      <c r="L97" s="4">
        <f>Forward!L97+(-'Swap - Encargos'!C14-'Swap - Encargos'!$M14)+('Swap - Encargos'!Y14)</f>
        <v>126</v>
      </c>
      <c r="M97" s="4">
        <f>Forward!M97+(-'Swap - Encargos'!D14-'Swap - Encargos'!$M14)+('Swap - Encargos'!Z14)</f>
        <v>163</v>
      </c>
      <c r="N97" s="4">
        <f>Forward!N97+(-'Swap - Encargos'!E14-'Swap - Encargos'!$M14)+('Swap - Encargos'!AA14)</f>
        <v>175</v>
      </c>
      <c r="O97" s="4">
        <f>Forward!O97+(-'Swap - Encargos'!F14-'Swap - Encargos'!$M14)+('Swap - Encargos'!AB14)</f>
        <v>168</v>
      </c>
      <c r="P97" s="4">
        <f>Forward!P97+(-'Swap - Encargos'!G14-'Swap - Encargos'!$M14)+('Swap - Encargos'!AC14)</f>
        <v>187</v>
      </c>
      <c r="Q97" s="4">
        <f>Forward!Q97+(-'Swap - Encargos'!H14-'Swap - Encargos'!$M14)+('Swap - Encargos'!AD14)</f>
        <v>186</v>
      </c>
      <c r="R97" s="4">
        <f>Forward!R97+(-'Swap - Encargos'!I14-'Swap - Encargos'!$M14)+('Swap - Encargos'!AE14)</f>
        <v>176</v>
      </c>
      <c r="S97" s="4">
        <f>Forward!S97+(-'Swap - Encargos'!J14-'Swap - Encargos'!$M14)+('Swap - Encargos'!AF14)</f>
        <v>173</v>
      </c>
      <c r="T97" s="4">
        <f>Forward!T97+(-'Swap - Encargos'!K14-'Swap - Encargos'!$M14)+('Swap - Encargos'!AG14)</f>
        <v>168</v>
      </c>
      <c r="U97" s="4">
        <f>Forward!U97</f>
        <v>0</v>
      </c>
      <c r="V97" s="6"/>
      <c r="W97" s="20">
        <f t="shared" si="0"/>
        <v>153.02777777777777</v>
      </c>
      <c r="X97" s="20">
        <f t="shared" si="1"/>
        <v>205.3467261904762</v>
      </c>
      <c r="Y97" s="23">
        <f t="shared" si="2"/>
        <v>162.61666666666667</v>
      </c>
      <c r="Z97" s="23">
        <f t="shared" si="3"/>
        <v>201.92083333333335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152.97222222222223</v>
      </c>
      <c r="AJ97" s="9">
        <f t="shared" si="8"/>
        <v>0.49990922294843865</v>
      </c>
      <c r="AK97" s="9">
        <f t="shared" si="9"/>
        <v>0.49990922294843865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Encargos'!$M15)+('Swap - Encargos'!Y15)</f>
        <v>120</v>
      </c>
      <c r="M98" s="4">
        <f>Forward!M98+(-'Swap - Encargos'!D15-'Swap - Encargos'!$M15)+('Swap - Encargos'!Z15)</f>
        <v>137</v>
      </c>
      <c r="N98" s="4">
        <f>Forward!N98+(-'Swap - Encargos'!E15-'Swap - Encargos'!$M15)+('Swap - Encargos'!AA15)</f>
        <v>153</v>
      </c>
      <c r="O98" s="4">
        <f>Forward!O98+(-'Swap - Encargos'!F15-'Swap - Encargos'!$M15)+('Swap - Encargos'!AB15)</f>
        <v>165</v>
      </c>
      <c r="P98" s="4">
        <f>Forward!P98+(-'Swap - Encargos'!G15-'Swap - Encargos'!$M15)+('Swap - Encargos'!AC15)</f>
        <v>190</v>
      </c>
      <c r="Q98" s="4">
        <f>Forward!Q98+(-'Swap - Encargos'!H15-'Swap - Encargos'!$M15)+('Swap - Encargos'!AD15)</f>
        <v>186</v>
      </c>
      <c r="R98" s="4">
        <f>Forward!R98+(-'Swap - Encargos'!I15-'Swap - Encargos'!$M15)+('Swap - Encargos'!AE15)</f>
        <v>182</v>
      </c>
      <c r="S98" s="4">
        <f>Forward!S98+(-'Swap - Encargos'!J15-'Swap - Encargos'!$M15)+('Swap - Encargos'!AF15)</f>
        <v>179</v>
      </c>
      <c r="T98" s="4">
        <f>Forward!T98+(-'Swap - Encargos'!K15-'Swap - Encargos'!$M15)+('Swap - Encargos'!AG15)</f>
        <v>173</v>
      </c>
      <c r="U98" s="4">
        <f>Forward!U98</f>
        <v>0</v>
      </c>
      <c r="V98" s="6"/>
      <c r="W98" s="20">
        <f t="shared" si="0"/>
        <v>136.66666666666666</v>
      </c>
      <c r="X98" s="20">
        <f t="shared" si="1"/>
        <v>205.3467261904762</v>
      </c>
      <c r="Y98" s="23">
        <f t="shared" si="2"/>
        <v>153</v>
      </c>
      <c r="Z98" s="23">
        <f t="shared" si="3"/>
        <v>201.92083333333335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180.13333333333335</v>
      </c>
      <c r="AJ98" s="9">
        <f t="shared" si="8"/>
        <v>0.56860269360269367</v>
      </c>
      <c r="AK98" s="9">
        <f t="shared" si="9"/>
        <v>0.56860269360269367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Encargos'!$M16)+('Swap - Encargos'!Y16)</f>
        <v>123</v>
      </c>
      <c r="M99" s="4">
        <f>Forward!M99+(-'Swap - Encargos'!D16-'Swap - Encargos'!$M16)+('Swap - Encargos'!Z16)</f>
        <v>130</v>
      </c>
      <c r="N99" s="4">
        <f>Forward!N99+(-'Swap - Encargos'!E16-'Swap - Encargos'!$M16)+('Swap - Encargos'!AA16)</f>
        <v>142</v>
      </c>
      <c r="O99" s="4">
        <f>Forward!O99+(-'Swap - Encargos'!F16-'Swap - Encargos'!$M16)+('Swap - Encargos'!AB16)</f>
        <v>157</v>
      </c>
      <c r="P99" s="4">
        <f>Forward!P99+(-'Swap - Encargos'!G16-'Swap - Encargos'!$M16)+('Swap - Encargos'!AC16)</f>
        <v>196</v>
      </c>
      <c r="Q99" s="4">
        <f>Forward!Q99+(-'Swap - Encargos'!H16-'Swap - Encargos'!$M16)+('Swap - Encargos'!AD16)</f>
        <v>192</v>
      </c>
      <c r="R99" s="4">
        <f>Forward!R99+(-'Swap - Encargos'!I16-'Swap - Encargos'!$M16)+('Swap - Encargos'!AE16)</f>
        <v>185</v>
      </c>
      <c r="S99" s="4">
        <f>Forward!S99+(-'Swap - Encargos'!J16-'Swap - Encargos'!$M16)+('Swap - Encargos'!AF16)</f>
        <v>183</v>
      </c>
      <c r="T99" s="4">
        <f>Forward!T99+(-'Swap - Encargos'!K16-'Swap - Encargos'!$M16)+('Swap - Encargos'!AG16)</f>
        <v>177</v>
      </c>
      <c r="U99" s="4">
        <f>Forward!U99</f>
        <v>0</v>
      </c>
      <c r="V99" s="6"/>
      <c r="W99" s="20">
        <f t="shared" si="0"/>
        <v>132.61111111111111</v>
      </c>
      <c r="X99" s="20">
        <f t="shared" si="1"/>
        <v>205.3467261904762</v>
      </c>
      <c r="Y99" s="23">
        <f t="shared" si="2"/>
        <v>150.75</v>
      </c>
      <c r="Z99" s="23">
        <f t="shared" si="3"/>
        <v>201.92083333333335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184.1888888888889</v>
      </c>
      <c r="AJ99" s="9">
        <f t="shared" si="8"/>
        <v>0.58140432098765438</v>
      </c>
      <c r="AK99" s="9">
        <f t="shared" si="9"/>
        <v>0.58140432098765438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Encargos'!$M17)+('Swap - Encargos'!Y17)</f>
        <v>121</v>
      </c>
      <c r="M100" s="4">
        <f>Forward!M100+(-'Swap - Encargos'!D17-'Swap - Encargos'!$M17)+('Swap - Encargos'!Z17)</f>
        <v>134</v>
      </c>
      <c r="N100" s="4">
        <f>Forward!N100+(-'Swap - Encargos'!E17-'Swap - Encargos'!$M17)+('Swap - Encargos'!AA17)</f>
        <v>136</v>
      </c>
      <c r="O100" s="4">
        <f>Forward!O100+(-'Swap - Encargos'!F17-'Swap - Encargos'!$M17)+('Swap - Encargos'!AB17)</f>
        <v>148</v>
      </c>
      <c r="P100" s="4">
        <f>Forward!P100+(-'Swap - Encargos'!G17-'Swap - Encargos'!$M17)+('Swap - Encargos'!AC17)</f>
        <v>170</v>
      </c>
      <c r="Q100" s="4">
        <f>Forward!Q100+(-'Swap - Encargos'!H17-'Swap - Encargos'!$M17)+('Swap - Encargos'!AD17)</f>
        <v>186</v>
      </c>
      <c r="R100" s="4">
        <f>Forward!R100+(-'Swap - Encargos'!I17-'Swap - Encargos'!$M17)+('Swap - Encargos'!AE17)</f>
        <v>177</v>
      </c>
      <c r="S100" s="4">
        <f>Forward!S100+(-'Swap - Encargos'!J17-'Swap - Encargos'!$M17)+('Swap - Encargos'!AF17)</f>
        <v>176</v>
      </c>
      <c r="T100" s="4">
        <f>Forward!T100+(-'Swap - Encargos'!K17-'Swap - Encargos'!$M17)+('Swap - Encargos'!AG17)</f>
        <v>169</v>
      </c>
      <c r="U100" s="4">
        <f>Forward!U100</f>
        <v>0</v>
      </c>
      <c r="V100" s="6"/>
      <c r="W100" s="20">
        <f t="shared" si="0"/>
        <v>131.83333333333334</v>
      </c>
      <c r="X100" s="20">
        <f t="shared" si="1"/>
        <v>205.3467261904762</v>
      </c>
      <c r="Y100" s="23">
        <f t="shared" si="2"/>
        <v>143.96666666666667</v>
      </c>
      <c r="Z100" s="23">
        <f t="shared" si="3"/>
        <v>201.92083333333335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184.96666666666667</v>
      </c>
      <c r="AJ100" s="9">
        <f t="shared" si="8"/>
        <v>0.58385942760942755</v>
      </c>
      <c r="AK100" s="9">
        <f t="shared" si="9"/>
        <v>0.58385942760942755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Encargos'!$M18)+('Swap - Encargos'!Y18)</f>
        <v>114</v>
      </c>
      <c r="M101" s="4">
        <f>Forward!M101+(-'Swap - Encargos'!D18-'Swap - Encargos'!$M18)+('Swap - Encargos'!Z18)</f>
        <v>120</v>
      </c>
      <c r="N101" s="4">
        <f>Forward!N101+(-'Swap - Encargos'!E18-'Swap - Encargos'!$M18)+('Swap - Encargos'!AA18)</f>
        <v>124</v>
      </c>
      <c r="O101" s="4">
        <f>Forward!O101+(-'Swap - Encargos'!F18-'Swap - Encargos'!$M18)+('Swap - Encargos'!AB18)</f>
        <v>138</v>
      </c>
      <c r="P101" s="4">
        <f>Forward!P101+(-'Swap - Encargos'!G18-'Swap - Encargos'!$M18)+('Swap - Encargos'!AC18)</f>
        <v>163</v>
      </c>
      <c r="Q101" s="4">
        <f>Forward!Q101+(-'Swap - Encargos'!H18-'Swap - Encargos'!$M18)+('Swap - Encargos'!AD18)</f>
        <v>176</v>
      </c>
      <c r="R101" s="4">
        <f>Forward!R101+(-'Swap - Encargos'!I18-'Swap - Encargos'!$M18)+('Swap - Encargos'!AE18)</f>
        <v>177</v>
      </c>
      <c r="S101" s="4">
        <f>Forward!S101+(-'Swap - Encargos'!J18-'Swap - Encargos'!$M18)+('Swap - Encargos'!AF18)</f>
        <v>175</v>
      </c>
      <c r="T101" s="4">
        <f>Forward!T101+(-'Swap - Encargos'!K18-'Swap - Encargos'!$M18)+('Swap - Encargos'!AG18)</f>
        <v>171</v>
      </c>
      <c r="U101" s="4">
        <f>Forward!U101</f>
        <v>0</v>
      </c>
      <c r="V101" s="6"/>
      <c r="W101" s="20">
        <f t="shared" si="0"/>
        <v>121.33333333333333</v>
      </c>
      <c r="X101" s="20">
        <f t="shared" si="1"/>
        <v>205.3467261904762</v>
      </c>
      <c r="Y101" s="23">
        <f t="shared" si="2"/>
        <v>134.9</v>
      </c>
      <c r="Z101" s="23">
        <f t="shared" si="3"/>
        <v>201.92083333333335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195.4666666666667</v>
      </c>
      <c r="AJ101" s="9">
        <f t="shared" si="8"/>
        <v>0.61700336700336711</v>
      </c>
      <c r="AK101" s="9">
        <f t="shared" si="9"/>
        <v>0.61700336700336711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Encargos'!$M19)+('Swap - Encargos'!Y19)</f>
        <v>125</v>
      </c>
      <c r="M102" s="4">
        <f>Forward!M102+(-'Swap - Encargos'!D19-'Swap - Encargos'!$M19)+('Swap - Encargos'!Z19)</f>
        <v>124</v>
      </c>
      <c r="N102" s="4">
        <f>Forward!N102+(-'Swap - Encargos'!E19-'Swap - Encargos'!$M19)+('Swap - Encargos'!AA19)</f>
        <v>135</v>
      </c>
      <c r="O102" s="4">
        <f>Forward!O102+(-'Swap - Encargos'!F19-'Swap - Encargos'!$M19)+('Swap - Encargos'!AB19)</f>
        <v>148</v>
      </c>
      <c r="P102" s="4">
        <f>Forward!P102+(-'Swap - Encargos'!G19-'Swap - Encargos'!$M19)+('Swap - Encargos'!AC19)</f>
        <v>162</v>
      </c>
      <c r="Q102" s="4">
        <f>Forward!Q102+(-'Swap - Encargos'!H19-'Swap - Encargos'!$M19)+('Swap - Encargos'!AD19)</f>
        <v>176</v>
      </c>
      <c r="R102" s="4">
        <f>Forward!R102+(-'Swap - Encargos'!I19-'Swap - Encargos'!$M19)+('Swap - Encargos'!AE19)</f>
        <v>176</v>
      </c>
      <c r="S102" s="4">
        <f>Forward!S102+(-'Swap - Encargos'!J19-'Swap - Encargos'!$M19)+('Swap - Encargos'!AF19)</f>
        <v>171</v>
      </c>
      <c r="T102" s="4">
        <f>Forward!T102+(-'Swap - Encargos'!K19-'Swap - Encargos'!$M19)+('Swap - Encargos'!AG19)</f>
        <v>171</v>
      </c>
      <c r="U102" s="4">
        <f>Forward!U102</f>
        <v>0</v>
      </c>
      <c r="V102" s="6"/>
      <c r="W102" s="20">
        <f t="shared" si="0"/>
        <v>130.55555555555554</v>
      </c>
      <c r="X102" s="20">
        <f t="shared" si="1"/>
        <v>205.3467261904762</v>
      </c>
      <c r="Y102" s="23">
        <f t="shared" si="2"/>
        <v>142.19999999999999</v>
      </c>
      <c r="Z102" s="23">
        <f t="shared" si="3"/>
        <v>201.92083333333335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186.24444444444447</v>
      </c>
      <c r="AJ102" s="9">
        <f t="shared" si="8"/>
        <v>0.58789281705948382</v>
      </c>
      <c r="AK102" s="9">
        <f t="shared" si="9"/>
        <v>0.58789281705948382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Encargos'!$M20)+('Swap - Encargos'!Y20)</f>
        <v>122</v>
      </c>
      <c r="M103" s="4">
        <f>Forward!M103+(-'Swap - Encargos'!D20-'Swap - Encargos'!$M20)+('Swap - Encargos'!Z20)</f>
        <v>126</v>
      </c>
      <c r="N103" s="4">
        <f>Forward!N103+(-'Swap - Encargos'!E20-'Swap - Encargos'!$M20)+('Swap - Encargos'!AA20)</f>
        <v>136</v>
      </c>
      <c r="O103" s="4">
        <f>Forward!O103+(-'Swap - Encargos'!F20-'Swap - Encargos'!$M20)+('Swap - Encargos'!AB20)</f>
        <v>142</v>
      </c>
      <c r="P103" s="4">
        <f>Forward!P103+(-'Swap - Encargos'!G20-'Swap - Encargos'!$M20)+('Swap - Encargos'!AC20)</f>
        <v>157</v>
      </c>
      <c r="Q103" s="4">
        <f>Forward!Q103+(-'Swap - Encargos'!H20-'Swap - Encargos'!$M20)+('Swap - Encargos'!AD20)</f>
        <v>173</v>
      </c>
      <c r="R103" s="4">
        <f>Forward!R103+(-'Swap - Encargos'!I20-'Swap - Encargos'!$M20)+('Swap - Encargos'!AE20)</f>
        <v>171</v>
      </c>
      <c r="S103" s="4">
        <f>Forward!S103+(-'Swap - Encargos'!J20-'Swap - Encargos'!$M20)+('Swap - Encargos'!AF20)</f>
        <v>170</v>
      </c>
      <c r="T103" s="4">
        <f>Forward!T103+(-'Swap - Encargos'!K20-'Swap - Encargos'!$M20)+('Swap - Encargos'!AG20)</f>
        <v>165</v>
      </c>
      <c r="U103" s="4">
        <f>Forward!U103</f>
        <v>0</v>
      </c>
      <c r="V103" s="6"/>
      <c r="W103" s="20">
        <f t="shared" si="0"/>
        <v>130.77777777777777</v>
      </c>
      <c r="X103" s="20">
        <f t="shared" si="1"/>
        <v>205.3467261904762</v>
      </c>
      <c r="Y103" s="23">
        <f t="shared" si="2"/>
        <v>140.85</v>
      </c>
      <c r="Z103" s="23">
        <f t="shared" si="3"/>
        <v>201.92083333333335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186.02222222222224</v>
      </c>
      <c r="AJ103" s="9">
        <f t="shared" si="8"/>
        <v>0.58719135802469136</v>
      </c>
      <c r="AK103" s="9">
        <f t="shared" si="9"/>
        <v>0.58719135802469136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Encargos'!$M21)+('Swap - Encargos'!Y21)</f>
        <v>125</v>
      </c>
      <c r="M104" s="4">
        <f>Forward!M104+(-'Swap - Encargos'!D21-'Swap - Encargos'!$M21)+('Swap - Encargos'!Z21)</f>
        <v>125</v>
      </c>
      <c r="N104" s="4">
        <f>Forward!N104+(-'Swap - Encargos'!E21-'Swap - Encargos'!$M21)+('Swap - Encargos'!AA21)</f>
        <v>138</v>
      </c>
      <c r="O104" s="4">
        <f>Forward!O104+(-'Swap - Encargos'!F21-'Swap - Encargos'!$M21)+('Swap - Encargos'!AB21)</f>
        <v>144</v>
      </c>
      <c r="P104" s="4">
        <f>Forward!P104+(-'Swap - Encargos'!G21-'Swap - Encargos'!$M21)+('Swap - Encargos'!AC21)</f>
        <v>150</v>
      </c>
      <c r="Q104" s="4">
        <f>Forward!Q104+(-'Swap - Encargos'!H21-'Swap - Encargos'!$M21)+('Swap - Encargos'!AD21)</f>
        <v>170</v>
      </c>
      <c r="R104" s="4">
        <f>Forward!R104+(-'Swap - Encargos'!I21-'Swap - Encargos'!$M21)+('Swap - Encargos'!AE21)</f>
        <v>166</v>
      </c>
      <c r="S104" s="4">
        <f>Forward!S104+(-'Swap - Encargos'!J21-'Swap - Encargos'!$M21)+('Swap - Encargos'!AF21)</f>
        <v>164</v>
      </c>
      <c r="T104" s="4">
        <f>Forward!T104+(-'Swap - Encargos'!K21-'Swap - Encargos'!$M21)+('Swap - Encargos'!AG21)</f>
        <v>164</v>
      </c>
      <c r="U104" s="4">
        <f>Forward!U104</f>
        <v>0</v>
      </c>
      <c r="V104" s="6"/>
      <c r="W104" s="20">
        <f t="shared" si="0"/>
        <v>132.5</v>
      </c>
      <c r="X104" s="20">
        <f t="shared" si="1"/>
        <v>205.3467261904762</v>
      </c>
      <c r="Y104" s="23">
        <f t="shared" si="2"/>
        <v>140.9</v>
      </c>
      <c r="Z104" s="23">
        <f t="shared" si="3"/>
        <v>201.92083333333335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184.3</v>
      </c>
      <c r="AJ104" s="9">
        <f t="shared" si="8"/>
        <v>0.5817550505050505</v>
      </c>
      <c r="AK104" s="9">
        <f t="shared" si="9"/>
        <v>0.5817550505050505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Encargos'!$M22)+('Swap - Encargos'!Y22)</f>
        <v>128</v>
      </c>
      <c r="M105" s="4">
        <f>Forward!M105+(-'Swap - Encargos'!D22-'Swap - Encargos'!$M22)+('Swap - Encargos'!Z22)</f>
        <v>120</v>
      </c>
      <c r="N105" s="4">
        <f>Forward!N105+(-'Swap - Encargos'!E22-'Swap - Encargos'!$M22)+('Swap - Encargos'!AA22)</f>
        <v>135</v>
      </c>
      <c r="O105" s="4">
        <f>Forward!O105+(-'Swap - Encargos'!F22-'Swap - Encargos'!$M22)+('Swap - Encargos'!AB22)</f>
        <v>143</v>
      </c>
      <c r="P105" s="4">
        <f>Forward!P105+(-'Swap - Encargos'!G22-'Swap - Encargos'!$M22)+('Swap - Encargos'!AC22)</f>
        <v>158</v>
      </c>
      <c r="Q105" s="4">
        <f>Forward!Q105+(-'Swap - Encargos'!H22-'Swap - Encargos'!$M22)+('Swap - Encargos'!AD22)</f>
        <v>164</v>
      </c>
      <c r="R105" s="4">
        <f>Forward!R105+(-'Swap - Encargos'!I22-'Swap - Encargos'!$M22)+('Swap - Encargos'!AE22)</f>
        <v>165</v>
      </c>
      <c r="S105" s="4">
        <f>Forward!S105+(-'Swap - Encargos'!J22-'Swap - Encargos'!$M22)+('Swap - Encargos'!AF22)</f>
        <v>164</v>
      </c>
      <c r="T105" s="4">
        <f>Forward!T105+(-'Swap - Encargos'!K22-'Swap - Encargos'!$M22)+('Swap - Encargos'!AG22)</f>
        <v>159</v>
      </c>
      <c r="U105" s="4">
        <f>Forward!U105</f>
        <v>0</v>
      </c>
      <c r="V105" s="6"/>
      <c r="W105" s="20">
        <f t="shared" si="0"/>
        <v>130.58333333333334</v>
      </c>
      <c r="X105" s="20">
        <f t="shared" si="1"/>
        <v>205.3467261904762</v>
      </c>
      <c r="Y105" s="23">
        <f t="shared" si="2"/>
        <v>141</v>
      </c>
      <c r="Z105" s="23">
        <f t="shared" si="3"/>
        <v>201.92083333333335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186.21666666666667</v>
      </c>
      <c r="AJ105" s="9">
        <f t="shared" si="8"/>
        <v>0.58780513468013462</v>
      </c>
      <c r="AK105" s="9">
        <f t="shared" si="9"/>
        <v>0.58780513468013462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Encargos'!$M23)+('Swap - Encargos'!Y23)</f>
        <v>126</v>
      </c>
      <c r="M106" s="4">
        <f>Forward!M106+(-'Swap - Encargos'!D23-'Swap - Encargos'!$M23)+('Swap - Encargos'!Z23)</f>
        <v>120</v>
      </c>
      <c r="N106" s="4">
        <f>Forward!N106+(-'Swap - Encargos'!E23-'Swap - Encargos'!$M23)+('Swap - Encargos'!AA23)</f>
        <v>128</v>
      </c>
      <c r="O106" s="4">
        <f>Forward!O106+(-'Swap - Encargos'!F23-'Swap - Encargos'!$M23)+('Swap - Encargos'!AB23)</f>
        <v>137</v>
      </c>
      <c r="P106" s="4">
        <f>Forward!P106+(-'Swap - Encargos'!G23-'Swap - Encargos'!$M23)+('Swap - Encargos'!AC23)</f>
        <v>157</v>
      </c>
      <c r="Q106" s="4">
        <f>Forward!Q106+(-'Swap - Encargos'!H23-'Swap - Encargos'!$M23)+('Swap - Encargos'!AD23)</f>
        <v>164</v>
      </c>
      <c r="R106" s="4">
        <f>Forward!R106+(-'Swap - Encargos'!I23-'Swap - Encargos'!$M23)+('Swap - Encargos'!AE23)</f>
        <v>166</v>
      </c>
      <c r="S106" s="4">
        <f>Forward!S106+(-'Swap - Encargos'!J23-'Swap - Encargos'!$M23)+('Swap - Encargos'!AF23)</f>
        <v>161</v>
      </c>
      <c r="T106" s="4">
        <f>Forward!T106+(-'Swap - Encargos'!K23-'Swap - Encargos'!$M23)+('Swap - Encargos'!AG23)</f>
        <v>160</v>
      </c>
      <c r="U106" s="4">
        <f>Forward!U106</f>
        <v>0</v>
      </c>
      <c r="V106" s="6"/>
      <c r="W106" s="20">
        <f t="shared" si="0"/>
        <v>127.11111111111111</v>
      </c>
      <c r="X106" s="20">
        <f t="shared" si="1"/>
        <v>205.3467261904762</v>
      </c>
      <c r="Y106" s="23">
        <f t="shared" si="2"/>
        <v>138.66666666666666</v>
      </c>
      <c r="Z106" s="23">
        <f t="shared" si="3"/>
        <v>201.92083333333335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189.6888888888889</v>
      </c>
      <c r="AJ106" s="9">
        <f t="shared" si="8"/>
        <v>0.59876543209876543</v>
      </c>
      <c r="AK106" s="9">
        <f t="shared" si="9"/>
        <v>0.59876543209876543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Encargos'!$M24)+('Swap - Encargos'!Y24)</f>
        <v>129</v>
      </c>
      <c r="M107" s="4">
        <f>Forward!M107+(-'Swap - Encargos'!D24-'Swap - Encargos'!$M24)+('Swap - Encargos'!Z24)</f>
        <v>118</v>
      </c>
      <c r="N107" s="4">
        <f>Forward!N107+(-'Swap - Encargos'!E24-'Swap - Encargos'!$M24)+('Swap - Encargos'!AA24)</f>
        <v>136</v>
      </c>
      <c r="O107" s="4">
        <f>Forward!O107+(-'Swap - Encargos'!F24-'Swap - Encargos'!$M24)+('Swap - Encargos'!AB24)</f>
        <v>146</v>
      </c>
      <c r="P107" s="4">
        <f>Forward!P107+(-'Swap - Encargos'!G24-'Swap - Encargos'!$M24)+('Swap - Encargos'!AC24)</f>
        <v>149</v>
      </c>
      <c r="Q107" s="4">
        <f>Forward!Q107+(-'Swap - Encargos'!H24-'Swap - Encargos'!$M24)+('Swap - Encargos'!AD24)</f>
        <v>162</v>
      </c>
      <c r="R107" s="4">
        <f>Forward!R107+(-'Swap - Encargos'!I24-'Swap - Encargos'!$M24)+('Swap - Encargos'!AE24)</f>
        <v>164</v>
      </c>
      <c r="S107" s="4">
        <f>Forward!S107+(-'Swap - Encargos'!J24-'Swap - Encargos'!$M24)+('Swap - Encargos'!AF24)</f>
        <v>162</v>
      </c>
      <c r="T107" s="4">
        <f>Forward!T107+(-'Swap - Encargos'!K24-'Swap - Encargos'!$M24)+('Swap - Encargos'!AG24)</f>
        <v>159</v>
      </c>
      <c r="U107" s="4">
        <f>Forward!U107</f>
        <v>0</v>
      </c>
      <c r="V107" s="6"/>
      <c r="W107" s="20">
        <f t="shared" si="0"/>
        <v>131.91666666666666</v>
      </c>
      <c r="X107" s="20">
        <f t="shared" si="1"/>
        <v>205.3467261904762</v>
      </c>
      <c r="Y107" s="23">
        <f t="shared" si="2"/>
        <v>140.55000000000001</v>
      </c>
      <c r="Z107" s="23">
        <f t="shared" si="3"/>
        <v>201.92083333333335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184.88333333333335</v>
      </c>
      <c r="AJ107" s="9">
        <f t="shared" si="8"/>
        <v>0.58359638047138052</v>
      </c>
      <c r="AK107" s="9">
        <f t="shared" si="9"/>
        <v>0.58359638047138052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Encargos'!$M25)+('Swap - Encargos'!Y25)</f>
        <v>129</v>
      </c>
      <c r="M108" s="4">
        <f>Forward!M108+(-'Swap - Encargos'!D25-'Swap - Encargos'!$M25)+('Swap - Encargos'!Z25)</f>
        <v>133</v>
      </c>
      <c r="N108" s="4">
        <f>Forward!N108+(-'Swap - Encargos'!E25-'Swap - Encargos'!$M25)+('Swap - Encargos'!AA25)</f>
        <v>148</v>
      </c>
      <c r="O108" s="4">
        <f>Forward!O108+(-'Swap - Encargos'!F25-'Swap - Encargos'!$M25)+('Swap - Encargos'!AB25)</f>
        <v>152</v>
      </c>
      <c r="P108" s="4">
        <f>Forward!P108+(-'Swap - Encargos'!G25-'Swap - Encargos'!$M25)+('Swap - Encargos'!AC25)</f>
        <v>152</v>
      </c>
      <c r="Q108" s="4">
        <f>Forward!Q108+(-'Swap - Encargos'!H25-'Swap - Encargos'!$M25)+('Swap - Encargos'!AD25)</f>
        <v>165</v>
      </c>
      <c r="R108" s="4">
        <f>Forward!R108+(-'Swap - Encargos'!I25-'Swap - Encargos'!$M25)+('Swap - Encargos'!AE25)</f>
        <v>164</v>
      </c>
      <c r="S108" s="4">
        <f>Forward!S108+(-'Swap - Encargos'!J25-'Swap - Encargos'!$M25)+('Swap - Encargos'!AF25)</f>
        <v>163</v>
      </c>
      <c r="T108" s="4">
        <f>Forward!T108+(-'Swap - Encargos'!K25-'Swap - Encargos'!$M25)+('Swap - Encargos'!AG25)</f>
        <v>161</v>
      </c>
      <c r="U108" s="4">
        <f>Forward!U108</f>
        <v>0</v>
      </c>
      <c r="V108" s="6"/>
      <c r="W108" s="20">
        <f t="shared" si="0"/>
        <v>143.05555555555554</v>
      </c>
      <c r="X108" s="20">
        <f t="shared" si="1"/>
        <v>205.3467261904762</v>
      </c>
      <c r="Y108" s="23">
        <f t="shared" si="2"/>
        <v>148.80000000000001</v>
      </c>
      <c r="Z108" s="23">
        <f t="shared" si="3"/>
        <v>201.92083333333335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173.74444444444447</v>
      </c>
      <c r="AJ108" s="9">
        <f t="shared" si="8"/>
        <v>0.5484357463524131</v>
      </c>
      <c r="AK108" s="9">
        <f t="shared" si="9"/>
        <v>0.5484357463524131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Encargos'!$M26)+('Swap - Encargos'!Y26)</f>
        <v>130</v>
      </c>
      <c r="M109" s="4">
        <f>Forward!M109+(-'Swap - Encargos'!D26-'Swap - Encargos'!$M26)+('Swap - Encargos'!Z26)</f>
        <v>132</v>
      </c>
      <c r="N109" s="4">
        <f>Forward!N109+(-'Swap - Encargos'!E26-'Swap - Encargos'!$M26)+('Swap - Encargos'!AA26)</f>
        <v>161</v>
      </c>
      <c r="O109" s="4">
        <f>Forward!O109+(-'Swap - Encargos'!F26-'Swap - Encargos'!$M26)+('Swap - Encargos'!AB26)</f>
        <v>167</v>
      </c>
      <c r="P109" s="4">
        <f>Forward!P109+(-'Swap - Encargos'!G26-'Swap - Encargos'!$M26)+('Swap - Encargos'!AC26)</f>
        <v>170</v>
      </c>
      <c r="Q109" s="4">
        <f>Forward!Q109+(-'Swap - Encargos'!H26-'Swap - Encargos'!$M26)+('Swap - Encargos'!AD26)</f>
        <v>172</v>
      </c>
      <c r="R109" s="4">
        <f>Forward!R109+(-'Swap - Encargos'!I26-'Swap - Encargos'!$M26)+('Swap - Encargos'!AE26)</f>
        <v>174</v>
      </c>
      <c r="S109" s="4">
        <f>Forward!S109+(-'Swap - Encargos'!J26-'Swap - Encargos'!$M26)+('Swap - Encargos'!AF26)</f>
        <v>172</v>
      </c>
      <c r="T109" s="4">
        <f>Forward!T109+(-'Swap - Encargos'!K26-'Swap - Encargos'!$M26)+('Swap - Encargos'!AG26)</f>
        <v>170</v>
      </c>
      <c r="U109" s="4">
        <f>Forward!U109</f>
        <v>0</v>
      </c>
      <c r="V109" s="6"/>
      <c r="W109" s="20">
        <f t="shared" si="0"/>
        <v>152.30555555555554</v>
      </c>
      <c r="X109" s="20">
        <f t="shared" si="1"/>
        <v>205.3467261904762</v>
      </c>
      <c r="Y109" s="23">
        <f t="shared" si="2"/>
        <v>159.69999999999999</v>
      </c>
      <c r="Z109" s="23">
        <f t="shared" si="3"/>
        <v>201.92083333333335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164.49444444444447</v>
      </c>
      <c r="AJ109" s="9">
        <f t="shared" si="8"/>
        <v>0.51923751402918072</v>
      </c>
      <c r="AK109" s="9">
        <f t="shared" si="9"/>
        <v>0.51923751402918072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Encargos'!$M27)+('Swap - Encargos'!Z27)</f>
        <v>135</v>
      </c>
      <c r="N110" s="4">
        <f>Forward!N110+(-'Swap - Encargos'!E27-'Swap - Encargos'!$M27)+('Swap - Encargos'!AA27)</f>
        <v>146</v>
      </c>
      <c r="O110" s="4">
        <f>Forward!O110+(-'Swap - Encargos'!F27-'Swap - Encargos'!$M27)+('Swap - Encargos'!AB27)</f>
        <v>158</v>
      </c>
      <c r="P110" s="4">
        <f>Forward!P110+(-'Swap - Encargos'!G27-'Swap - Encargos'!$M27)+('Swap - Encargos'!AC27)</f>
        <v>183</v>
      </c>
      <c r="Q110" s="4">
        <f>Forward!Q110+(-'Swap - Encargos'!H27-'Swap - Encargos'!$M27)+('Swap - Encargos'!AD27)</f>
        <v>181</v>
      </c>
      <c r="R110" s="4">
        <f>Forward!R110+(-'Swap - Encargos'!I27-'Swap - Encargos'!$M27)+('Swap - Encargos'!AE27)</f>
        <v>183</v>
      </c>
      <c r="S110" s="4">
        <f>Forward!S110+(-'Swap - Encargos'!J27-'Swap - Encargos'!$M27)+('Swap - Encargos'!AF27)</f>
        <v>180</v>
      </c>
      <c r="T110" s="4">
        <f>Forward!T110+(-'Swap - Encargos'!K27-'Swap - Encargos'!$M27)+('Swap - Encargos'!AG27)</f>
        <v>178</v>
      </c>
      <c r="U110" s="4">
        <f>Forward!U110</f>
        <v>0</v>
      </c>
      <c r="V110" s="6"/>
      <c r="W110" s="20">
        <f t="shared" si="0"/>
        <v>146.33333333333334</v>
      </c>
      <c r="X110" s="20">
        <f t="shared" si="1"/>
        <v>205.3467261904762</v>
      </c>
      <c r="Y110" s="23">
        <f t="shared" si="2"/>
        <v>160.6</v>
      </c>
      <c r="Z110" s="23">
        <f t="shared" si="3"/>
        <v>201.92083333333335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200.16666666666666</v>
      </c>
      <c r="AJ110" s="9">
        <f t="shared" si="8"/>
        <v>0.57768157768157768</v>
      </c>
      <c r="AK110" s="9">
        <f t="shared" si="9"/>
        <v>0.57768157768157768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Encargos'!$M28)+('Swap - Encargos'!Z28)</f>
        <v>171</v>
      </c>
      <c r="N111" s="4">
        <f>Forward!N111+(-'Swap - Encargos'!E28-'Swap - Encargos'!$M28)+('Swap - Encargos'!AA28)</f>
        <v>229</v>
      </c>
      <c r="O111" s="4">
        <f>Forward!O111+(-'Swap - Encargos'!F28-'Swap - Encargos'!$M28)+('Swap - Encargos'!AB28)</f>
        <v>225</v>
      </c>
      <c r="P111" s="4">
        <f>Forward!P111+(-'Swap - Encargos'!G28-'Swap - Encargos'!$M28)+('Swap - Encargos'!AC28)</f>
        <v>215</v>
      </c>
      <c r="Q111" s="4">
        <f>Forward!Q111+(-'Swap - Encargos'!H28-'Swap - Encargos'!$M28)+('Swap - Encargos'!AD28)</f>
        <v>207</v>
      </c>
      <c r="R111" s="4">
        <f>Forward!R111+(-'Swap - Encargos'!I28-'Swap - Encargos'!$M28)+('Swap - Encargos'!AE28)</f>
        <v>201</v>
      </c>
      <c r="S111" s="4">
        <f>Forward!S111+(-'Swap - Encargos'!J28-'Swap - Encargos'!$M28)+('Swap - Encargos'!AF28)</f>
        <v>197</v>
      </c>
      <c r="T111" s="4">
        <f>Forward!T111+(-'Swap - Encargos'!K28-'Swap - Encargos'!$M28)+('Swap - Encargos'!AG28)</f>
        <v>192</v>
      </c>
      <c r="U111" s="4">
        <f>Forward!U111</f>
        <v>0</v>
      </c>
      <c r="V111" s="6"/>
      <c r="W111" s="20">
        <f t="shared" si="0"/>
        <v>209.55555555555554</v>
      </c>
      <c r="X111" s="20">
        <f t="shared" si="1"/>
        <v>205.3467261904762</v>
      </c>
      <c r="Y111" s="23">
        <f t="shared" si="2"/>
        <v>209.9</v>
      </c>
      <c r="Z111" s="23">
        <f t="shared" si="3"/>
        <v>201.92083333333335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136.94444444444446</v>
      </c>
      <c r="AJ111" s="9">
        <f t="shared" si="8"/>
        <v>0.3952220618887286</v>
      </c>
      <c r="AK111" s="9">
        <f t="shared" si="9"/>
        <v>0.3952220618887286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Encargos'!$M29)+('Swap - Encargos'!Z29)</f>
        <v>178</v>
      </c>
      <c r="N112" s="4">
        <f>Forward!N112+(-'Swap - Encargos'!E29-'Swap - Encargos'!$M29)+('Swap - Encargos'!AA29)</f>
        <v>210</v>
      </c>
      <c r="O112" s="4">
        <f>Forward!O112+(-'Swap - Encargos'!F29-'Swap - Encargos'!$M29)+('Swap - Encargos'!AB29)</f>
        <v>207</v>
      </c>
      <c r="P112" s="4">
        <f>Forward!P112+(-'Swap - Encargos'!G29-'Swap - Encargos'!$M29)+('Swap - Encargos'!AC29)</f>
        <v>198</v>
      </c>
      <c r="Q112" s="4">
        <f>Forward!Q112+(-'Swap - Encargos'!H29-'Swap - Encargos'!$M29)+('Swap - Encargos'!AD29)</f>
        <v>203</v>
      </c>
      <c r="R112" s="4">
        <f>Forward!R112+(-'Swap - Encargos'!I29-'Swap - Encargos'!$M29)+('Swap - Encargos'!AE29)</f>
        <v>202</v>
      </c>
      <c r="S112" s="4">
        <f>Forward!S112+(-'Swap - Encargos'!J29-'Swap - Encargos'!$M29)+('Swap - Encargos'!AF29)</f>
        <v>199</v>
      </c>
      <c r="T112" s="4">
        <f>Forward!T112+(-'Swap - Encargos'!K29-'Swap - Encargos'!$M29)+('Swap - Encargos'!AG29)</f>
        <v>192</v>
      </c>
      <c r="U112" s="4">
        <f>Forward!U112</f>
        <v>0</v>
      </c>
      <c r="V112" s="6"/>
      <c r="W112" s="20">
        <f t="shared" si="0"/>
        <v>199.44444444444446</v>
      </c>
      <c r="X112" s="20">
        <f t="shared" si="1"/>
        <v>205.3467261904762</v>
      </c>
      <c r="Y112" s="23">
        <f t="shared" si="2"/>
        <v>200</v>
      </c>
      <c r="Z112" s="23">
        <f t="shared" si="3"/>
        <v>201.92083333333335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147.05555555555554</v>
      </c>
      <c r="AJ112" s="9">
        <f t="shared" si="8"/>
        <v>0.42440275773609104</v>
      </c>
      <c r="AK112" s="9">
        <f t="shared" si="9"/>
        <v>0.42440275773609104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Encargos'!$M30)+('Swap - Encargos'!Z30)</f>
        <v>161</v>
      </c>
      <c r="N113" s="4">
        <f>Forward!N113+(-'Swap - Encargos'!E30-'Swap - Encargos'!$M30)+('Swap - Encargos'!AA30)</f>
        <v>188</v>
      </c>
      <c r="O113" s="4">
        <f>Forward!O113+(-'Swap - Encargos'!F30-'Swap - Encargos'!$M30)+('Swap - Encargos'!AB30)</f>
        <v>195</v>
      </c>
      <c r="P113" s="4">
        <f>Forward!P113+(-'Swap - Encargos'!G30-'Swap - Encargos'!$M30)+('Swap - Encargos'!AC30)</f>
        <v>195</v>
      </c>
      <c r="Q113" s="4">
        <f>Forward!Q113+(-'Swap - Encargos'!H30-'Swap - Encargos'!$M30)+('Swap - Encargos'!AD30)</f>
        <v>191</v>
      </c>
      <c r="R113" s="4">
        <f>Forward!R113+(-'Swap - Encargos'!I30-'Swap - Encargos'!$M30)+('Swap - Encargos'!AE30)</f>
        <v>187</v>
      </c>
      <c r="S113" s="4">
        <f>Forward!S113+(-'Swap - Encargos'!J30-'Swap - Encargos'!$M30)+('Swap - Encargos'!AF30)</f>
        <v>184</v>
      </c>
      <c r="T113" s="4">
        <f>Forward!T113+(-'Swap - Encargos'!K30-'Swap - Encargos'!$M30)+('Swap - Encargos'!AG30)</f>
        <v>178</v>
      </c>
      <c r="U113" s="4">
        <f>Forward!U113</f>
        <v>0</v>
      </c>
      <c r="V113" s="6"/>
      <c r="W113" s="20">
        <f t="shared" si="0"/>
        <v>184.16666666666666</v>
      </c>
      <c r="X113" s="20">
        <f t="shared" si="1"/>
        <v>205.3467261904762</v>
      </c>
      <c r="Y113" s="23">
        <f t="shared" si="2"/>
        <v>187.3</v>
      </c>
      <c r="Z113" s="23">
        <f t="shared" si="3"/>
        <v>201.92083333333335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162.33333333333334</v>
      </c>
      <c r="AJ113" s="9">
        <f t="shared" si="8"/>
        <v>0.46849446849446852</v>
      </c>
      <c r="AK113" s="9">
        <f t="shared" si="9"/>
        <v>0.46849446849446852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Encargos'!$M31)+('Swap - Encargos'!Z31)</f>
        <v>133</v>
      </c>
      <c r="N114" s="4">
        <f>Forward!N114+(-'Swap - Encargos'!E31-'Swap - Encargos'!$M31)+('Swap - Encargos'!AA31)</f>
        <v>171</v>
      </c>
      <c r="O114" s="4">
        <f>Forward!O114+(-'Swap - Encargos'!F31-'Swap - Encargos'!$M31)+('Swap - Encargos'!AB31)</f>
        <v>187</v>
      </c>
      <c r="P114" s="4">
        <f>Forward!P114+(-'Swap - Encargos'!G31-'Swap - Encargos'!$M31)+('Swap - Encargos'!AC31)</f>
        <v>186</v>
      </c>
      <c r="Q114" s="4">
        <f>Forward!Q114+(-'Swap - Encargos'!H31-'Swap - Encargos'!$M31)+('Swap - Encargos'!AD31)</f>
        <v>182</v>
      </c>
      <c r="R114" s="4">
        <f>Forward!R114+(-'Swap - Encargos'!I31-'Swap - Encargos'!$M31)+('Swap - Encargos'!AE31)</f>
        <v>178</v>
      </c>
      <c r="S114" s="4">
        <f>Forward!S114+(-'Swap - Encargos'!J31-'Swap - Encargos'!$M31)+('Swap - Encargos'!AF31)</f>
        <v>172</v>
      </c>
      <c r="T114" s="4">
        <f>Forward!T114+(-'Swap - Encargos'!K31-'Swap - Encargos'!$M31)+('Swap - Encargos'!AG31)</f>
        <v>170</v>
      </c>
      <c r="U114" s="4">
        <f>Forward!U114</f>
        <v>0</v>
      </c>
      <c r="V114" s="6"/>
      <c r="W114" s="20">
        <f t="shared" si="0"/>
        <v>169.55555555555554</v>
      </c>
      <c r="X114" s="20">
        <f t="shared" si="1"/>
        <v>205.3467261904762</v>
      </c>
      <c r="Y114" s="23">
        <f t="shared" si="2"/>
        <v>174.8</v>
      </c>
      <c r="Z114" s="23">
        <f t="shared" si="3"/>
        <v>201.92083333333335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176.94444444444446</v>
      </c>
      <c r="AJ114" s="9">
        <f t="shared" si="8"/>
        <v>0.510662177328844</v>
      </c>
      <c r="AK114" s="9">
        <f t="shared" si="9"/>
        <v>0.510662177328844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Encargos'!$M32)+('Swap - Encargos'!Z32)</f>
        <v>189</v>
      </c>
      <c r="N115" s="4">
        <f>Forward!N115+(-'Swap - Encargos'!E32-'Swap - Encargos'!$M32)+('Swap - Encargos'!AA32)</f>
        <v>204</v>
      </c>
      <c r="O115" s="4">
        <f>Forward!O115+(-'Swap - Encargos'!F32-'Swap - Encargos'!$M32)+('Swap - Encargos'!AB32)</f>
        <v>201</v>
      </c>
      <c r="P115" s="4">
        <f>Forward!P115+(-'Swap - Encargos'!G32-'Swap - Encargos'!$M32)+('Swap - Encargos'!AC32)</f>
        <v>193</v>
      </c>
      <c r="Q115" s="4">
        <f>Forward!Q115+(-'Swap - Encargos'!H32-'Swap - Encargos'!$M32)+('Swap - Encargos'!AD32)</f>
        <v>192</v>
      </c>
      <c r="R115" s="4">
        <f>Forward!R115+(-'Swap - Encargos'!I32-'Swap - Encargos'!$M32)+('Swap - Encargos'!AE32)</f>
        <v>187</v>
      </c>
      <c r="S115" s="4">
        <f>Forward!S115+(-'Swap - Encargos'!J32-'Swap - Encargos'!$M32)+('Swap - Encargos'!AF32)</f>
        <v>182</v>
      </c>
      <c r="T115" s="4">
        <f>Forward!T115+(-'Swap - Encargos'!K32-'Swap - Encargos'!$M32)+('Swap - Encargos'!AG32)</f>
        <v>178</v>
      </c>
      <c r="U115" s="4">
        <f>Forward!U115</f>
        <v>0</v>
      </c>
      <c r="V115" s="6"/>
      <c r="W115" s="20">
        <f t="shared" si="0"/>
        <v>198.55555555555554</v>
      </c>
      <c r="X115" s="20">
        <f t="shared" si="1"/>
        <v>205.3467261904762</v>
      </c>
      <c r="Y115" s="23">
        <f t="shared" si="2"/>
        <v>195.63333333333333</v>
      </c>
      <c r="Z115" s="23">
        <f t="shared" si="3"/>
        <v>201.92083333333335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147.94444444444446</v>
      </c>
      <c r="AJ115" s="9">
        <f t="shared" si="8"/>
        <v>0.42696809363476035</v>
      </c>
      <c r="AK115" s="9">
        <f t="shared" si="9"/>
        <v>0.42696809363476035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Encargos'!$M33)+('Swap - Encargos'!Z33)</f>
        <v>247</v>
      </c>
      <c r="N116" s="4">
        <f>Forward!N116+(-'Swap - Encargos'!E33-'Swap - Encargos'!$M33)+('Swap - Encargos'!AA33)</f>
        <v>225</v>
      </c>
      <c r="O116" s="4">
        <f>Forward!O116+(-'Swap - Encargos'!F33-'Swap - Encargos'!$M33)+('Swap - Encargos'!AB33)</f>
        <v>212</v>
      </c>
      <c r="P116" s="4">
        <f>Forward!P116+(-'Swap - Encargos'!G33-'Swap - Encargos'!$M33)+('Swap - Encargos'!AC33)</f>
        <v>195</v>
      </c>
      <c r="Q116" s="4">
        <f>Forward!Q116+(-'Swap - Encargos'!H33-'Swap - Encargos'!$M33)+('Swap - Encargos'!AD33)</f>
        <v>192</v>
      </c>
      <c r="R116" s="4">
        <f>Forward!R116+(-'Swap - Encargos'!I33-'Swap - Encargos'!$M33)+('Swap - Encargos'!AE33)</f>
        <v>186</v>
      </c>
      <c r="S116" s="4">
        <f>Forward!S116+(-'Swap - Encargos'!J33-'Swap - Encargos'!$M33)+('Swap - Encargos'!AF33)</f>
        <v>184</v>
      </c>
      <c r="T116" s="4">
        <f>Forward!T116+(-'Swap - Encargos'!K33-'Swap - Encargos'!$M33)+('Swap - Encargos'!AG33)</f>
        <v>176</v>
      </c>
      <c r="U116" s="4">
        <f>Forward!U116</f>
        <v>0</v>
      </c>
      <c r="V116" s="6"/>
      <c r="W116" s="20">
        <f t="shared" si="0"/>
        <v>219.33333333333334</v>
      </c>
      <c r="X116" s="20">
        <f t="shared" si="1"/>
        <v>205.3467261904762</v>
      </c>
      <c r="Y116" s="23">
        <f t="shared" si="2"/>
        <v>208.1</v>
      </c>
      <c r="Z116" s="23">
        <f t="shared" si="3"/>
        <v>201.92083333333335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127.16666666666666</v>
      </c>
      <c r="AJ116" s="9">
        <f t="shared" si="8"/>
        <v>0.367003367003367</v>
      </c>
      <c r="AK116" s="9">
        <f t="shared" si="9"/>
        <v>0.367003367003367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Encargos'!$M34)+('Swap - Encargos'!Z34)</f>
        <v>197</v>
      </c>
      <c r="N117" s="4">
        <f>Forward!N117+(-'Swap - Encargos'!E34-'Swap - Encargos'!$M34)+('Swap - Encargos'!AA34)</f>
        <v>215</v>
      </c>
      <c r="O117" s="4">
        <f>Forward!O117+(-'Swap - Encargos'!F34-'Swap - Encargos'!$M34)+('Swap - Encargos'!AB34)</f>
        <v>206</v>
      </c>
      <c r="P117" s="4">
        <f>Forward!P117+(-'Swap - Encargos'!G34-'Swap - Encargos'!$M34)+('Swap - Encargos'!AC34)</f>
        <v>195</v>
      </c>
      <c r="Q117" s="4">
        <f>Forward!Q117+(-'Swap - Encargos'!H34-'Swap - Encargos'!$M34)+('Swap - Encargos'!AD34)</f>
        <v>187</v>
      </c>
      <c r="R117" s="4">
        <f>Forward!R117+(-'Swap - Encargos'!I34-'Swap - Encargos'!$M34)+('Swap - Encargos'!AE34)</f>
        <v>184</v>
      </c>
      <c r="S117" s="4">
        <f>Forward!S117+(-'Swap - Encargos'!J34-'Swap - Encargos'!$M34)+('Swap - Encargos'!AF34)</f>
        <v>179</v>
      </c>
      <c r="T117" s="4">
        <f>Forward!T117+(-'Swap - Encargos'!K34-'Swap - Encargos'!$M34)+('Swap - Encargos'!AG34)</f>
        <v>178</v>
      </c>
      <c r="U117" s="4">
        <f>Forward!U117</f>
        <v>0</v>
      </c>
      <c r="V117" s="6"/>
      <c r="W117" s="20">
        <f t="shared" si="0"/>
        <v>205.61111111111111</v>
      </c>
      <c r="X117" s="20">
        <f t="shared" si="1"/>
        <v>205.3467261904762</v>
      </c>
      <c r="Y117" s="23">
        <f t="shared" si="2"/>
        <v>198.48333333333332</v>
      </c>
      <c r="Z117" s="23">
        <f t="shared" si="3"/>
        <v>201.92083333333335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140.88888888888889</v>
      </c>
      <c r="AJ117" s="9">
        <f t="shared" si="8"/>
        <v>0.40660573993907329</v>
      </c>
      <c r="AK117" s="9">
        <f t="shared" si="9"/>
        <v>0.40660573993907329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Encargos'!$M35)+('Swap - Encargos'!Z35)</f>
        <v>241</v>
      </c>
      <c r="N118" s="4">
        <f>Forward!N118+(-'Swap - Encargos'!E35-'Swap - Encargos'!$M35)+('Swap - Encargos'!AA35)</f>
        <v>220</v>
      </c>
      <c r="O118" s="4">
        <f>Forward!O118+(-'Swap - Encargos'!F35-'Swap - Encargos'!$M35)+('Swap - Encargos'!AB35)</f>
        <v>213</v>
      </c>
      <c r="P118" s="4">
        <f>Forward!P118+(-'Swap - Encargos'!G35-'Swap - Encargos'!$M35)+('Swap - Encargos'!AC35)</f>
        <v>199</v>
      </c>
      <c r="Q118" s="4">
        <f>Forward!Q118+(-'Swap - Encargos'!H35-'Swap - Encargos'!$M35)+('Swap - Encargos'!AD35)</f>
        <v>191</v>
      </c>
      <c r="R118" s="4">
        <f>Forward!R118+(-'Swap - Encargos'!I35-'Swap - Encargos'!$M35)+('Swap - Encargos'!AE35)</f>
        <v>186</v>
      </c>
      <c r="S118" s="4">
        <f>Forward!S118+(-'Swap - Encargos'!J35-'Swap - Encargos'!$M35)+('Swap - Encargos'!AF35)</f>
        <v>183</v>
      </c>
      <c r="T118" s="4">
        <f>Forward!T118+(-'Swap - Encargos'!K35-'Swap - Encargos'!$M35)+('Swap - Encargos'!AG35)</f>
        <v>180</v>
      </c>
      <c r="U118" s="4">
        <f>Forward!U118</f>
        <v>0</v>
      </c>
      <c r="V118" s="6"/>
      <c r="W118" s="20">
        <f t="shared" si="0"/>
        <v>215.33333333333334</v>
      </c>
      <c r="X118" s="20">
        <f t="shared" si="1"/>
        <v>205.3467261904762</v>
      </c>
      <c r="Y118" s="23">
        <f t="shared" si="2"/>
        <v>205.46666666666667</v>
      </c>
      <c r="Z118" s="23">
        <f t="shared" si="3"/>
        <v>201.92083333333335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131.16666666666666</v>
      </c>
      <c r="AJ118" s="9">
        <f t="shared" si="8"/>
        <v>0.37854737854737852</v>
      </c>
      <c r="AK118" s="9">
        <f t="shared" si="9"/>
        <v>0.37854737854737852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Encargos'!$M36)+('Swap - Encargos'!Z36)</f>
        <v>297</v>
      </c>
      <c r="N119" s="4">
        <f>Forward!N119+(-'Swap - Encargos'!E36-'Swap - Encargos'!$M36)+('Swap - Encargos'!AA36)</f>
        <v>232</v>
      </c>
      <c r="O119" s="4">
        <f>Forward!O119+(-'Swap - Encargos'!F36-'Swap - Encargos'!$M36)+('Swap - Encargos'!AB36)</f>
        <v>209</v>
      </c>
      <c r="P119" s="4">
        <f>Forward!P119+(-'Swap - Encargos'!G36-'Swap - Encargos'!$M36)+('Swap - Encargos'!AC36)</f>
        <v>191</v>
      </c>
      <c r="Q119" s="4">
        <f>Forward!Q119+(-'Swap - Encargos'!H36-'Swap - Encargos'!$M36)+('Swap - Encargos'!AD36)</f>
        <v>192</v>
      </c>
      <c r="R119" s="4">
        <f>Forward!R119+(-'Swap - Encargos'!I36-'Swap - Encargos'!$M36)+('Swap - Encargos'!AE36)</f>
        <v>185</v>
      </c>
      <c r="S119" s="4">
        <f>Forward!S119+(-'Swap - Encargos'!J36-'Swap - Encargos'!$M36)+('Swap - Encargos'!AF36)</f>
        <v>183</v>
      </c>
      <c r="T119" s="4">
        <f>Forward!T119+(-'Swap - Encargos'!K36-'Swap - Encargos'!$M36)+('Swap - Encargos'!AG36)</f>
        <v>179</v>
      </c>
      <c r="U119" s="4">
        <f>Forward!U119</f>
        <v>0</v>
      </c>
      <c r="V119" s="6"/>
      <c r="W119" s="20">
        <f t="shared" si="0"/>
        <v>219.5</v>
      </c>
      <c r="X119" s="20">
        <f t="shared" si="1"/>
        <v>205.3467261904762</v>
      </c>
      <c r="Y119" s="23">
        <f t="shared" si="2"/>
        <v>207.4</v>
      </c>
      <c r="Z119" s="23">
        <f t="shared" si="3"/>
        <v>201.92083333333335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127</v>
      </c>
      <c r="AJ119" s="9">
        <f t="shared" si="8"/>
        <v>0.36652236652236653</v>
      </c>
      <c r="AK119" s="9">
        <f t="shared" si="9"/>
        <v>0.36652236652236653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Encargos'!$M37)+('Swap - Encargos'!Z37)</f>
        <v>262</v>
      </c>
      <c r="N120" s="4">
        <f>Forward!N120+(-'Swap - Encargos'!E37-'Swap - Encargos'!$M37)+('Swap - Encargos'!AA37)</f>
        <v>165</v>
      </c>
      <c r="O120" s="4">
        <f>Forward!O120+(-'Swap - Encargos'!F37-'Swap - Encargos'!$M37)+('Swap - Encargos'!AB37)</f>
        <v>197</v>
      </c>
      <c r="P120" s="4">
        <f>Forward!P120+(-'Swap - Encargos'!G37-'Swap - Encargos'!$M37)+('Swap - Encargos'!AC37)</f>
        <v>194</v>
      </c>
      <c r="Q120" s="4">
        <f>Forward!Q120+(-'Swap - Encargos'!H37-'Swap - Encargos'!$M37)+('Swap - Encargos'!AD37)</f>
        <v>188</v>
      </c>
      <c r="R120" s="4">
        <f>Forward!R120+(-'Swap - Encargos'!I37-'Swap - Encargos'!$M37)+('Swap - Encargos'!AE37)</f>
        <v>182</v>
      </c>
      <c r="S120" s="4">
        <f>Forward!S120+(-'Swap - Encargos'!J37-'Swap - Encargos'!$M37)+('Swap - Encargos'!AF37)</f>
        <v>178</v>
      </c>
      <c r="T120" s="4">
        <f>Forward!T120+(-'Swap - Encargos'!K37-'Swap - Encargos'!$M37)+('Swap - Encargos'!AG37)</f>
        <v>174</v>
      </c>
      <c r="U120" s="4">
        <f>Forward!U120</f>
        <v>0</v>
      </c>
      <c r="V120" s="6"/>
      <c r="W120" s="20">
        <f t="shared" si="0"/>
        <v>189.11111111111111</v>
      </c>
      <c r="X120" s="20">
        <f t="shared" si="1"/>
        <v>205.3467261904762</v>
      </c>
      <c r="Y120" s="23">
        <f t="shared" si="2"/>
        <v>187.86666666666667</v>
      </c>
      <c r="Z120" s="23">
        <f t="shared" si="3"/>
        <v>201.92083333333335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157.38888888888889</v>
      </c>
      <c r="AJ120" s="9">
        <f t="shared" si="8"/>
        <v>0.4542247875581209</v>
      </c>
      <c r="AK120" s="9">
        <f t="shared" si="9"/>
        <v>0.4542247875581209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Encargos'!$M38)+('Swap - Encargos'!Z38)</f>
        <v>133</v>
      </c>
      <c r="N121" s="4">
        <f>Forward!N121+(-'Swap - Encargos'!E38-'Swap - Encargos'!$M38)+('Swap - Encargos'!AA38)</f>
        <v>177</v>
      </c>
      <c r="O121" s="4">
        <f>Forward!O121+(-'Swap - Encargos'!F38-'Swap - Encargos'!$M38)+('Swap - Encargos'!AB38)</f>
        <v>197</v>
      </c>
      <c r="P121" s="4">
        <f>Forward!P121+(-'Swap - Encargos'!G38-'Swap - Encargos'!$M38)+('Swap - Encargos'!AC38)</f>
        <v>201</v>
      </c>
      <c r="Q121" s="4">
        <f>Forward!Q121+(-'Swap - Encargos'!H38-'Swap - Encargos'!$M38)+('Swap - Encargos'!AD38)</f>
        <v>191</v>
      </c>
      <c r="R121" s="4">
        <f>Forward!R121+(-'Swap - Encargos'!I38-'Swap - Encargos'!$M38)+('Swap - Encargos'!AE38)</f>
        <v>190</v>
      </c>
      <c r="S121" s="4">
        <f>Forward!S121+(-'Swap - Encargos'!J38-'Swap - Encargos'!$M38)+('Swap - Encargos'!AF38)</f>
        <v>186</v>
      </c>
      <c r="T121" s="4">
        <f>Forward!T121+(-'Swap - Encargos'!K38-'Swap - Encargos'!$M38)+('Swap - Encargos'!AG38)</f>
        <v>184</v>
      </c>
      <c r="U121" s="4">
        <f>Forward!U121</f>
        <v>0</v>
      </c>
      <c r="V121" s="6"/>
      <c r="W121" s="20">
        <f t="shared" si="0"/>
        <v>189.77777777777777</v>
      </c>
      <c r="X121" s="20">
        <f t="shared" si="1"/>
        <v>205.3467261904762</v>
      </c>
      <c r="Y121" s="23">
        <f t="shared" si="2"/>
        <v>190.25</v>
      </c>
      <c r="Z121" s="23">
        <f t="shared" si="3"/>
        <v>201.92083333333335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156.72222222222223</v>
      </c>
      <c r="AJ121" s="9">
        <f t="shared" si="8"/>
        <v>0.45230078563411896</v>
      </c>
      <c r="AK121" s="9">
        <f t="shared" si="9"/>
        <v>0.45230078563411896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Encargos'!$M39)+('Swap - Encargos'!AA39)</f>
        <v>173</v>
      </c>
      <c r="O122" s="4">
        <f>Forward!O122+(-'Swap - Encargos'!F39-'Swap - Encargos'!$M39)+('Swap - Encargos'!AB39)</f>
        <v>210</v>
      </c>
      <c r="P122" s="4">
        <f>Forward!P122+(-'Swap - Encargos'!G39-'Swap - Encargos'!$M39)+('Swap - Encargos'!AC39)</f>
        <v>193</v>
      </c>
      <c r="Q122" s="4">
        <f>Forward!Q122+(-'Swap - Encargos'!H39-'Swap - Encargos'!$M39)+('Swap - Encargos'!AD39)</f>
        <v>185</v>
      </c>
      <c r="R122" s="4">
        <f>Forward!R122+(-'Swap - Encargos'!I39-'Swap - Encargos'!$M39)+('Swap - Encargos'!AE39)</f>
        <v>184</v>
      </c>
      <c r="S122" s="4">
        <f>Forward!S122+(-'Swap - Encargos'!J39-'Swap - Encargos'!$M39)+('Swap - Encargos'!AF39)</f>
        <v>182</v>
      </c>
      <c r="T122" s="4">
        <f>Forward!T122+(-'Swap - Encargos'!K39-'Swap - Encargos'!$M39)+('Swap - Encargos'!AG39)</f>
        <v>178</v>
      </c>
      <c r="U122" s="4">
        <f>Forward!U122</f>
        <v>0</v>
      </c>
      <c r="V122" s="6"/>
      <c r="W122" s="20">
        <f t="shared" si="0"/>
        <v>192</v>
      </c>
      <c r="X122" s="20">
        <f t="shared" si="1"/>
        <v>205.3467261904762</v>
      </c>
      <c r="Y122" s="23">
        <f t="shared" si="2"/>
        <v>189</v>
      </c>
      <c r="Z122" s="23">
        <f t="shared" si="3"/>
        <v>201.92083333333335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186.3</v>
      </c>
      <c r="AJ122" s="9">
        <f t="shared" si="8"/>
        <v>0.49246629659000796</v>
      </c>
      <c r="AK122" s="9">
        <f t="shared" si="9"/>
        <v>0.49246629659000796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Encargos'!$M40)+('Swap - Encargos'!AA40)</f>
        <v>229</v>
      </c>
      <c r="O123" s="4">
        <f>Forward!O123+(-'Swap - Encargos'!F40-'Swap - Encargos'!$M40)+('Swap - Encargos'!AB40)</f>
        <v>223</v>
      </c>
      <c r="P123" s="4">
        <f>Forward!P123+(-'Swap - Encargos'!G40-'Swap - Encargos'!$M40)+('Swap - Encargos'!AC40)</f>
        <v>208</v>
      </c>
      <c r="Q123" s="4">
        <f>Forward!Q123+(-'Swap - Encargos'!H40-'Swap - Encargos'!$M40)+('Swap - Encargos'!AD40)</f>
        <v>196</v>
      </c>
      <c r="R123" s="4">
        <f>Forward!R123+(-'Swap - Encargos'!I40-'Swap - Encargos'!$M40)+('Swap - Encargos'!AE40)</f>
        <v>190</v>
      </c>
      <c r="S123" s="4">
        <f>Forward!S123+(-'Swap - Encargos'!J40-'Swap - Encargos'!$M40)+('Swap - Encargos'!AF40)</f>
        <v>187</v>
      </c>
      <c r="T123" s="4">
        <f>Forward!T123+(-'Swap - Encargos'!K40-'Swap - Encargos'!$M40)+('Swap - Encargos'!AG40)</f>
        <v>178</v>
      </c>
      <c r="U123" s="4">
        <f>Forward!U123</f>
        <v>0</v>
      </c>
      <c r="V123" s="6"/>
      <c r="W123" s="20">
        <f t="shared" si="0"/>
        <v>219.08333333333334</v>
      </c>
      <c r="X123" s="20">
        <f t="shared" si="1"/>
        <v>205.3467261904762</v>
      </c>
      <c r="Y123" s="23">
        <f t="shared" si="2"/>
        <v>208.5</v>
      </c>
      <c r="Z123" s="23">
        <f t="shared" si="3"/>
        <v>201.92083333333335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159.21666666666667</v>
      </c>
      <c r="AJ123" s="9">
        <f t="shared" si="8"/>
        <v>0.42087408582253943</v>
      </c>
      <c r="AK123" s="9">
        <f t="shared" si="9"/>
        <v>0.42087408582253943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Encargos'!$M41)+('Swap - Encargos'!AA41)</f>
        <v>299</v>
      </c>
      <c r="O124" s="4">
        <f>Forward!O124+(-'Swap - Encargos'!F41-'Swap - Encargos'!$M41)+('Swap - Encargos'!AB41)</f>
        <v>248</v>
      </c>
      <c r="P124" s="4">
        <f>Forward!P124+(-'Swap - Encargos'!G41-'Swap - Encargos'!$M41)+('Swap - Encargos'!AC41)</f>
        <v>208</v>
      </c>
      <c r="Q124" s="4">
        <f>Forward!Q124+(-'Swap - Encargos'!H41-'Swap - Encargos'!$M41)+('Swap - Encargos'!AD41)</f>
        <v>200</v>
      </c>
      <c r="R124" s="4">
        <f>Forward!R124+(-'Swap - Encargos'!I41-'Swap - Encargos'!$M41)+('Swap - Encargos'!AE41)</f>
        <v>200</v>
      </c>
      <c r="S124" s="4">
        <f>Forward!S124+(-'Swap - Encargos'!J41-'Swap - Encargos'!$M41)+('Swap - Encargos'!AF41)</f>
        <v>199</v>
      </c>
      <c r="T124" s="4">
        <f>Forward!T124+(-'Swap - Encargos'!K41-'Swap - Encargos'!$M41)+('Swap - Encargos'!AG41)</f>
        <v>186</v>
      </c>
      <c r="U124" s="4">
        <f>Forward!U124</f>
        <v>0</v>
      </c>
      <c r="V124" s="6"/>
      <c r="W124" s="20">
        <f t="shared" si="0"/>
        <v>246.16666666666666</v>
      </c>
      <c r="X124" s="20">
        <f t="shared" si="1"/>
        <v>205.3467261904762</v>
      </c>
      <c r="Y124" s="23">
        <f t="shared" si="2"/>
        <v>227.66666666666666</v>
      </c>
      <c r="Z124" s="23">
        <f t="shared" si="3"/>
        <v>201.92083333333335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132.13333333333335</v>
      </c>
      <c r="AJ124" s="9">
        <f t="shared" si="8"/>
        <v>0.34928187505507097</v>
      </c>
      <c r="AK124" s="9">
        <f t="shared" si="9"/>
        <v>0.34928187505507097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Encargos'!$M42)+('Swap - Encargos'!AA42)</f>
        <v>303</v>
      </c>
      <c r="O125" s="4">
        <f>Forward!O125+(-'Swap - Encargos'!F42-'Swap - Encargos'!$M42)+('Swap - Encargos'!AB42)</f>
        <v>250</v>
      </c>
      <c r="P125" s="4">
        <f>Forward!P125+(-'Swap - Encargos'!G42-'Swap - Encargos'!$M42)+('Swap - Encargos'!AC42)</f>
        <v>203</v>
      </c>
      <c r="Q125" s="4">
        <f>Forward!Q125+(-'Swap - Encargos'!H42-'Swap - Encargos'!$M42)+('Swap - Encargos'!AD42)</f>
        <v>192</v>
      </c>
      <c r="R125" s="4">
        <f>Forward!R125+(-'Swap - Encargos'!I42-'Swap - Encargos'!$M42)+('Swap - Encargos'!AE42)</f>
        <v>201</v>
      </c>
      <c r="S125" s="4">
        <f>Forward!S125+(-'Swap - Encargos'!J42-'Swap - Encargos'!$M42)+('Swap - Encargos'!AF42)</f>
        <v>200</v>
      </c>
      <c r="T125" s="4">
        <f>Forward!T125+(-'Swap - Encargos'!K42-'Swap - Encargos'!$M42)+('Swap - Encargos'!AG42)</f>
        <v>193</v>
      </c>
      <c r="U125" s="4">
        <f>Forward!U125</f>
        <v>0</v>
      </c>
      <c r="V125" s="6"/>
      <c r="W125" s="20">
        <f t="shared" si="0"/>
        <v>242.75</v>
      </c>
      <c r="X125" s="20">
        <f t="shared" si="1"/>
        <v>205.3467261904762</v>
      </c>
      <c r="Y125" s="23">
        <f t="shared" si="2"/>
        <v>224.65</v>
      </c>
      <c r="Z125" s="23">
        <f t="shared" si="3"/>
        <v>201.92083333333335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135.55000000000001</v>
      </c>
      <c r="AJ125" s="9">
        <f t="shared" si="8"/>
        <v>0.35831350779804388</v>
      </c>
      <c r="AK125" s="9">
        <f t="shared" si="9"/>
        <v>0.35831350779804388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Encargos'!$M43)+('Swap - Encargos'!AA43)</f>
        <v>320</v>
      </c>
      <c r="O126" s="4">
        <f>Forward!O126+(-'Swap - Encargos'!F43-'Swap - Encargos'!$M43)+('Swap - Encargos'!AB43)</f>
        <v>256</v>
      </c>
      <c r="P126" s="4">
        <f>Forward!P126+(-'Swap - Encargos'!G43-'Swap - Encargos'!$M43)+('Swap - Encargos'!AC43)</f>
        <v>205</v>
      </c>
      <c r="Q126" s="4">
        <f>Forward!Q126+(-'Swap - Encargos'!H43-'Swap - Encargos'!$M43)+('Swap - Encargos'!AD43)</f>
        <v>194</v>
      </c>
      <c r="R126" s="4">
        <f>Forward!R126+(-'Swap - Encargos'!I43-'Swap - Encargos'!$M43)+('Swap - Encargos'!AE43)</f>
        <v>200</v>
      </c>
      <c r="S126" s="4">
        <f>Forward!S126+(-'Swap - Encargos'!J43-'Swap - Encargos'!$M43)+('Swap - Encargos'!AF43)</f>
        <v>204</v>
      </c>
      <c r="T126" s="4">
        <f>Forward!T126+(-'Swap - Encargos'!K43-'Swap - Encargos'!$M43)+('Swap - Encargos'!AG43)</f>
        <v>193</v>
      </c>
      <c r="U126" s="4">
        <f>Forward!U126</f>
        <v>0</v>
      </c>
      <c r="V126" s="6"/>
      <c r="W126" s="20">
        <f t="shared" si="0"/>
        <v>246.33333333333334</v>
      </c>
      <c r="X126" s="20">
        <f t="shared" si="1"/>
        <v>205.3467261904762</v>
      </c>
      <c r="Y126" s="23">
        <f t="shared" si="2"/>
        <v>227.26666666666668</v>
      </c>
      <c r="Z126" s="23">
        <f t="shared" si="3"/>
        <v>201.92083333333335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131.96666666666667</v>
      </c>
      <c r="AJ126" s="9">
        <f t="shared" si="8"/>
        <v>0.34884130760419418</v>
      </c>
      <c r="AK126" s="9">
        <f t="shared" si="9"/>
        <v>0.34884130760419418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Encargos'!$M44)+('Swap - Encargos'!AA44)</f>
        <v>335</v>
      </c>
      <c r="O127" s="4">
        <f>Forward!O127+(-'Swap - Encargos'!F44-'Swap - Encargos'!$M44)+('Swap - Encargos'!AB44)</f>
        <v>270</v>
      </c>
      <c r="P127" s="4">
        <f>Forward!P127+(-'Swap - Encargos'!G44-'Swap - Encargos'!$M44)+('Swap - Encargos'!AC44)</f>
        <v>211</v>
      </c>
      <c r="Q127" s="4">
        <f>Forward!Q127+(-'Swap - Encargos'!H44-'Swap - Encargos'!$M44)+('Swap - Encargos'!AD44)</f>
        <v>200</v>
      </c>
      <c r="R127" s="4">
        <f>Forward!R127+(-'Swap - Encargos'!I44-'Swap - Encargos'!$M44)+('Swap - Encargos'!AE44)</f>
        <v>208</v>
      </c>
      <c r="S127" s="4">
        <f>Forward!S127+(-'Swap - Encargos'!J44-'Swap - Encargos'!$M44)+('Swap - Encargos'!AF44)</f>
        <v>205</v>
      </c>
      <c r="T127" s="4">
        <f>Forward!T127+(-'Swap - Encargos'!K44-'Swap - Encargos'!$M44)+('Swap - Encargos'!AG44)</f>
        <v>194</v>
      </c>
      <c r="U127" s="4">
        <f>Forward!U127</f>
        <v>0</v>
      </c>
      <c r="V127" s="6"/>
      <c r="W127" s="20">
        <f t="shared" si="0"/>
        <v>253.25</v>
      </c>
      <c r="X127" s="20">
        <f t="shared" si="1"/>
        <v>205.3467261904762</v>
      </c>
      <c r="Y127" s="23">
        <f t="shared" si="2"/>
        <v>233.96666666666667</v>
      </c>
      <c r="Z127" s="23">
        <f t="shared" si="3"/>
        <v>201.92083333333335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125.05000000000001</v>
      </c>
      <c r="AJ127" s="9">
        <f t="shared" si="8"/>
        <v>0.33055775839280999</v>
      </c>
      <c r="AK127" s="9">
        <f t="shared" si="9"/>
        <v>0.33055775839280999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Encargos'!$M45)+('Swap - Encargos'!AA45)</f>
        <v>301</v>
      </c>
      <c r="O128" s="4">
        <f>Forward!O128+(-'Swap - Encargos'!F45-'Swap - Encargos'!$M45)+('Swap - Encargos'!AB45)</f>
        <v>260</v>
      </c>
      <c r="P128" s="4">
        <f>Forward!P128+(-'Swap - Encargos'!G45-'Swap - Encargos'!$M45)+('Swap - Encargos'!AC45)</f>
        <v>223</v>
      </c>
      <c r="Q128" s="4">
        <f>Forward!Q128+(-'Swap - Encargos'!H45-'Swap - Encargos'!$M45)+('Swap - Encargos'!AD45)</f>
        <v>204</v>
      </c>
      <c r="R128" s="4">
        <f>Forward!R128+(-'Swap - Encargos'!I45-'Swap - Encargos'!$M45)+('Swap - Encargos'!AE45)</f>
        <v>207</v>
      </c>
      <c r="S128" s="4">
        <f>Forward!S128+(-'Swap - Encargos'!J45-'Swap - Encargos'!$M45)+('Swap - Encargos'!AF45)</f>
        <v>204</v>
      </c>
      <c r="T128" s="4">
        <f>Forward!T128+(-'Swap - Encargos'!K45-'Swap - Encargos'!$M45)+('Swap - Encargos'!AG45)</f>
        <v>192</v>
      </c>
      <c r="U128" s="4">
        <f>Forward!U128</f>
        <v>0</v>
      </c>
      <c r="V128" s="6"/>
      <c r="W128" s="20">
        <f t="shared" si="0"/>
        <v>245.16666666666666</v>
      </c>
      <c r="X128" s="20">
        <f t="shared" si="1"/>
        <v>205.3467261904762</v>
      </c>
      <c r="Y128" s="23">
        <f t="shared" si="2"/>
        <v>229.3</v>
      </c>
      <c r="Z128" s="23">
        <f t="shared" si="3"/>
        <v>201.92083333333335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133.13333333333335</v>
      </c>
      <c r="AJ128" s="9">
        <f t="shared" si="8"/>
        <v>0.35192527976033133</v>
      </c>
      <c r="AK128" s="9">
        <f t="shared" si="9"/>
        <v>0.35192527976033133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Encargos'!$M46)+('Swap - Encargos'!AA46)</f>
        <v>278</v>
      </c>
      <c r="O129" s="4">
        <f>Forward!O129+(-'Swap - Encargos'!F46-'Swap - Encargos'!$M46)+('Swap - Encargos'!AB46)</f>
        <v>242</v>
      </c>
      <c r="P129" s="4">
        <f>Forward!P129+(-'Swap - Encargos'!G46-'Swap - Encargos'!$M46)+('Swap - Encargos'!AC46)</f>
        <v>217</v>
      </c>
      <c r="Q129" s="4">
        <f>Forward!Q129+(-'Swap - Encargos'!H46-'Swap - Encargos'!$M46)+('Swap - Encargos'!AD46)</f>
        <v>199</v>
      </c>
      <c r="R129" s="4">
        <f>Forward!R129+(-'Swap - Encargos'!I46-'Swap - Encargos'!$M46)+('Swap - Encargos'!AE46)</f>
        <v>210</v>
      </c>
      <c r="S129" s="4">
        <f>Forward!S129+(-'Swap - Encargos'!J46-'Swap - Encargos'!$M46)+('Swap - Encargos'!AF46)</f>
        <v>204</v>
      </c>
      <c r="T129" s="4">
        <f>Forward!T129+(-'Swap - Encargos'!K46-'Swap - Encargos'!$M46)+('Swap - Encargos'!AG46)</f>
        <v>198</v>
      </c>
      <c r="U129" s="4">
        <f>Forward!U129</f>
        <v>0</v>
      </c>
      <c r="V129" s="6"/>
      <c r="W129" s="20">
        <f t="shared" si="0"/>
        <v>230.30555555555554</v>
      </c>
      <c r="X129" s="20">
        <f t="shared" si="1"/>
        <v>205.3467261904762</v>
      </c>
      <c r="Y129" s="23">
        <f t="shared" si="2"/>
        <v>220.56666666666666</v>
      </c>
      <c r="Z129" s="23">
        <f t="shared" si="3"/>
        <v>201.92083333333335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147.99444444444447</v>
      </c>
      <c r="AJ129" s="9">
        <f t="shared" si="8"/>
        <v>0.39120921079683973</v>
      </c>
      <c r="AK129" s="9">
        <f t="shared" si="9"/>
        <v>0.39120921079683973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Encargos'!$M47)+('Swap - Encargos'!AA47)</f>
        <v>329</v>
      </c>
      <c r="O130" s="4">
        <f>Forward!O130+(-'Swap - Encargos'!F47-'Swap - Encargos'!$M47)+('Swap - Encargos'!AB47)</f>
        <v>260</v>
      </c>
      <c r="P130" s="4">
        <f>Forward!P130+(-'Swap - Encargos'!G47-'Swap - Encargos'!$M47)+('Swap - Encargos'!AC47)</f>
        <v>219</v>
      </c>
      <c r="Q130" s="4">
        <f>Forward!Q130+(-'Swap - Encargos'!H47-'Swap - Encargos'!$M47)+('Swap - Encargos'!AD47)</f>
        <v>208</v>
      </c>
      <c r="R130" s="4">
        <f>Forward!R130+(-'Swap - Encargos'!I47-'Swap - Encargos'!$M47)+('Swap - Encargos'!AE47)</f>
        <v>218</v>
      </c>
      <c r="S130" s="4">
        <f>Forward!S130+(-'Swap - Encargos'!J47-'Swap - Encargos'!$M47)+('Swap - Encargos'!AF47)</f>
        <v>219</v>
      </c>
      <c r="T130" s="4">
        <f>Forward!T130+(-'Swap - Encargos'!K47-'Swap - Encargos'!$M47)+('Swap - Encargos'!AG47)</f>
        <v>211</v>
      </c>
      <c r="U130" s="4">
        <f>Forward!U130</f>
        <v>0</v>
      </c>
      <c r="V130" s="6"/>
      <c r="W130" s="20">
        <f t="shared" si="0"/>
        <v>242.44444444444446</v>
      </c>
      <c r="X130" s="20">
        <f t="shared" si="1"/>
        <v>205.3467261904762</v>
      </c>
      <c r="Y130" s="23">
        <f t="shared" si="2"/>
        <v>232.13333333333333</v>
      </c>
      <c r="Z130" s="23">
        <f t="shared" si="3"/>
        <v>201.92083333333335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135.85555555555555</v>
      </c>
      <c r="AJ130" s="9">
        <f t="shared" si="8"/>
        <v>0.35912121479131787</v>
      </c>
      <c r="AK130" s="9">
        <f t="shared" si="9"/>
        <v>0.35912121479131787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Encargos'!$M48)+('Swap - Encargos'!AA48)</f>
        <v>323</v>
      </c>
      <c r="O131" s="4">
        <f>Forward!O131+(-'Swap - Encargos'!F48-'Swap - Encargos'!$M48)+('Swap - Encargos'!AB48)</f>
        <v>240</v>
      </c>
      <c r="P131" s="4">
        <f>Forward!P131+(-'Swap - Encargos'!G48-'Swap - Encargos'!$M48)+('Swap - Encargos'!AC48)</f>
        <v>219</v>
      </c>
      <c r="Q131" s="4">
        <f>Forward!Q131+(-'Swap - Encargos'!H48-'Swap - Encargos'!$M48)+('Swap - Encargos'!AD48)</f>
        <v>224</v>
      </c>
      <c r="R131" s="4">
        <f>Forward!R131+(-'Swap - Encargos'!I48-'Swap - Encargos'!$M48)+('Swap - Encargos'!AE48)</f>
        <v>228</v>
      </c>
      <c r="S131" s="4">
        <f>Forward!S131+(-'Swap - Encargos'!J48-'Swap - Encargos'!$M48)+('Swap - Encargos'!AF48)</f>
        <v>230</v>
      </c>
      <c r="T131" s="4">
        <f>Forward!T131+(-'Swap - Encargos'!K48-'Swap - Encargos'!$M48)+('Swap - Encargos'!AG48)</f>
        <v>220</v>
      </c>
      <c r="U131" s="4">
        <f>Forward!U131</f>
        <v>0</v>
      </c>
      <c r="V131" s="6"/>
      <c r="W131" s="20">
        <f t="shared" si="0"/>
        <v>235.91666666666666</v>
      </c>
      <c r="X131" s="20">
        <f t="shared" si="1"/>
        <v>205.3467261904762</v>
      </c>
      <c r="Y131" s="23">
        <f t="shared" si="2"/>
        <v>232.85</v>
      </c>
      <c r="Z131" s="23">
        <f t="shared" si="3"/>
        <v>201.92083333333335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142.38333333333335</v>
      </c>
      <c r="AJ131" s="9">
        <f t="shared" si="8"/>
        <v>0.37637677328398983</v>
      </c>
      <c r="AK131" s="9">
        <f>IF(AJ131&gt;0,AJ131,0)</f>
        <v>0.37637677328398983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Encargos'!$M49)+('Swap - Encargos'!AA49)</f>
        <v>295</v>
      </c>
      <c r="O132" s="4">
        <f>Forward!O132+(-'Swap - Encargos'!F49-'Swap - Encargos'!$M49)+('Swap - Encargos'!AB49)</f>
        <v>236</v>
      </c>
      <c r="P132" s="4">
        <f>Forward!P132+(-'Swap - Encargos'!G49-'Swap - Encargos'!$M49)+('Swap - Encargos'!AC49)</f>
        <v>214</v>
      </c>
      <c r="Q132" s="4">
        <f>Forward!Q132+(-'Swap - Encargos'!H49-'Swap - Encargos'!$M49)+('Swap - Encargos'!AD49)</f>
        <v>219</v>
      </c>
      <c r="R132" s="4">
        <f>Forward!R132+(-'Swap - Encargos'!I49-'Swap - Encargos'!$M49)+('Swap - Encargos'!AE49)</f>
        <v>218</v>
      </c>
      <c r="S132" s="4">
        <f>Forward!S132+(-'Swap - Encargos'!J49-'Swap - Encargos'!$M49)+('Swap - Encargos'!AF49)</f>
        <v>225</v>
      </c>
      <c r="T132" s="4">
        <f>Forward!T132+(-'Swap - Encargos'!K49-'Swap - Encargos'!$M49)+('Swap - Encargos'!AG49)</f>
        <v>216</v>
      </c>
      <c r="U132" s="4">
        <f>Forward!U132</f>
        <v>0</v>
      </c>
      <c r="V132" s="6"/>
      <c r="W132" s="20">
        <f t="shared" si="0"/>
        <v>227.22222222222223</v>
      </c>
      <c r="X132" s="20">
        <f t="shared" si="1"/>
        <v>205.3467261904762</v>
      </c>
      <c r="Y132" s="23">
        <f t="shared" si="2"/>
        <v>224.73333333333332</v>
      </c>
      <c r="Z132" s="23">
        <f t="shared" si="3"/>
        <v>201.92083333333335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151.07777777777778</v>
      </c>
      <c r="AJ132" s="9">
        <f t="shared" si="8"/>
        <v>0.39935970863805914</v>
      </c>
      <c r="AK132" s="9">
        <f>IF(AJ132&gt;0,AJ132,0)</f>
        <v>0.39935970863805914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Encargos'!$M50)+('Swap - Encargos'!AA50)</f>
        <v>321</v>
      </c>
      <c r="O133" s="4">
        <f>Forward!O133+(-'Swap - Encargos'!F50-'Swap - Encargos'!$M50)+('Swap - Encargos'!AB50)</f>
        <v>276</v>
      </c>
      <c r="P133" s="4">
        <f>Forward!P133+(-'Swap - Encargos'!G50-'Swap - Encargos'!$M50)+('Swap - Encargos'!AC50)</f>
        <v>250</v>
      </c>
      <c r="Q133" s="4">
        <f>Forward!Q133+(-'Swap - Encargos'!H50-'Swap - Encargos'!$M50)+('Swap - Encargos'!AD50)</f>
        <v>251</v>
      </c>
      <c r="R133" s="4">
        <f>Forward!R133+(-'Swap - Encargos'!I50-'Swap - Encargos'!$M50)+('Swap - Encargos'!AE50)</f>
        <v>231</v>
      </c>
      <c r="S133" s="4">
        <f>Forward!S133+(-'Swap - Encargos'!J50-'Swap - Encargos'!$M50)+('Swap - Encargos'!AF50)</f>
        <v>215</v>
      </c>
      <c r="T133" s="4">
        <f>Forward!T133+(-'Swap - Encargos'!K50-'Swap - Encargos'!$M50)+('Swap - Encargos'!AG50)</f>
        <v>202</v>
      </c>
      <c r="U133" s="4">
        <f>Forward!U133</f>
        <v>0</v>
      </c>
      <c r="V133" s="6"/>
      <c r="W133" s="20">
        <f t="shared" si="0"/>
        <v>260.94444444444446</v>
      </c>
      <c r="X133" s="20">
        <f t="shared" si="1"/>
        <v>205.3467261904762</v>
      </c>
      <c r="Y133" s="23">
        <f t="shared" si="2"/>
        <v>246.36666666666667</v>
      </c>
      <c r="Z133" s="23">
        <f t="shared" si="3"/>
        <v>201.92083333333335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117.35555555555555</v>
      </c>
      <c r="AJ133" s="9">
        <f t="shared" si="8"/>
        <v>0.31021822774400093</v>
      </c>
      <c r="AK133" s="9">
        <f>IF(AJ133&gt;0,AJ133,0)</f>
        <v>0.31021822774400093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Encargos'!$M51)+('Swap - Encargos'!AB51)</f>
        <v>342</v>
      </c>
      <c r="P134" s="4">
        <f>Forward!P134+(-'Swap - Encargos'!G51-'Swap - Encargos'!$M51)+('Swap - Encargos'!AC51)</f>
        <v>277</v>
      </c>
      <c r="Q134" s="4">
        <f>Forward!Q134+(-'Swap - Encargos'!H51-'Swap - Encargos'!$M51)+('Swap - Encargos'!AD51)</f>
        <v>269</v>
      </c>
      <c r="R134" s="4">
        <f>Forward!R134+(-'Swap - Encargos'!I51-'Swap - Encargos'!$M51)+('Swap - Encargos'!AE51)</f>
        <v>254</v>
      </c>
      <c r="S134" s="4">
        <f>Forward!S134+(-'Swap - Encargos'!J51-'Swap - Encargos'!$M51)+('Swap - Encargos'!AF51)</f>
        <v>225</v>
      </c>
      <c r="T134" s="4">
        <f>Forward!T134+(-'Swap - Encargos'!K51-'Swap - Encargos'!$M51)+('Swap - Encargos'!AG51)</f>
        <v>215</v>
      </c>
      <c r="U134" s="4">
        <f>Forward!U134</f>
        <v>0</v>
      </c>
      <c r="V134" s="6"/>
      <c r="W134" s="20">
        <f t="shared" si="0"/>
        <v>296</v>
      </c>
      <c r="X134" s="20">
        <f t="shared" si="1"/>
        <v>205.3467261904762</v>
      </c>
      <c r="Y134" s="23">
        <f t="shared" si="2"/>
        <v>273.39999999999998</v>
      </c>
      <c r="Z134" s="23">
        <f t="shared" si="3"/>
        <v>201.92083333333335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94</v>
      </c>
      <c r="AJ134" s="9">
        <f t="shared" si="8"/>
        <v>0.24102564102564103</v>
      </c>
      <c r="AK134" s="9">
        <f>IF(AJ134&gt;0,AJ134,0)</f>
        <v>0.24102564102564103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Encargos'!$M52)+('Swap - Encargos'!AB52)</f>
        <v>392</v>
      </c>
      <c r="P135" s="4">
        <f>Forward!P135+(-'Swap - Encargos'!G52-'Swap - Encargos'!$M52)+('Swap - Encargos'!AC52)</f>
        <v>281</v>
      </c>
      <c r="Q135" s="4">
        <f>Forward!Q135+(-'Swap - Encargos'!H52-'Swap - Encargos'!$M52)+('Swap - Encargos'!AD52)</f>
        <v>287</v>
      </c>
      <c r="R135" s="4">
        <f>Forward!R135+(-'Swap - Encargos'!I52-'Swap - Encargos'!$M52)+('Swap - Encargos'!AE52)</f>
        <v>260</v>
      </c>
      <c r="S135" s="4">
        <f>Forward!S135+(-'Swap - Encargos'!J52-'Swap - Encargos'!$M52)+('Swap - Encargos'!AF52)</f>
        <v>242</v>
      </c>
      <c r="T135" s="4">
        <f>Forward!T135+(-'Swap - Encargos'!K52-'Swap - Encargos'!$M52)+('Swap - Encargos'!AG52)</f>
        <v>217</v>
      </c>
      <c r="U135" s="4">
        <f>Forward!U135</f>
        <v>0</v>
      </c>
      <c r="V135" s="6"/>
      <c r="W135" s="20">
        <f t="shared" si="0"/>
        <v>316.33333333333331</v>
      </c>
      <c r="X135" s="20">
        <f t="shared" si="1"/>
        <v>205.3467261904762</v>
      </c>
      <c r="Y135" s="23">
        <f t="shared" si="2"/>
        <v>289.48333333333335</v>
      </c>
      <c r="Z135" s="23">
        <f t="shared" si="3"/>
        <v>201.92083333333335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73.666666666666686</v>
      </c>
      <c r="AJ135" s="9">
        <f>(AE135-W135)/AE135</f>
        <v>0.18888888888888894</v>
      </c>
      <c r="AK135" s="9">
        <f>IF(AJ135&gt;0,AJ135,0)</f>
        <v>0.18888888888888894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Encargos'!$M53)+('Swap - Encargos'!AB53)</f>
        <v>352</v>
      </c>
      <c r="P136" s="4">
        <f>Forward!P136+(-'Swap - Encargos'!G53-'Swap - Encargos'!$M53)+('Swap - Encargos'!AC53)</f>
        <v>266</v>
      </c>
      <c r="Q136" s="4">
        <f>Forward!Q136+(-'Swap - Encargos'!H53-'Swap - Encargos'!$M53)+('Swap - Encargos'!AD53)</f>
        <v>268</v>
      </c>
      <c r="R136" s="4">
        <f>Forward!R136+(-'Swap - Encargos'!I53-'Swap - Encargos'!$M53)+('Swap - Encargos'!AE53)</f>
        <v>253</v>
      </c>
      <c r="S136" s="4">
        <f>Forward!S136+(-'Swap - Encargos'!J53-'Swap - Encargos'!$M53)+('Swap - Encargos'!AF53)</f>
        <v>242</v>
      </c>
      <c r="T136" s="4">
        <f>Forward!T136+(-'Swap - Encargos'!K53-'Swap - Encargos'!$M53)+('Swap - Encargos'!AG53)</f>
        <v>229</v>
      </c>
      <c r="U136" s="4">
        <f>Forward!U136</f>
        <v>0</v>
      </c>
      <c r="V136" s="6"/>
      <c r="W136" s="20">
        <f t="shared" si="0"/>
        <v>289.83333333333331</v>
      </c>
      <c r="X136" s="20">
        <f t="shared" si="1"/>
        <v>205.3467261904762</v>
      </c>
      <c r="Y136" s="23">
        <f t="shared" si="2"/>
        <v>272.10000000000002</v>
      </c>
      <c r="Z136" s="23">
        <f t="shared" si="3"/>
        <v>201.92083333333335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100.16666666666669</v>
      </c>
      <c r="AJ136" s="9">
        <f t="shared" ref="AJ136:AJ139" si="18">(AE136-W136)/AE136</f>
        <v>0.25683760683760687</v>
      </c>
      <c r="AK136" s="9">
        <f t="shared" ref="AK136:AK139" si="19">IF(AJ136&gt;0,AJ136,0)</f>
        <v>0.25683760683760687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Encargos'!$M54)+('Swap - Encargos'!AB54)</f>
        <v>284</v>
      </c>
      <c r="P137" s="4">
        <f>Forward!P137+(-'Swap - Encargos'!G54-'Swap - Encargos'!$M54)+('Swap - Encargos'!AC54)</f>
        <v>266</v>
      </c>
      <c r="Q137" s="4">
        <f>Forward!Q137+(-'Swap - Encargos'!H54-'Swap - Encargos'!$M54)+('Swap - Encargos'!AD54)</f>
        <v>268</v>
      </c>
      <c r="R137" s="4">
        <f>Forward!R137+(-'Swap - Encargos'!I54-'Swap - Encargos'!$M54)+('Swap - Encargos'!AE54)</f>
        <v>250</v>
      </c>
      <c r="S137" s="4">
        <f>Forward!S137+(-'Swap - Encargos'!J54-'Swap - Encargos'!$M54)+('Swap - Encargos'!AF54)</f>
        <v>230</v>
      </c>
      <c r="T137" s="4">
        <f>Forward!T137+(-'Swap - Encargos'!K54-'Swap - Encargos'!$M54)+('Swap - Encargos'!AG54)</f>
        <v>222</v>
      </c>
      <c r="U137" s="4">
        <f>Forward!U137</f>
        <v>0</v>
      </c>
      <c r="V137" s="4"/>
      <c r="W137" s="20">
        <f t="shared" si="0"/>
        <v>269.83333333333331</v>
      </c>
      <c r="X137" s="20">
        <f t="shared" si="1"/>
        <v>205.3467261904762</v>
      </c>
      <c r="Y137" s="23">
        <f t="shared" si="2"/>
        <v>256.5</v>
      </c>
      <c r="Z137" s="23">
        <f t="shared" si="3"/>
        <v>201.92083333333335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120.16666666666669</v>
      </c>
      <c r="AJ137" s="9">
        <f t="shared" si="18"/>
        <v>0.30811965811965819</v>
      </c>
      <c r="AK137" s="9">
        <f t="shared" si="19"/>
        <v>0.30811965811965819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Encargos'!$M55)+('Swap - Encargos'!AB55)</f>
        <v>323</v>
      </c>
      <c r="P138" s="4">
        <f>Forward!P138+(-'Swap - Encargos'!G55-'Swap - Encargos'!$M55)+('Swap - Encargos'!AC55)</f>
        <v>281</v>
      </c>
      <c r="Q138" s="4">
        <f>Forward!Q138+(-'Swap - Encargos'!H55-'Swap - Encargos'!$M55)+('Swap - Encargos'!AD55)</f>
        <v>269</v>
      </c>
      <c r="R138" s="4">
        <f>Forward!R138+(-'Swap - Encargos'!I55-'Swap - Encargos'!$M55)+('Swap - Encargos'!AE55)</f>
        <v>251</v>
      </c>
      <c r="S138" s="4">
        <f>Forward!S138+(-'Swap - Encargos'!J55-'Swap - Encargos'!$M55)+('Swap - Encargos'!AF55)</f>
        <v>247</v>
      </c>
      <c r="T138" s="4">
        <f>Forward!T138+(-'Swap - Encargos'!K55-'Swap - Encargos'!$M55)+('Swap - Encargos'!AG55)</f>
        <v>224</v>
      </c>
      <c r="U138" s="4">
        <f>Forward!U138</f>
        <v>0</v>
      </c>
      <c r="V138" s="4"/>
      <c r="W138" s="20">
        <f t="shared" si="0"/>
        <v>283</v>
      </c>
      <c r="X138" s="20">
        <f t="shared" si="1"/>
        <v>205.3467261904762</v>
      </c>
      <c r="Y138" s="23">
        <f t="shared" si="2"/>
        <v>267.60000000000002</v>
      </c>
      <c r="Z138" s="23">
        <f t="shared" si="3"/>
        <v>201.92083333333335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107</v>
      </c>
      <c r="AJ138" s="9">
        <f t="shared" si="18"/>
        <v>0.27435897435897438</v>
      </c>
      <c r="AK138" s="9">
        <f t="shared" si="19"/>
        <v>0.27435897435897438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Encargos'!$M56)+('Swap - Encargos'!AB56)</f>
        <v>310</v>
      </c>
      <c r="P139" s="4">
        <f>Forward!P139+(-'Swap - Encargos'!G56-'Swap - Encargos'!$M56)+('Swap - Encargos'!AC56)</f>
        <v>288</v>
      </c>
      <c r="Q139" s="4">
        <f>Forward!Q139+(-'Swap - Encargos'!H56-'Swap - Encargos'!$M56)+('Swap - Encargos'!AD56)</f>
        <v>272</v>
      </c>
      <c r="R139" s="4">
        <f>Forward!R139+(-'Swap - Encargos'!I56-'Swap - Encargos'!$M56)+('Swap - Encargos'!AE56)</f>
        <v>257</v>
      </c>
      <c r="S139" s="4">
        <f>Forward!S139+(-'Swap - Encargos'!J56-'Swap - Encargos'!$M56)+('Swap - Encargos'!AF56)</f>
        <v>239</v>
      </c>
      <c r="T139" s="4">
        <f>Forward!T139+(-'Swap - Encargos'!K56-'Swap - Encargos'!$M56)+('Swap - Encargos'!AG56)</f>
        <v>229</v>
      </c>
      <c r="U139" s="4">
        <f>Forward!U139</f>
        <v>0</v>
      </c>
      <c r="V139" s="4"/>
      <c r="W139" s="20">
        <f t="shared" si="0"/>
        <v>282.63888888888891</v>
      </c>
      <c r="X139" s="20">
        <f t="shared" si="1"/>
        <v>205.3467261904762</v>
      </c>
      <c r="Y139" s="23">
        <f t="shared" si="2"/>
        <v>266.45</v>
      </c>
      <c r="Z139" s="23">
        <f t="shared" si="3"/>
        <v>201.92083333333335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107.36111111111109</v>
      </c>
      <c r="AJ139" s="9">
        <f t="shared" si="18"/>
        <v>0.27528490028490021</v>
      </c>
      <c r="AK139" s="9">
        <f t="shared" si="19"/>
        <v>0.27528490028490021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Encargos'!$M57)+('Swap - Encargos'!AB57)</f>
        <v>273</v>
      </c>
      <c r="P140" s="4">
        <f>Forward!P140+(-'Swap - Encargos'!G57-'Swap - Encargos'!$M57)+('Swap - Encargos'!AC57)</f>
        <v>288</v>
      </c>
      <c r="Q140" s="4">
        <f>Forward!Q140+(-'Swap - Encargos'!H57-'Swap - Encargos'!$M57)+('Swap - Encargos'!AD57)</f>
        <v>275</v>
      </c>
      <c r="R140" s="4">
        <f>Forward!R140+(-'Swap - Encargos'!I57-'Swap - Encargos'!$M57)+('Swap - Encargos'!AE57)</f>
        <v>258</v>
      </c>
      <c r="S140" s="4">
        <f>Forward!S140+(-'Swap - Encargos'!J57-'Swap - Encargos'!$M57)+('Swap - Encargos'!AF57)</f>
        <v>233</v>
      </c>
      <c r="T140" s="4">
        <f>Forward!T140+(-'Swap - Encargos'!K57-'Swap - Encargos'!$M57)+('Swap - Encargos'!AG57)</f>
        <v>229</v>
      </c>
      <c r="U140" s="4">
        <f>Forward!U140</f>
        <v>0</v>
      </c>
      <c r="V140" s="4"/>
      <c r="W140" s="20">
        <f t="shared" si="0"/>
        <v>276.16666666666669</v>
      </c>
      <c r="X140" s="20">
        <f t="shared" si="1"/>
        <v>205.3467261904762</v>
      </c>
      <c r="Y140" s="23">
        <f t="shared" si="2"/>
        <v>261</v>
      </c>
      <c r="Z140" s="23">
        <f t="shared" si="3"/>
        <v>201.92083333333335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113.83333333333331</v>
      </c>
      <c r="AJ140" s="9">
        <f t="shared" ref="AJ140" si="23">(AE140-W140)/AE140</f>
        <v>0.29188034188034184</v>
      </c>
      <c r="AK140" s="9">
        <f t="shared" ref="AK140" si="24">IF(AJ140&gt;0,AJ140,0)</f>
        <v>0.29188034188034184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Encargos'!$M58)+('Swap - Encargos'!AB58)</f>
        <v>276</v>
      </c>
      <c r="P141" s="4">
        <f>Forward!P141+(-'Swap - Encargos'!G58-'Swap - Encargos'!$M58)+('Swap - Encargos'!AC58)</f>
        <v>302</v>
      </c>
      <c r="Q141" s="4">
        <f>Forward!Q141+(-'Swap - Encargos'!H58-'Swap - Encargos'!$M58)+('Swap - Encargos'!AD58)</f>
        <v>290</v>
      </c>
      <c r="R141" s="4">
        <f>Forward!R141+(-'Swap - Encargos'!I58-'Swap - Encargos'!$M58)+('Swap - Encargos'!AE58)</f>
        <v>263</v>
      </c>
      <c r="S141" s="4">
        <f>Forward!S141+(-'Swap - Encargos'!J58-'Swap - Encargos'!$M58)+('Swap - Encargos'!AF58)</f>
        <v>244</v>
      </c>
      <c r="T141" s="4">
        <f>Forward!T141+(-'Swap - Encargos'!K58-'Swap - Encargos'!$M58)+('Swap - Encargos'!AG58)</f>
        <v>226</v>
      </c>
      <c r="U141" s="4">
        <f>Forward!U141</f>
        <v>0</v>
      </c>
      <c r="V141" s="4"/>
      <c r="W141" s="20">
        <f t="shared" si="0"/>
        <v>286.80555555555554</v>
      </c>
      <c r="X141" s="20">
        <f t="shared" si="1"/>
        <v>205.3467261904762</v>
      </c>
      <c r="Y141" s="23">
        <f t="shared" si="2"/>
        <v>269.16666666666669</v>
      </c>
      <c r="Z141" s="23">
        <f t="shared" si="3"/>
        <v>201.92083333333335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103.19444444444446</v>
      </c>
      <c r="AJ141" s="9">
        <f t="shared" ref="AJ141" si="28">(AE141-W141)/AE141</f>
        <v>0.26460113960113962</v>
      </c>
      <c r="AK141" s="9">
        <f t="shared" ref="AK141" si="29">IF(AJ141&gt;0,AJ141,0)</f>
        <v>0.26460113960113962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8461-DF43-4BFB-88EE-F3E466B86BC6}">
  <dimension ref="A1:CV145"/>
  <sheetViews>
    <sheetView zoomScale="85" zoomScaleNormal="85" workbookViewId="0">
      <selection activeCell="N115" sqref="N115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Encargos'!$L3)*(1+SUM($B86:$B$228))+('Swap - Encargos'!X3)*(1+SUM($B86:$B$228))</f>
        <v>277.18970000000002</v>
      </c>
      <c r="L86" s="4">
        <f>Forward!L86*(1+SUM($B86:$B$228))+(-'Swap - Encargos'!$L3)*(1+SUM($B86:$B$228))+('Swap - Encargos'!Y3)*(1+SUM($B86:$B$228))</f>
        <v>285.73740000000004</v>
      </c>
      <c r="M86" s="4">
        <f>Forward!M86*(1+SUM($B86:$B$228))+(-'Swap - Encargos'!$L3)*(1+SUM($B86:$B$228))+('Swap - Encargos'!Z3)*(1+SUM($B86:$B$228))</f>
        <v>250.32550000000001</v>
      </c>
      <c r="N86" s="4">
        <f>Forward!N86*(1+SUM($B86:$B$228))+(-'Swap - Encargos'!$L3)*(1+SUM($B86:$B$228))+('Swap - Encargos'!AA3)*(1+SUM($B86:$B$228))</f>
        <v>234.4512</v>
      </c>
      <c r="O86" s="4">
        <f>Forward!O86*(1+SUM($B86:$B$228))+(-'Swap - Encargos'!$L3)*(1+SUM($B86:$B$228))+('Swap - Encargos'!AB3)*(1+SUM($B86:$B$228))</f>
        <v>221.01910000000001</v>
      </c>
      <c r="P86" s="4">
        <f>Forward!P86*(1+SUM($B86:$B$228))+(-'Swap - Encargos'!$L3)*(1+SUM($B86:$B$228))+('Swap - Encargos'!AC3)*(1+SUM($B86:$B$228))</f>
        <v>214.9136</v>
      </c>
      <c r="Q86" s="4">
        <f>Forward!Q86*(1+SUM($B86:$B$228))+(-'Swap - Encargos'!$L3)*(1+SUM($B86:$B$228))+('Swap - Encargos'!AD3)*(1+SUM($B86:$B$228))</f>
        <v>206.36590000000001</v>
      </c>
      <c r="R86" s="4">
        <f>Forward!R86*(1+SUM($B86:$B$228))+(-'Swap - Encargos'!$L3)*(1+SUM($B86:$B$228))+('Swap - Encargos'!AE3)*(1+SUM($B86:$B$228))</f>
        <v>199.0393</v>
      </c>
      <c r="S86" s="4">
        <f>Forward!S86*(1+SUM($B86:$B$228))+(-'Swap - Encargos'!$L3)*(1+SUM($B86:$B$228))+('Swap - Encargos'!AF3)*(1+SUM($B86:$B$228))</f>
        <v>194.1549</v>
      </c>
      <c r="T86" s="4">
        <f>Forward!T86*(1+SUM($B86:$B$228))+(-'Swap - Encargos'!$L3)*(1+SUM($B86:$B$228))+('Swap - Encargos'!AG3)*(1+SUM($B86:$B$228))</f>
        <v>188.04940000000002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271.08420000000001</v>
      </c>
      <c r="X86" s="20">
        <f t="shared" ref="X86:X141" si="1">AVERAGE($W$2:$W$198)</f>
        <v>213.81134667658722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253.74458000000001</v>
      </c>
      <c r="Z86" s="23">
        <f t="shared" ref="Z86:Z141" si="3">AVERAGE($Y$2:$Y$198)</f>
        <v>206.96622119047615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102.57240000000002</v>
      </c>
      <c r="AJ86" s="9">
        <f t="shared" ref="AJ86:AJ134" si="8">(AE86-W86)/AE86</f>
        <v>0.27450980392156865</v>
      </c>
      <c r="AK86" s="9">
        <f t="shared" ref="AK86:AK130" si="9">IF(AJ86&gt;0,AJ86,0)</f>
        <v>0.27450980392156865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Encargos'!$L4)*(1+SUM($B87:$B$228))+('Swap - Encargos'!X4)*(1+SUM($B87:$B$228))</f>
        <v>201.80619999999999</v>
      </c>
      <c r="L87" s="4">
        <f>Forward!L87*(1+SUM($B87:$B$228))+(-'Swap - Encargos'!$L4)*(1+SUM($B87:$B$228))+('Swap - Encargos'!Y4)*(1+SUM($B87:$B$228))</f>
        <v>273.53249999999997</v>
      </c>
      <c r="M87" s="4">
        <f>Forward!M87*(1+SUM($B87:$B$228))+(-'Swap - Encargos'!$L4)*(1+SUM($B87:$B$228))+('Swap - Encargos'!Z4)*(1+SUM($B87:$B$228))</f>
        <v>256.5127</v>
      </c>
      <c r="N87" s="4">
        <f>Forward!N87*(1+SUM($B87:$B$228))+(-'Swap - Encargos'!$L4)*(1+SUM($B87:$B$228))+('Swap - Encargos'!AA4)*(1+SUM($B87:$B$228))</f>
        <v>232.1987</v>
      </c>
      <c r="O87" s="4">
        <f>Forward!O87*(1+SUM($B87:$B$228))+(-'Swap - Encargos'!$L4)*(1+SUM($B87:$B$228))+('Swap - Encargos'!AB4)*(1+SUM($B87:$B$228))</f>
        <v>223.68879999999999</v>
      </c>
      <c r="P87" s="4">
        <f>Forward!P87*(1+SUM($B87:$B$228))+(-'Swap - Encargos'!$L4)*(1+SUM($B87:$B$228))+('Swap - Encargos'!AC4)*(1+SUM($B87:$B$228))</f>
        <v>215.1789</v>
      </c>
      <c r="Q87" s="4">
        <f>Forward!Q87*(1+SUM($B87:$B$228))+(-'Swap - Encargos'!$L4)*(1+SUM($B87:$B$228))+('Swap - Encargos'!AD4)*(1+SUM($B87:$B$228))</f>
        <v>209.10039999999998</v>
      </c>
      <c r="R87" s="4">
        <f>Forward!R87*(1+SUM($B87:$B$228))+(-'Swap - Encargos'!$L4)*(1+SUM($B87:$B$228))+('Swap - Encargos'!AE4)*(1+SUM($B87:$B$228))</f>
        <v>200.59049999999999</v>
      </c>
      <c r="S87" s="4">
        <f>Forward!S87*(1+SUM($B87:$B$228))+(-'Swap - Encargos'!$L4)*(1+SUM($B87:$B$228))+('Swap - Encargos'!AF4)*(1+SUM($B87:$B$228))</f>
        <v>194.512</v>
      </c>
      <c r="T87" s="4">
        <f>Forward!T87*(1+SUM($B87:$B$228))+(-'Swap - Encargos'!$L4)*(1+SUM($B87:$B$228))+('Swap - Encargos'!AG4)*(1+SUM($B87:$B$228))</f>
        <v>189.64919999999998</v>
      </c>
      <c r="U87" s="4">
        <f>Forward!U87*(1+SUM($B87:$B$228))</f>
        <v>0</v>
      </c>
      <c r="V87" s="6"/>
      <c r="W87" s="20">
        <f t="shared" si="0"/>
        <v>244.79470277777779</v>
      </c>
      <c r="X87" s="20">
        <f t="shared" si="1"/>
        <v>213.81134667658722</v>
      </c>
      <c r="Y87" s="23">
        <f t="shared" si="2"/>
        <v>237.7706583333333</v>
      </c>
      <c r="Z87" s="23">
        <f t="shared" si="3"/>
        <v>206.96622119047615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128.86189722222224</v>
      </c>
      <c r="AJ87" s="9">
        <f t="shared" si="8"/>
        <v>0.34486717810476847</v>
      </c>
      <c r="AK87" s="9">
        <f t="shared" si="9"/>
        <v>0.34486717810476847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Encargos'!$L5)*(1+SUM($B88:$B$228))+('Swap - Encargos'!X5)*(1+SUM($B88:$B$228))</f>
        <v>219.41919999999999</v>
      </c>
      <c r="L88" s="4">
        <f>Forward!L88*(1+SUM($B88:$B$228))+(-'Swap - Encargos'!$L5)*(1+SUM($B88:$B$228))+('Swap - Encargos'!Y5)*(1+SUM($B88:$B$228))</f>
        <v>300.19439999999997</v>
      </c>
      <c r="M88" s="4">
        <f>Forward!M88*(1+SUM($B88:$B$228))+(-'Swap - Encargos'!$L5)*(1+SUM($B88:$B$228))+('Swap - Encargos'!Z5)*(1+SUM($B88:$B$228))</f>
        <v>260.40959999999995</v>
      </c>
      <c r="N88" s="4">
        <f>Forward!N88*(1+SUM($B88:$B$228))+(-'Swap - Encargos'!$L5)*(1+SUM($B88:$B$228))+('Swap - Encargos'!AA5)*(1+SUM($B88:$B$228))</f>
        <v>231.4752</v>
      </c>
      <c r="O88" s="4">
        <f>Forward!O88*(1+SUM($B88:$B$228))+(-'Swap - Encargos'!$L5)*(1+SUM($B88:$B$228))+('Swap - Encargos'!AB5)*(1+SUM($B88:$B$228))</f>
        <v>223.036</v>
      </c>
      <c r="P88" s="4">
        <f>Forward!P88*(1+SUM($B88:$B$228))+(-'Swap - Encargos'!$L5)*(1+SUM($B88:$B$228))+('Swap - Encargos'!AC5)*(1+SUM($B88:$B$228))</f>
        <v>210.98</v>
      </c>
      <c r="Q88" s="4">
        <f>Forward!Q88*(1+SUM($B88:$B$228))+(-'Swap - Encargos'!$L5)*(1+SUM($B88:$B$228))+('Swap - Encargos'!AD5)*(1+SUM($B88:$B$228))</f>
        <v>203.74639999999999</v>
      </c>
      <c r="R88" s="4">
        <f>Forward!R88*(1+SUM($B88:$B$228))+(-'Swap - Encargos'!$L5)*(1+SUM($B88:$B$228))+('Swap - Encargos'!AE5)*(1+SUM($B88:$B$228))</f>
        <v>200.12960000000001</v>
      </c>
      <c r="S88" s="4">
        <f>Forward!S88*(1+SUM($B88:$B$228))+(-'Swap - Encargos'!$L5)*(1+SUM($B88:$B$228))+('Swap - Encargos'!AF5)*(1+SUM($B88:$B$228))</f>
        <v>195.30719999999999</v>
      </c>
      <c r="T88" s="4">
        <f>Forward!T88*(1+SUM($B88:$B$228))+(-'Swap - Encargos'!$L5)*(1+SUM($B88:$B$228))+('Swap - Encargos'!AG5)*(1+SUM($B88:$B$228))</f>
        <v>188.0736</v>
      </c>
      <c r="U88" s="4">
        <f>Forward!U88*(1+SUM($B88:$B$228))</f>
        <v>0</v>
      </c>
      <c r="V88" s="6"/>
      <c r="W88" s="20">
        <f t="shared" si="0"/>
        <v>260.67751111111107</v>
      </c>
      <c r="X88" s="20">
        <f t="shared" si="1"/>
        <v>213.81134667658722</v>
      </c>
      <c r="Y88" s="23">
        <f t="shared" si="2"/>
        <v>246.62557333333328</v>
      </c>
      <c r="Z88" s="23">
        <f t="shared" si="3"/>
        <v>206.96622119047615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112.97908888888895</v>
      </c>
      <c r="AJ88" s="9">
        <f t="shared" si="8"/>
        <v>0.30236074751225844</v>
      </c>
      <c r="AK88" s="9">
        <f t="shared" si="9"/>
        <v>0.30236074751225844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Encargos'!$L6)*(1+SUM($B89:$B$228))+('Swap - Encargos'!X6)*(1+SUM($B89:$B$228))</f>
        <v>193.87219999999996</v>
      </c>
      <c r="L89" s="4">
        <f>Forward!L89*(1+SUM($B89:$B$228))+(-'Swap - Encargos'!$L6)*(1+SUM($B89:$B$228))+('Swap - Encargos'!Y6)*(1+SUM($B89:$B$228))</f>
        <v>294.97120000000001</v>
      </c>
      <c r="M89" s="4">
        <f>Forward!M89*(1+SUM($B89:$B$228))+(-'Swap - Encargos'!$L6)*(1+SUM($B89:$B$228))+('Swap - Encargos'!Z6)*(1+SUM($B89:$B$228))</f>
        <v>267.61500000000001</v>
      </c>
      <c r="N89" s="4">
        <f>Forward!N89*(1+SUM($B89:$B$228))+(-'Swap - Encargos'!$L6)*(1+SUM($B89:$B$228))+('Swap - Encargos'!AA6)*(1+SUM($B89:$B$228))</f>
        <v>228.3648</v>
      </c>
      <c r="O89" s="4">
        <f>Forward!O89*(1+SUM($B89:$B$228))+(-'Swap - Encargos'!$L6)*(1+SUM($B89:$B$228))+('Swap - Encargos'!AB6)*(1+SUM($B89:$B$228))</f>
        <v>218.84960000000001</v>
      </c>
      <c r="P89" s="4">
        <f>Forward!P89*(1+SUM($B89:$B$228))+(-'Swap - Encargos'!$L6)*(1+SUM($B89:$B$228))+('Swap - Encargos'!AC6)*(1+SUM($B89:$B$228))</f>
        <v>211.7132</v>
      </c>
      <c r="Q89" s="4">
        <f>Forward!Q89*(1+SUM($B89:$B$228))+(-'Swap - Encargos'!$L6)*(1+SUM($B89:$B$228))+('Swap - Encargos'!AD6)*(1+SUM($B89:$B$228))</f>
        <v>205.7662</v>
      </c>
      <c r="R89" s="4">
        <f>Forward!R89*(1+SUM($B89:$B$228))+(-'Swap - Encargos'!$L6)*(1+SUM($B89:$B$228))+('Swap - Encargos'!AE6)*(1+SUM($B89:$B$228))</f>
        <v>197.44040000000001</v>
      </c>
      <c r="S89" s="4">
        <f>Forward!S89*(1+SUM($B89:$B$228))+(-'Swap - Encargos'!$L6)*(1+SUM($B89:$B$228))+('Swap - Encargos'!AF6)*(1+SUM($B89:$B$228))</f>
        <v>193.87219999999999</v>
      </c>
      <c r="T89" s="4">
        <f>Forward!T89*(1+SUM($B89:$B$228))+(-'Swap - Encargos'!$L6)*(1+SUM($B89:$B$228))+('Swap - Encargos'!AG6)*(1+SUM($B89:$B$228))</f>
        <v>189.1146</v>
      </c>
      <c r="U89" s="4">
        <f>Forward!U89*(1+SUM($B89:$B$228))</f>
        <v>0</v>
      </c>
      <c r="V89" s="6"/>
      <c r="W89" s="20">
        <f t="shared" si="0"/>
        <v>255.02718333333334</v>
      </c>
      <c r="X89" s="20">
        <f t="shared" si="1"/>
        <v>213.81134667658722</v>
      </c>
      <c r="Y89" s="23">
        <f t="shared" si="2"/>
        <v>241.62661</v>
      </c>
      <c r="Z89" s="23">
        <f t="shared" si="3"/>
        <v>206.96622119047615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118.62941666666669</v>
      </c>
      <c r="AJ89" s="9">
        <f t="shared" si="8"/>
        <v>0.31748246027680677</v>
      </c>
      <c r="AK89" s="9">
        <f t="shared" si="9"/>
        <v>0.31748246027680677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Encargos'!$L7)*(1+SUM($B90:$B$228))+('Swap - Encargos'!X7)*(1+SUM($B90:$B$228))</f>
        <v>189.78680000000003</v>
      </c>
      <c r="L90" s="4">
        <f>Forward!L90*(1+SUM($B90:$B$228))+(-'Swap - Encargos'!$L7)*(1+SUM($B90:$B$228))+('Swap - Encargos'!Y7)*(1+SUM($B90:$B$228))</f>
        <v>265.23</v>
      </c>
      <c r="M90" s="4">
        <f>Forward!M90*(1+SUM($B90:$B$228))+(-'Swap - Encargos'!$L7)*(1+SUM($B90:$B$228))+('Swap - Encargos'!Z7)*(1+SUM($B90:$B$228))</f>
        <v>258.15720000000005</v>
      </c>
      <c r="N90" s="4">
        <f>Forward!N90*(1+SUM($B90:$B$228))+(-'Swap - Encargos'!$L7)*(1+SUM($B90:$B$228))+('Swap - Encargos'!AA7)*(1+SUM($B90:$B$228))</f>
        <v>236.93880000000001</v>
      </c>
      <c r="O90" s="4">
        <f>Forward!O90*(1+SUM($B90:$B$228))+(-'Swap - Encargos'!$L7)*(1+SUM($B90:$B$228))+('Swap - Encargos'!AB7)*(1+SUM($B90:$B$228))</f>
        <v>226.32960000000003</v>
      </c>
      <c r="P90" s="4">
        <f>Forward!P90*(1+SUM($B90:$B$228))+(-'Swap - Encargos'!$L7)*(1+SUM($B90:$B$228))+('Swap - Encargos'!AC7)*(1+SUM($B90:$B$228))</f>
        <v>216.89920000000004</v>
      </c>
      <c r="Q90" s="4">
        <f>Forward!Q90*(1+SUM($B90:$B$228))+(-'Swap - Encargos'!$L7)*(1+SUM($B90:$B$228))+('Swap - Encargos'!AD7)*(1+SUM($B90:$B$228))</f>
        <v>212.18400000000003</v>
      </c>
      <c r="R90" s="4">
        <f>Forward!R90*(1+SUM($B90:$B$228))+(-'Swap - Encargos'!$L7)*(1+SUM($B90:$B$228))+('Swap - Encargos'!AE7)*(1+SUM($B90:$B$228))</f>
        <v>203.93240000000003</v>
      </c>
      <c r="S90" s="4">
        <f>Forward!S90*(1+SUM($B90:$B$228))+(-'Swap - Encargos'!$L7)*(1+SUM($B90:$B$228))+('Swap - Encargos'!AF7)*(1+SUM($B90:$B$228))</f>
        <v>196.8596</v>
      </c>
      <c r="T90" s="4">
        <f>Forward!T90*(1+SUM($B90:$B$228))+(-'Swap - Encargos'!$L7)*(1+SUM($B90:$B$228))+('Swap - Encargos'!AG7)*(1+SUM($B90:$B$228))</f>
        <v>194.50200000000001</v>
      </c>
      <c r="U90" s="4">
        <f>Forward!U90*(1+SUM($B90:$B$228))</f>
        <v>0</v>
      </c>
      <c r="V90" s="6"/>
      <c r="W90" s="20">
        <f t="shared" si="0"/>
        <v>242.96377777777784</v>
      </c>
      <c r="X90" s="20">
        <f t="shared" si="1"/>
        <v>213.81134667658722</v>
      </c>
      <c r="Y90" s="23">
        <f t="shared" si="2"/>
        <v>237.09597333333335</v>
      </c>
      <c r="Z90" s="23">
        <f t="shared" si="3"/>
        <v>206.96622119047615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130.69282222222219</v>
      </c>
      <c r="AJ90" s="9">
        <f t="shared" si="8"/>
        <v>0.3497671986048746</v>
      </c>
      <c r="AK90" s="9">
        <f t="shared" si="9"/>
        <v>0.3497671986048746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Encargos'!$L8)*(1+SUM($B91:$B$228))+('Swap - Encargos'!X8)*(1+SUM($B91:$B$228))</f>
        <v>180.81140000000002</v>
      </c>
      <c r="L91" s="4">
        <f>Forward!L91*(1+SUM($B91:$B$228))+(-'Swap - Encargos'!$L8)*(1+SUM($B91:$B$228))+('Swap - Encargos'!Y8)*(1+SUM($B91:$B$228))</f>
        <v>260.65020000000004</v>
      </c>
      <c r="M91" s="4">
        <f>Forward!M91*(1+SUM($B91:$B$228))+(-'Swap - Encargos'!$L8)*(1+SUM($B91:$B$228))+('Swap - Encargos'!Z8)*(1+SUM($B91:$B$228))</f>
        <v>251.25740000000005</v>
      </c>
      <c r="N91" s="4">
        <f>Forward!N91*(1+SUM($B91:$B$228))+(-'Swap - Encargos'!$L8)*(1+SUM($B91:$B$228))+('Swap - Encargos'!AA8)*(1+SUM($B91:$B$228))</f>
        <v>226.60130000000004</v>
      </c>
      <c r="O91" s="4">
        <f>Forward!O91*(1+SUM($B91:$B$228))+(-'Swap - Encargos'!$L8)*(1+SUM($B91:$B$228))+('Swap - Encargos'!AB8)*(1+SUM($B91:$B$228))</f>
        <v>217.20850000000002</v>
      </c>
      <c r="P91" s="4">
        <f>Forward!P91*(1+SUM($B91:$B$228))+(-'Swap - Encargos'!$L8)*(1+SUM($B91:$B$228))+('Swap - Encargos'!AC8)*(1+SUM($B91:$B$228))</f>
        <v>210.16390000000001</v>
      </c>
      <c r="Q91" s="4">
        <f>Forward!Q91*(1+SUM($B91:$B$228))+(-'Swap - Encargos'!$L8)*(1+SUM($B91:$B$228))+('Swap - Encargos'!AD8)*(1+SUM($B91:$B$228))</f>
        <v>201.94520000000003</v>
      </c>
      <c r="R91" s="4">
        <f>Forward!R91*(1+SUM($B91:$B$228))+(-'Swap - Encargos'!$L8)*(1+SUM($B91:$B$228))+('Swap - Encargos'!AE8)*(1+SUM($B91:$B$228))</f>
        <v>197.24880000000002</v>
      </c>
      <c r="S91" s="4">
        <f>Forward!S91*(1+SUM($B91:$B$228))+(-'Swap - Encargos'!$L8)*(1+SUM($B91:$B$228))+('Swap - Encargos'!AF8)*(1+SUM($B91:$B$228))</f>
        <v>192.55240000000001</v>
      </c>
      <c r="T91" s="4">
        <f>Forward!T91*(1+SUM($B91:$B$228))+(-'Swap - Encargos'!$L8)*(1+SUM($B91:$B$228))+('Swap - Encargos'!AG8)*(1+SUM($B91:$B$228))</f>
        <v>185.50780000000003</v>
      </c>
      <c r="U91" s="4">
        <f>Forward!U91*(1+SUM($B91:$B$228))</f>
        <v>0</v>
      </c>
      <c r="V91" s="6"/>
      <c r="W91" s="20">
        <f t="shared" si="0"/>
        <v>237.26604166666669</v>
      </c>
      <c r="X91" s="20">
        <f t="shared" si="1"/>
        <v>213.81134667658722</v>
      </c>
      <c r="Y91" s="23">
        <f t="shared" si="2"/>
        <v>229.75180166666669</v>
      </c>
      <c r="Z91" s="23">
        <f t="shared" si="3"/>
        <v>206.96622119047615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136.39055833333333</v>
      </c>
      <c r="AJ91" s="9">
        <f t="shared" si="8"/>
        <v>0.36501578811489832</v>
      </c>
      <c r="AK91" s="9">
        <f t="shared" si="9"/>
        <v>0.36501578811489832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Encargos'!$L9)*(1+SUM($B92:$B$228))+('Swap - Encargos'!X9)*(1+SUM($B92:$B$228))</f>
        <v>101.5638</v>
      </c>
      <c r="L92" s="4">
        <f>Forward!L92*(1+SUM($B92:$B$228))+(-'Swap - Encargos'!$L9)*(1+SUM($B92:$B$228))+('Swap - Encargos'!Y9)*(1+SUM($B92:$B$228))</f>
        <v>245.154</v>
      </c>
      <c r="M92" s="4">
        <f>Forward!M92*(1+SUM($B92:$B$228))+(-'Swap - Encargos'!$L9)*(1+SUM($B92:$B$228))+('Swap - Encargos'!Z9)*(1+SUM($B92:$B$228))</f>
        <v>243.98660000000001</v>
      </c>
      <c r="N92" s="4">
        <f>Forward!N92*(1+SUM($B92:$B$228))+(-'Swap - Encargos'!$L9)*(1+SUM($B92:$B$228))+('Swap - Encargos'!AA9)*(1+SUM($B92:$B$228))</f>
        <v>226.47560000000001</v>
      </c>
      <c r="O92" s="4">
        <f>Forward!O92*(1+SUM($B92:$B$228))+(-'Swap - Encargos'!$L9)*(1+SUM($B92:$B$228))+('Swap - Encargos'!AB9)*(1+SUM($B92:$B$228))</f>
        <v>215.96899999999999</v>
      </c>
      <c r="P92" s="4">
        <f>Forward!P92*(1+SUM($B92:$B$228))+(-'Swap - Encargos'!$L9)*(1+SUM($B92:$B$228))+('Swap - Encargos'!AC9)*(1+SUM($B92:$B$228))</f>
        <v>210.13200000000001</v>
      </c>
      <c r="Q92" s="4">
        <f>Forward!Q92*(1+SUM($B92:$B$228))+(-'Swap - Encargos'!$L9)*(1+SUM($B92:$B$228))+('Swap - Encargos'!AD9)*(1+SUM($B92:$B$228))</f>
        <v>203.12760000000003</v>
      </c>
      <c r="R92" s="4">
        <f>Forward!R92*(1+SUM($B92:$B$228))+(-'Swap - Encargos'!$L9)*(1+SUM($B92:$B$228))+('Swap - Encargos'!AE9)*(1+SUM($B92:$B$228))</f>
        <v>194.95580000000001</v>
      </c>
      <c r="S92" s="4">
        <f>Forward!S92*(1+SUM($B92:$B$228))+(-'Swap - Encargos'!$L9)*(1+SUM($B92:$B$228))+('Swap - Encargos'!AF9)*(1+SUM($B92:$B$228))</f>
        <v>190.28620000000001</v>
      </c>
      <c r="T92" s="4">
        <f>Forward!T92*(1+SUM($B92:$B$228))+(-'Swap - Encargos'!$L9)*(1+SUM($B92:$B$228))+('Swap - Encargos'!AG9)*(1+SUM($B92:$B$228))</f>
        <v>186.78400000000002</v>
      </c>
      <c r="U92" s="4">
        <f>Forward!U92*(1+SUM($B92:$B$228))</f>
        <v>0</v>
      </c>
      <c r="V92" s="6"/>
      <c r="W92" s="20">
        <f t="shared" si="0"/>
        <v>217.7201</v>
      </c>
      <c r="X92" s="20">
        <f t="shared" si="1"/>
        <v>213.81134667658722</v>
      </c>
      <c r="Y92" s="23">
        <f t="shared" si="2"/>
        <v>217.48662000000002</v>
      </c>
      <c r="Z92" s="23">
        <f t="shared" si="3"/>
        <v>206.96622119047615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155.93650000000002</v>
      </c>
      <c r="AJ92" s="9">
        <f t="shared" si="8"/>
        <v>0.41732569423368948</v>
      </c>
      <c r="AK92" s="9">
        <f t="shared" si="9"/>
        <v>0.41732569423368948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Encargos'!$L10)*(1+SUM($B93:$B$228))+('Swap - Encargos'!X10)*(1+SUM($B93:$B$228))</f>
        <v>106.85219999999998</v>
      </c>
      <c r="L93" s="4">
        <f>Forward!L93*(1+SUM($B93:$B$228))+(-'Swap - Encargos'!$L10)*(1+SUM($B93:$B$228))+('Swap - Encargos'!Y10)*(1+SUM($B93:$B$228))</f>
        <v>230.14319999999998</v>
      </c>
      <c r="M93" s="4">
        <f>Forward!M93*(1+SUM($B93:$B$228))+(-'Swap - Encargos'!$L10)*(1+SUM($B93:$B$228))+('Swap - Encargos'!Z10)*(1+SUM($B93:$B$228))</f>
        <v>233.66579999999996</v>
      </c>
      <c r="N93" s="4">
        <f>Forward!N93*(1+SUM($B93:$B$228))+(-'Swap - Encargos'!$L10)*(1+SUM($B93:$B$228))+('Swap - Encargos'!AA10)*(1+SUM($B93:$B$228))</f>
        <v>221.92379999999997</v>
      </c>
      <c r="O93" s="4">
        <f>Forward!O93*(1+SUM($B93:$B$228))+(-'Swap - Encargos'!$L10)*(1+SUM($B93:$B$228))+('Swap - Encargos'!AB10)*(1+SUM($B93:$B$228))</f>
        <v>214.87859999999998</v>
      </c>
      <c r="P93" s="4">
        <f>Forward!P93*(1+SUM($B93:$B$228))+(-'Swap - Encargos'!$L10)*(1+SUM($B93:$B$228))+('Swap - Encargos'!AC10)*(1+SUM($B93:$B$228))</f>
        <v>201.9624</v>
      </c>
      <c r="Q93" s="4">
        <f>Forward!Q93*(1+SUM($B93:$B$228))+(-'Swap - Encargos'!$L10)*(1+SUM($B93:$B$228))+('Swap - Encargos'!AD10)*(1+SUM($B93:$B$228))</f>
        <v>198.43979999999999</v>
      </c>
      <c r="R93" s="4">
        <f>Forward!R93*(1+SUM($B93:$B$228))+(-'Swap - Encargos'!$L10)*(1+SUM($B93:$B$228))+('Swap - Encargos'!AE10)*(1+SUM($B93:$B$228))</f>
        <v>193.74299999999997</v>
      </c>
      <c r="S93" s="4">
        <f>Forward!S93*(1+SUM($B93:$B$228))+(-'Swap - Encargos'!$L10)*(1+SUM($B93:$B$228))+('Swap - Encargos'!AF10)*(1+SUM($B93:$B$228))</f>
        <v>184.3494</v>
      </c>
      <c r="T93" s="4">
        <f>Forward!T93*(1+SUM($B93:$B$228))+(-'Swap - Encargos'!$L10)*(1+SUM($B93:$B$228))+('Swap - Encargos'!AG10)*(1+SUM($B93:$B$228))</f>
        <v>180.82679999999999</v>
      </c>
      <c r="U93" s="4">
        <f>Forward!U93*(1+SUM($B93:$B$228))</f>
        <v>0</v>
      </c>
      <c r="V93" s="6"/>
      <c r="W93" s="20">
        <f t="shared" si="0"/>
        <v>212.59543333333329</v>
      </c>
      <c r="X93" s="20">
        <f t="shared" si="1"/>
        <v>213.81134667658722</v>
      </c>
      <c r="Y93" s="23">
        <f t="shared" si="2"/>
        <v>212.58891</v>
      </c>
      <c r="Z93" s="23">
        <f t="shared" si="3"/>
        <v>206.96622119047615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161.06116666666674</v>
      </c>
      <c r="AJ93" s="9">
        <f t="shared" si="8"/>
        <v>0.43104060430530794</v>
      </c>
      <c r="AK93" s="9">
        <f t="shared" si="9"/>
        <v>0.43104060430530794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Encargos'!$L11)*(1+SUM($B94:$B$228))+('Swap - Encargos'!X11)*(1+SUM($B94:$B$228))</f>
        <v>130.73579999999998</v>
      </c>
      <c r="L94" s="4">
        <f>Forward!L94*(1+SUM($B94:$B$228))+(-'Swap - Encargos'!$L11)*(1+SUM($B94:$B$228))+('Swap - Encargos'!Y11)*(1+SUM($B94:$B$228))</f>
        <v>221.4264</v>
      </c>
      <c r="M94" s="4">
        <f>Forward!M94*(1+SUM($B94:$B$228))+(-'Swap - Encargos'!$L11)*(1+SUM($B94:$B$228))+('Swap - Encargos'!Z11)*(1+SUM($B94:$B$228))</f>
        <v>230.84879999999998</v>
      </c>
      <c r="N94" s="4">
        <f>Forward!N94*(1+SUM($B94:$B$228))+(-'Swap - Encargos'!$L11)*(1+SUM($B94:$B$228))+('Swap - Encargos'!AA11)*(1+SUM($B94:$B$228))</f>
        <v>223.78199999999998</v>
      </c>
      <c r="O94" s="4">
        <f>Forward!O94*(1+SUM($B94:$B$228))+(-'Swap - Encargos'!$L11)*(1+SUM($B94:$B$228))+('Swap - Encargos'!AB11)*(1+SUM($B94:$B$228))</f>
        <v>215.53739999999999</v>
      </c>
      <c r="P94" s="4">
        <f>Forward!P94*(1+SUM($B94:$B$228))+(-'Swap - Encargos'!$L11)*(1+SUM($B94:$B$228))+('Swap - Encargos'!AC11)*(1+SUM($B94:$B$228))</f>
        <v>204.93719999999996</v>
      </c>
      <c r="Q94" s="4">
        <f>Forward!Q94*(1+SUM($B94:$B$228))+(-'Swap - Encargos'!$L11)*(1+SUM($B94:$B$228))+('Swap - Encargos'!AD11)*(1+SUM($B94:$B$228))</f>
        <v>201.40379999999999</v>
      </c>
      <c r="R94" s="4">
        <f>Forward!R94*(1+SUM($B94:$B$228))+(-'Swap - Encargos'!$L11)*(1+SUM($B94:$B$228))+('Swap - Encargos'!AE11)*(1+SUM($B94:$B$228))</f>
        <v>194.33699999999999</v>
      </c>
      <c r="S94" s="4">
        <f>Forward!S94*(1+SUM($B94:$B$228))+(-'Swap - Encargos'!$L11)*(1+SUM($B94:$B$228))+('Swap - Encargos'!AF11)*(1+SUM($B94:$B$228))</f>
        <v>188.44799999999998</v>
      </c>
      <c r="T94" s="4">
        <f>Forward!T94*(1+SUM($B94:$B$228))+(-'Swap - Encargos'!$L11)*(1+SUM($B94:$B$228))+('Swap - Encargos'!AG11)*(1+SUM($B94:$B$228))</f>
        <v>181.38119999999998</v>
      </c>
      <c r="U94" s="4">
        <f>Forward!U94*(1+SUM($B94:$B$228))</f>
        <v>0</v>
      </c>
      <c r="V94" s="6"/>
      <c r="W94" s="20">
        <f t="shared" si="0"/>
        <v>215.01393333333331</v>
      </c>
      <c r="X94" s="20">
        <f t="shared" si="1"/>
        <v>213.81134667658722</v>
      </c>
      <c r="Y94" s="23">
        <f t="shared" si="2"/>
        <v>214.35960000000003</v>
      </c>
      <c r="Z94" s="23">
        <f t="shared" si="3"/>
        <v>206.96622119047615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158.64266666666671</v>
      </c>
      <c r="AJ94" s="9">
        <f t="shared" si="8"/>
        <v>0.42456808381456851</v>
      </c>
      <c r="AK94" s="9">
        <f t="shared" si="9"/>
        <v>0.42456808381456851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Encargos'!$L12)*(1+SUM($B95:$B$228))+('Swap - Encargos'!X12)*(1+SUM($B95:$B$228))</f>
        <v>103.90160000000003</v>
      </c>
      <c r="L95" s="4">
        <f>Forward!L95*(1+SUM($B95:$B$228))+(-'Swap - Encargos'!$L12)*(1+SUM($B95:$B$228))+('Swap - Encargos'!Y12)*(1+SUM($B95:$B$228))</f>
        <v>185.36990000000003</v>
      </c>
      <c r="M95" s="4">
        <f>Forward!M95*(1+SUM($B95:$B$228))+(-'Swap - Encargos'!$L12)*(1+SUM($B95:$B$228))+('Swap - Encargos'!Z12)*(1+SUM($B95:$B$228))</f>
        <v>206.62250000000003</v>
      </c>
      <c r="N95" s="4">
        <f>Forward!N95*(1+SUM($B95:$B$228))+(-'Swap - Encargos'!$L12)*(1+SUM($B95:$B$228))+('Swap - Encargos'!AA12)*(1+SUM($B95:$B$228))</f>
        <v>206.62250000000003</v>
      </c>
      <c r="O95" s="4">
        <f>Forward!O95*(1+SUM($B95:$B$228))+(-'Swap - Encargos'!$L12)*(1+SUM($B95:$B$228))+('Swap - Encargos'!AB12)*(1+SUM($B95:$B$228))</f>
        <v>199.53830000000002</v>
      </c>
      <c r="P95" s="4">
        <f>Forward!P95*(1+SUM($B95:$B$228))+(-'Swap - Encargos'!$L12)*(1+SUM($B95:$B$228))+('Swap - Encargos'!AC12)*(1+SUM($B95:$B$228))</f>
        <v>194.81550000000001</v>
      </c>
      <c r="Q95" s="4">
        <f>Forward!Q95*(1+SUM($B95:$B$228))+(-'Swap - Encargos'!$L12)*(1+SUM($B95:$B$228))+('Swap - Encargos'!AD12)*(1+SUM($B95:$B$228))</f>
        <v>192.45410000000004</v>
      </c>
      <c r="R95" s="4">
        <f>Forward!R95*(1+SUM($B95:$B$228))+(-'Swap - Encargos'!$L12)*(1+SUM($B95:$B$228))+('Swap - Encargos'!AE12)*(1+SUM($B95:$B$228))</f>
        <v>186.55060000000003</v>
      </c>
      <c r="S95" s="4">
        <f>Forward!S95*(1+SUM($B95:$B$228))+(-'Swap - Encargos'!$L12)*(1+SUM($B95:$B$228))+('Swap - Encargos'!AF12)*(1+SUM($B95:$B$228))</f>
        <v>180.64710000000002</v>
      </c>
      <c r="T95" s="4">
        <f>Forward!T95*(1+SUM($B95:$B$228))+(-'Swap - Encargos'!$L12)*(1+SUM($B95:$B$228))+('Swap - Encargos'!AG12)*(1+SUM($B95:$B$228))</f>
        <v>173.56290000000004</v>
      </c>
      <c r="U95" s="4">
        <f>Forward!U95*(1+SUM($B95:$B$228))</f>
        <v>0</v>
      </c>
      <c r="V95" s="6"/>
      <c r="W95" s="20">
        <f t="shared" si="0"/>
        <v>190.97822500000001</v>
      </c>
      <c r="X95" s="20">
        <f t="shared" si="1"/>
        <v>213.81134667658722</v>
      </c>
      <c r="Y95" s="23">
        <f t="shared" si="2"/>
        <v>194.048045</v>
      </c>
      <c r="Z95" s="23">
        <f t="shared" si="3"/>
        <v>206.96622119047615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182.67837500000002</v>
      </c>
      <c r="AJ95" s="9">
        <f t="shared" si="8"/>
        <v>0.48889374629004279</v>
      </c>
      <c r="AK95" s="9">
        <f t="shared" si="9"/>
        <v>0.48889374629004279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Encargos'!$L13)*(1+SUM($B96:$B$228))+('Swap - Encargos'!X13)*(1+SUM($B96:$B$228))</f>
        <v>96.333600000000004</v>
      </c>
      <c r="L96" s="4">
        <f>Forward!L96*(1+SUM($B96:$B$228))+(-'Swap - Encargos'!$L13)*(1+SUM($B96:$B$228))+('Swap - Encargos'!Y13)*(1+SUM($B96:$B$228))</f>
        <v>133.9272</v>
      </c>
      <c r="M96" s="4">
        <f>Forward!M96*(1+SUM($B96:$B$228))+(-'Swap - Encargos'!$L13)*(1+SUM($B96:$B$228))+('Swap - Encargos'!Z13)*(1+SUM($B96:$B$228))</f>
        <v>183.2688</v>
      </c>
      <c r="N96" s="4">
        <f>Forward!N96*(1+SUM($B96:$B$228))+(-'Swap - Encargos'!$L13)*(1+SUM($B96:$B$228))+('Swap - Encargos'!AA13)*(1+SUM($B96:$B$228))</f>
        <v>191.49240000000003</v>
      </c>
      <c r="O96" s="4">
        <f>Forward!O96*(1+SUM($B96:$B$228))+(-'Swap - Encargos'!$L13)*(1+SUM($B96:$B$228))+('Swap - Encargos'!AB13)*(1+SUM($B96:$B$228))</f>
        <v>184.4436</v>
      </c>
      <c r="P96" s="4">
        <f>Forward!P96*(1+SUM($B96:$B$228))+(-'Swap - Encargos'!$L13)*(1+SUM($B96:$B$228))+('Swap - Encargos'!AC13)*(1+SUM($B96:$B$228))</f>
        <v>193.84200000000001</v>
      </c>
      <c r="Q96" s="4">
        <f>Forward!Q96*(1+SUM($B96:$B$228))+(-'Swap - Encargos'!$L13)*(1+SUM($B96:$B$228))+('Swap - Encargos'!AD13)*(1+SUM($B96:$B$228))</f>
        <v>191.4924</v>
      </c>
      <c r="R96" s="4">
        <f>Forward!R96*(1+SUM($B96:$B$228))+(-'Swap - Encargos'!$L13)*(1+SUM($B96:$B$228))+('Swap - Encargos'!AE13)*(1+SUM($B96:$B$228))</f>
        <v>185.61840000000001</v>
      </c>
      <c r="S96" s="4">
        <f>Forward!S96*(1+SUM($B96:$B$228))+(-'Swap - Encargos'!$L13)*(1+SUM($B96:$B$228))+('Swap - Encargos'!AF13)*(1+SUM($B96:$B$228))</f>
        <v>178.56960000000001</v>
      </c>
      <c r="T96" s="4">
        <f>Forward!T96*(1+SUM($B96:$B$228))+(-'Swap - Encargos'!$L13)*(1+SUM($B96:$B$228))+('Swap - Encargos'!AG13)*(1+SUM($B96:$B$228))</f>
        <v>173.87040000000002</v>
      </c>
      <c r="U96" s="4">
        <f>Forward!U96*(1+SUM($B96:$B$228))</f>
        <v>0</v>
      </c>
      <c r="V96" s="6"/>
      <c r="W96" s="20">
        <f t="shared" si="0"/>
        <v>164.27619999999999</v>
      </c>
      <c r="X96" s="20">
        <f t="shared" si="1"/>
        <v>213.81134667658722</v>
      </c>
      <c r="Y96" s="23">
        <f t="shared" si="2"/>
        <v>174.14451999999997</v>
      </c>
      <c r="Z96" s="23">
        <f t="shared" si="3"/>
        <v>206.96622119047615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209.38040000000004</v>
      </c>
      <c r="AJ96" s="9">
        <f t="shared" si="8"/>
        <v>0.56035514962133692</v>
      </c>
      <c r="AK96" s="9">
        <f t="shared" si="9"/>
        <v>0.56035514962133692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Encargos'!$L14)*(1+SUM($B97:$B$228))+('Swap - Encargos'!X14)*(1+SUM($B97:$B$228))</f>
        <v>98.338800000000006</v>
      </c>
      <c r="L97" s="4">
        <f>Forward!L97*(1+SUM($B97:$B$228))+(-'Swap - Encargos'!$L14)*(1+SUM($B97:$B$228))+('Swap - Encargos'!Y14)*(1+SUM($B97:$B$228))</f>
        <v>126.43560000000001</v>
      </c>
      <c r="M97" s="4">
        <f>Forward!M97*(1+SUM($B97:$B$228))+(-'Swap - Encargos'!$L14)*(1+SUM($B97:$B$228))+('Swap - Encargos'!Z14)*(1+SUM($B97:$B$228))</f>
        <v>173.2636</v>
      </c>
      <c r="N97" s="4">
        <f>Forward!N97*(1+SUM($B97:$B$228))+(-'Swap - Encargos'!$L14)*(1+SUM($B97:$B$228))+('Swap - Encargos'!AA14)*(1+SUM($B97:$B$228))</f>
        <v>189.6534</v>
      </c>
      <c r="O97" s="4">
        <f>Forward!O97*(1+SUM($B97:$B$228))+(-'Swap - Encargos'!$L14)*(1+SUM($B97:$B$228))+('Swap - Encargos'!AB14)*(1+SUM($B97:$B$228))</f>
        <v>177.94639999999998</v>
      </c>
      <c r="P97" s="4">
        <f>Forward!P97*(1+SUM($B97:$B$228))+(-'Swap - Encargos'!$L14)*(1+SUM($B97:$B$228))+('Swap - Encargos'!AC14)*(1+SUM($B97:$B$228))</f>
        <v>194.33619999999999</v>
      </c>
      <c r="Q97" s="4">
        <f>Forward!Q97*(1+SUM($B97:$B$228))+(-'Swap - Encargos'!$L14)*(1+SUM($B97:$B$228))+('Swap - Encargos'!AD14)*(1+SUM($B97:$B$228))</f>
        <v>188.48269999999999</v>
      </c>
      <c r="R97" s="4">
        <f>Forward!R97*(1+SUM($B97:$B$228))+(-'Swap - Encargos'!$L14)*(1+SUM($B97:$B$228))+('Swap - Encargos'!AE14)*(1+SUM($B97:$B$228))</f>
        <v>181.45850000000002</v>
      </c>
      <c r="S97" s="4">
        <f>Forward!S97*(1+SUM($B97:$B$228))+(-'Swap - Encargos'!$L14)*(1+SUM($B97:$B$228))+('Swap - Encargos'!AF14)*(1+SUM($B97:$B$228))</f>
        <v>176.7757</v>
      </c>
      <c r="T97" s="4">
        <f>Forward!T97*(1+SUM($B97:$B$228))+(-'Swap - Encargos'!$L14)*(1+SUM($B97:$B$228))+('Swap - Encargos'!AG14)*(1+SUM($B97:$B$228))</f>
        <v>172.09290000000001</v>
      </c>
      <c r="U97" s="4">
        <f>Forward!U97*(1+SUM($B97:$B$228))</f>
        <v>0</v>
      </c>
      <c r="V97" s="6"/>
      <c r="W97" s="20">
        <f t="shared" si="0"/>
        <v>160.58101666666667</v>
      </c>
      <c r="X97" s="20">
        <f t="shared" si="1"/>
        <v>213.81134667658722</v>
      </c>
      <c r="Y97" s="23">
        <f t="shared" si="2"/>
        <v>170.72708333333333</v>
      </c>
      <c r="Z97" s="23">
        <f t="shared" si="3"/>
        <v>206.96622119047615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213.07558333333336</v>
      </c>
      <c r="AJ97" s="9">
        <f t="shared" si="8"/>
        <v>0.57024439909085867</v>
      </c>
      <c r="AK97" s="9">
        <f t="shared" si="9"/>
        <v>0.57024439909085867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Encargos'!$L15)*(1+SUM($B98:$B$228))+('Swap - Encargos'!Y15)*(1+SUM($B98:$B$228))</f>
        <v>116.45</v>
      </c>
      <c r="M98" s="4">
        <f>Forward!M98*(1+SUM($B98:$B$228))+(-'Swap - Encargos'!$L15)*(1+SUM($B98:$B$228))+('Swap - Encargos'!Z15)*(1+SUM($B98:$B$228))</f>
        <v>139.74</v>
      </c>
      <c r="N98" s="4">
        <f>Forward!N98*(1+SUM($B98:$B$228))+(-'Swap - Encargos'!$L15)*(1+SUM($B98:$B$228))+('Swap - Encargos'!AA15)*(1+SUM($B98:$B$228))</f>
        <v>158.37200000000001</v>
      </c>
      <c r="O98" s="4">
        <f>Forward!O98*(1+SUM($B98:$B$228))+(-'Swap - Encargos'!$L15)*(1+SUM($B98:$B$228))+('Swap - Encargos'!AB15)*(1+SUM($B98:$B$228))</f>
        <v>174.67500000000001</v>
      </c>
      <c r="P98" s="4">
        <f>Forward!P98*(1+SUM($B98:$B$228))+(-'Swap - Encargos'!$L15)*(1+SUM($B98:$B$228))+('Swap - Encargos'!AC15)*(1+SUM($B98:$B$228))</f>
        <v>196.8005</v>
      </c>
      <c r="Q98" s="4">
        <f>Forward!Q98*(1+SUM($B98:$B$228))+(-'Swap - Encargos'!$L15)*(1+SUM($B98:$B$228))+('Swap - Encargos'!AD15)*(1+SUM($B98:$B$228))</f>
        <v>190.97800000000001</v>
      </c>
      <c r="R98" s="4">
        <f>Forward!R98*(1+SUM($B98:$B$228))+(-'Swap - Encargos'!$L15)*(1+SUM($B98:$B$228))+('Swap - Encargos'!AE15)*(1+SUM($B98:$B$228))</f>
        <v>187.48450000000003</v>
      </c>
      <c r="S98" s="4">
        <f>Forward!S98*(1+SUM($B98:$B$228))+(-'Swap - Encargos'!$L15)*(1+SUM($B98:$B$228))+('Swap - Encargos'!AF15)*(1+SUM($B98:$B$228))</f>
        <v>182.82650000000001</v>
      </c>
      <c r="T98" s="4">
        <f>Forward!T98*(1+SUM($B98:$B$228))+(-'Swap - Encargos'!$L15)*(1+SUM($B98:$B$228))+('Swap - Encargos'!AG15)*(1+SUM($B98:$B$228))</f>
        <v>177.00400000000002</v>
      </c>
      <c r="U98" s="4">
        <f>Forward!U98*(1+SUM($B98:$B$228))</f>
        <v>0</v>
      </c>
      <c r="V98" s="6"/>
      <c r="W98" s="20">
        <f t="shared" si="0"/>
        <v>138.18733333333336</v>
      </c>
      <c r="X98" s="20">
        <f t="shared" si="1"/>
        <v>213.81134667658722</v>
      </c>
      <c r="Y98" s="23">
        <f t="shared" si="2"/>
        <v>157.20750000000001</v>
      </c>
      <c r="Z98" s="23">
        <f t="shared" si="3"/>
        <v>206.96622119047615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230.72626666666667</v>
      </c>
      <c r="AJ98" s="9">
        <f t="shared" si="8"/>
        <v>0.62542087542087543</v>
      </c>
      <c r="AK98" s="9">
        <f t="shared" si="9"/>
        <v>0.62542087542087543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Encargos'!$L16)*(1+SUM($B99:$B$228))+('Swap - Encargos'!Y16)*(1+SUM($B99:$B$228))</f>
        <v>115.91999999999999</v>
      </c>
      <c r="M99" s="4">
        <f>Forward!M99*(1+SUM($B99:$B$228))+(-'Swap - Encargos'!$L16)*(1+SUM($B99:$B$228))+('Swap - Encargos'!Z16)*(1+SUM($B99:$B$228))</f>
        <v>129.8304</v>
      </c>
      <c r="N99" s="4">
        <f>Forward!N99*(1+SUM($B99:$B$228))+(-'Swap - Encargos'!$L16)*(1+SUM($B99:$B$228))+('Swap - Encargos'!AA16)*(1+SUM($B99:$B$228))</f>
        <v>147.21839999999997</v>
      </c>
      <c r="O99" s="4">
        <f>Forward!O99*(1+SUM($B99:$B$228))+(-'Swap - Encargos'!$L16)*(1+SUM($B99:$B$228))+('Swap - Encargos'!AB16)*(1+SUM($B99:$B$228))</f>
        <v>157.65119999999999</v>
      </c>
      <c r="P99" s="4">
        <f>Forward!P99*(1+SUM($B99:$B$228))+(-'Swap - Encargos'!$L16)*(1+SUM($B99:$B$228))+('Swap - Encargos'!AC16)*(1+SUM($B99:$B$228))</f>
        <v>199.38239999999999</v>
      </c>
      <c r="Q99" s="4">
        <f>Forward!Q99*(1+SUM($B99:$B$228))+(-'Swap - Encargos'!$L16)*(1+SUM($B99:$B$228))+('Swap - Encargos'!AD16)*(1+SUM($B99:$B$228))</f>
        <v>198.22319999999999</v>
      </c>
      <c r="R99" s="4">
        <f>Forward!R99*(1+SUM($B99:$B$228))+(-'Swap - Encargos'!$L16)*(1+SUM($B99:$B$228))+('Swap - Encargos'!AE16)*(1+SUM($B99:$B$228))</f>
        <v>190.10879999999997</v>
      </c>
      <c r="S99" s="4">
        <f>Forward!S99*(1+SUM($B99:$B$228))+(-'Swap - Encargos'!$L16)*(1+SUM($B99:$B$228))+('Swap - Encargos'!AF16)*(1+SUM($B99:$B$228))</f>
        <v>186.63119999999998</v>
      </c>
      <c r="T99" s="4">
        <f>Forward!T99*(1+SUM($B99:$B$228))+(-'Swap - Encargos'!$L16)*(1+SUM($B99:$B$228))+('Swap - Encargos'!AG16)*(1+SUM($B99:$B$228))</f>
        <v>180.83519999999999</v>
      </c>
      <c r="U99" s="4">
        <f>Forward!U99*(1+SUM($B99:$B$228))</f>
        <v>0</v>
      </c>
      <c r="V99" s="6"/>
      <c r="W99" s="20">
        <f t="shared" si="0"/>
        <v>132.14879999999999</v>
      </c>
      <c r="X99" s="20">
        <f t="shared" si="1"/>
        <v>213.81134667658722</v>
      </c>
      <c r="Y99" s="23">
        <f t="shared" si="2"/>
        <v>151.37219999999996</v>
      </c>
      <c r="Z99" s="23">
        <f t="shared" si="3"/>
        <v>206.96622119047615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236.76480000000004</v>
      </c>
      <c r="AJ99" s="9">
        <f t="shared" si="8"/>
        <v>0.6417892970061283</v>
      </c>
      <c r="AK99" s="9">
        <f t="shared" si="9"/>
        <v>0.6417892970061283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Encargos'!$L17)*(1+SUM($B100:$B$228))+('Swap - Encargos'!Y17)*(1+SUM($B100:$B$228))</f>
        <v>108.17520000000002</v>
      </c>
      <c r="M100" s="4">
        <f>Forward!M100*(1+SUM($B100:$B$228))+(-'Swap - Encargos'!$L17)*(1+SUM($B100:$B$228))+('Swap - Encargos'!Z17)*(1+SUM($B100:$B$228))</f>
        <v>123.13560000000001</v>
      </c>
      <c r="N100" s="4">
        <f>Forward!N100*(1+SUM($B100:$B$228))+(-'Swap - Encargos'!$L17)*(1+SUM($B100:$B$228))+('Swap - Encargos'!AA17)*(1+SUM($B100:$B$228))</f>
        <v>139.24680000000001</v>
      </c>
      <c r="O100" s="4">
        <f>Forward!O100*(1+SUM($B100:$B$228))+(-'Swap - Encargos'!$L17)*(1+SUM($B100:$B$228))+('Swap - Encargos'!AB17)*(1+SUM($B100:$B$228))</f>
        <v>149.60400000000001</v>
      </c>
      <c r="P100" s="4">
        <f>Forward!P100*(1+SUM($B100:$B$228))+(-'Swap - Encargos'!$L17)*(1+SUM($B100:$B$228))+('Swap - Encargos'!AC17)*(1+SUM($B100:$B$228))</f>
        <v>172.62</v>
      </c>
      <c r="Q100" s="4">
        <f>Forward!Q100*(1+SUM($B100:$B$228))+(-'Swap - Encargos'!$L17)*(1+SUM($B100:$B$228))+('Swap - Encargos'!AD17)*(1+SUM($B100:$B$228))</f>
        <v>188.7312</v>
      </c>
      <c r="R100" s="4">
        <f>Forward!R100*(1+SUM($B100:$B$228))+(-'Swap - Encargos'!$L17)*(1+SUM($B100:$B$228))+('Swap - Encargos'!AE17)*(1+SUM($B100:$B$228))</f>
        <v>179.5248</v>
      </c>
      <c r="S100" s="4">
        <f>Forward!S100*(1+SUM($B100:$B$228))+(-'Swap - Encargos'!$L17)*(1+SUM($B100:$B$228))+('Swap - Encargos'!AF17)*(1+SUM($B100:$B$228))</f>
        <v>177.22320000000002</v>
      </c>
      <c r="T100" s="4">
        <f>Forward!T100*(1+SUM($B100:$B$228))+(-'Swap - Encargos'!$L17)*(1+SUM($B100:$B$228))+('Swap - Encargos'!AG17)*(1+SUM($B100:$B$228))</f>
        <v>170.3184</v>
      </c>
      <c r="U100" s="4">
        <f>Forward!U100*(1+SUM($B100:$B$228))</f>
        <v>0</v>
      </c>
      <c r="V100" s="6"/>
      <c r="W100" s="20">
        <f t="shared" si="0"/>
        <v>125.82079999999999</v>
      </c>
      <c r="X100" s="20">
        <f t="shared" si="1"/>
        <v>213.81134667658722</v>
      </c>
      <c r="Y100" s="23">
        <f t="shared" si="2"/>
        <v>141.24152000000001</v>
      </c>
      <c r="Z100" s="23">
        <f t="shared" si="3"/>
        <v>206.96622119047615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243.09280000000004</v>
      </c>
      <c r="AJ100" s="9">
        <f t="shared" si="8"/>
        <v>0.6589423648247178</v>
      </c>
      <c r="AK100" s="9">
        <f t="shared" si="9"/>
        <v>0.6589423648247178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Encargos'!$L18)*(1+SUM($B101:$B$228))+('Swap - Encargos'!Y18)*(1+SUM($B101:$B$228))</f>
        <v>105.22039999999998</v>
      </c>
      <c r="M101" s="4">
        <f>Forward!M101*(1+SUM($B101:$B$228))+(-'Swap - Encargos'!$L18)*(1+SUM($B101:$B$228))+('Swap - Encargos'!Z18)*(1+SUM($B101:$B$228))</f>
        <v>109.79519999999998</v>
      </c>
      <c r="N101" s="4">
        <f>Forward!N101*(1+SUM($B101:$B$228))+(-'Swap - Encargos'!$L18)*(1+SUM($B101:$B$228))+('Swap - Encargos'!AA18)*(1+SUM($B101:$B$228))</f>
        <v>120.08849999999998</v>
      </c>
      <c r="O101" s="4">
        <f>Forward!O101*(1+SUM($B101:$B$228))+(-'Swap - Encargos'!$L18)*(1+SUM($B101:$B$228))+('Swap - Encargos'!AB18)*(1+SUM($B101:$B$228))</f>
        <v>136.10029999999998</v>
      </c>
      <c r="P101" s="4">
        <f>Forward!P101*(1+SUM($B101:$B$228))+(-'Swap - Encargos'!$L18)*(1+SUM($B101:$B$228))+('Swap - Encargos'!AC18)*(1+SUM($B101:$B$228))</f>
        <v>160.11799999999997</v>
      </c>
      <c r="Q101" s="4">
        <f>Forward!Q101*(1+SUM($B101:$B$228))+(-'Swap - Encargos'!$L18)*(1+SUM($B101:$B$228))+('Swap - Encargos'!AD18)*(1+SUM($B101:$B$228))</f>
        <v>177.27349999999998</v>
      </c>
      <c r="R101" s="4">
        <f>Forward!R101*(1+SUM($B101:$B$228))+(-'Swap - Encargos'!$L18)*(1+SUM($B101:$B$228))+('Swap - Encargos'!AE18)*(1+SUM($B101:$B$228))</f>
        <v>178.41719999999998</v>
      </c>
      <c r="S101" s="4">
        <f>Forward!S101*(1+SUM($B101:$B$228))+(-'Swap - Encargos'!$L18)*(1+SUM($B101:$B$228))+('Swap - Encargos'!AF18)*(1+SUM($B101:$B$228))</f>
        <v>174.98609999999996</v>
      </c>
      <c r="T101" s="4">
        <f>Forward!T101*(1+SUM($B101:$B$228))+(-'Swap - Encargos'!$L18)*(1+SUM($B101:$B$228))+('Swap - Encargos'!AG18)*(1+SUM($B101:$B$228))</f>
        <v>171.55499999999998</v>
      </c>
      <c r="U101" s="4">
        <f>Forward!U101*(1+SUM($B101:$B$228))</f>
        <v>0</v>
      </c>
      <c r="V101" s="6"/>
      <c r="W101" s="20">
        <f t="shared" si="0"/>
        <v>114.27469166666667</v>
      </c>
      <c r="X101" s="20">
        <f t="shared" si="1"/>
        <v>213.81134667658722</v>
      </c>
      <c r="Y101" s="23">
        <f t="shared" si="2"/>
        <v>129.86713499999999</v>
      </c>
      <c r="Z101" s="23">
        <f t="shared" si="3"/>
        <v>206.96622119047615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254.63890833333335</v>
      </c>
      <c r="AJ101" s="9">
        <f t="shared" si="8"/>
        <v>0.69023995952801231</v>
      </c>
      <c r="AK101" s="9">
        <f t="shared" si="9"/>
        <v>0.69023995952801231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Encargos'!$L19)*(1+SUM($B102:$B$228))+('Swap - Encargos'!Y19)*(1+SUM($B102:$B$228))</f>
        <v>111.524</v>
      </c>
      <c r="M102" s="4">
        <f>Forward!M102*(1+SUM($B102:$B$228))+(-'Swap - Encargos'!$L19)*(1+SUM($B102:$B$228))+('Swap - Encargos'!Z19)*(1+SUM($B102:$B$228))</f>
        <v>112.66199999999998</v>
      </c>
      <c r="N102" s="4">
        <f>Forward!N102*(1+SUM($B102:$B$228))+(-'Swap - Encargos'!$L19)*(1+SUM($B102:$B$228))+('Swap - Encargos'!AA19)*(1+SUM($B102:$B$228))</f>
        <v>125.17999999999999</v>
      </c>
      <c r="O102" s="4">
        <f>Forward!O102*(1+SUM($B102:$B$228))+(-'Swap - Encargos'!$L19)*(1+SUM($B102:$B$228))+('Swap - Encargos'!AB19)*(1+SUM($B102:$B$228))</f>
        <v>139.97399999999999</v>
      </c>
      <c r="P102" s="4">
        <f>Forward!P102*(1+SUM($B102:$B$228))+(-'Swap - Encargos'!$L19)*(1+SUM($B102:$B$228))+('Swap - Encargos'!AC19)*(1+SUM($B102:$B$228))</f>
        <v>155.90600000000001</v>
      </c>
      <c r="Q102" s="4">
        <f>Forward!Q102*(1+SUM($B102:$B$228))+(-'Swap - Encargos'!$L19)*(1+SUM($B102:$B$228))+('Swap - Encargos'!AD19)*(1+SUM($B102:$B$228))</f>
        <v>170.7</v>
      </c>
      <c r="R102" s="4">
        <f>Forward!R102*(1+SUM($B102:$B$228))+(-'Swap - Encargos'!$L19)*(1+SUM($B102:$B$228))+('Swap - Encargos'!AE19)*(1+SUM($B102:$B$228))</f>
        <v>171.83799999999999</v>
      </c>
      <c r="S102" s="4">
        <f>Forward!S102*(1+SUM($B102:$B$228))+(-'Swap - Encargos'!$L19)*(1+SUM($B102:$B$228))+('Swap - Encargos'!AF19)*(1+SUM($B102:$B$228))</f>
        <v>166.14799999999997</v>
      </c>
      <c r="T102" s="4">
        <f>Forward!T102*(1+SUM($B102:$B$228))+(-'Swap - Encargos'!$L19)*(1+SUM($B102:$B$228))+('Swap - Encargos'!AG19)*(1+SUM($B102:$B$228))</f>
        <v>166.14799999999997</v>
      </c>
      <c r="U102" s="4">
        <f>Forward!U102*(1+SUM($B102:$B$228))</f>
        <v>0</v>
      </c>
      <c r="V102" s="6"/>
      <c r="W102" s="20">
        <f t="shared" si="0"/>
        <v>119.61644444444443</v>
      </c>
      <c r="X102" s="20">
        <f t="shared" si="1"/>
        <v>213.81134667658722</v>
      </c>
      <c r="Y102" s="23">
        <f t="shared" si="2"/>
        <v>132.99426666666668</v>
      </c>
      <c r="Z102" s="23">
        <f t="shared" si="3"/>
        <v>206.96622119047615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249.29715555555561</v>
      </c>
      <c r="AJ102" s="9">
        <f t="shared" si="8"/>
        <v>0.67576027437198194</v>
      </c>
      <c r="AK102" s="9">
        <f t="shared" si="9"/>
        <v>0.67576027437198194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Encargos'!$L20)*(1+SUM($B103:$B$228))+('Swap - Encargos'!Y20)*(1+SUM($B103:$B$228))</f>
        <v>111.29859999999999</v>
      </c>
      <c r="M103" s="4">
        <f>Forward!M103*(1+SUM($B103:$B$228))+(-'Swap - Encargos'!$L20)*(1+SUM($B103:$B$228))+('Swap - Encargos'!Z20)*(1+SUM($B103:$B$228))</f>
        <v>112.43429999999999</v>
      </c>
      <c r="N103" s="4">
        <f>Forward!N103*(1+SUM($B103:$B$228))+(-'Swap - Encargos'!$L20)*(1+SUM($B103:$B$228))+('Swap - Encargos'!AA20)*(1+SUM($B103:$B$228))</f>
        <v>129.46979999999996</v>
      </c>
      <c r="O103" s="4">
        <f>Forward!O103*(1+SUM($B103:$B$228))+(-'Swap - Encargos'!$L20)*(1+SUM($B103:$B$228))+('Swap - Encargos'!AB20)*(1+SUM($B103:$B$228))</f>
        <v>138.55540000000002</v>
      </c>
      <c r="P103" s="4">
        <f>Forward!P103*(1+SUM($B103:$B$228))+(-'Swap - Encargos'!$L20)*(1+SUM($B103:$B$228))+('Swap - Encargos'!AC20)*(1+SUM($B103:$B$228))</f>
        <v>149.91239999999999</v>
      </c>
      <c r="Q103" s="4">
        <f>Forward!Q103*(1+SUM($B103:$B$228))+(-'Swap - Encargos'!$L20)*(1+SUM($B103:$B$228))+('Swap - Encargos'!AD20)*(1+SUM($B103:$B$228))</f>
        <v>168.08359999999999</v>
      </c>
      <c r="R103" s="4">
        <f>Forward!R103*(1+SUM($B103:$B$228))+(-'Swap - Encargos'!$L20)*(1+SUM($B103:$B$228))+('Swap - Encargos'!AE20)*(1+SUM($B103:$B$228))</f>
        <v>165.81219999999999</v>
      </c>
      <c r="S103" s="4">
        <f>Forward!S103*(1+SUM($B103:$B$228))+(-'Swap - Encargos'!$L20)*(1+SUM($B103:$B$228))+('Swap - Encargos'!AF20)*(1+SUM($B103:$B$228))</f>
        <v>164.67649999999998</v>
      </c>
      <c r="T103" s="4">
        <f>Forward!T103*(1+SUM($B103:$B$228))+(-'Swap - Encargos'!$L20)*(1+SUM($B103:$B$228))+('Swap - Encargos'!AG20)*(1+SUM($B103:$B$228))</f>
        <v>158.99799999999999</v>
      </c>
      <c r="U103" s="4">
        <f>Forward!U103*(1+SUM($B103:$B$228))</f>
        <v>0</v>
      </c>
      <c r="V103" s="6"/>
      <c r="W103" s="20">
        <f t="shared" si="0"/>
        <v>121.51989999999998</v>
      </c>
      <c r="X103" s="20">
        <f t="shared" si="1"/>
        <v>213.81134667658722</v>
      </c>
      <c r="Y103" s="23">
        <f t="shared" si="2"/>
        <v>133.06618333333333</v>
      </c>
      <c r="Z103" s="23">
        <f t="shared" si="3"/>
        <v>206.96622119047615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247.39370000000005</v>
      </c>
      <c r="AJ103" s="9">
        <f t="shared" si="8"/>
        <v>0.67060065012512426</v>
      </c>
      <c r="AK103" s="9">
        <f t="shared" si="9"/>
        <v>0.67060065012512426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Encargos'!$L21)*(1+SUM($B104:$B$228))+('Swap - Encargos'!Y21)*(1+SUM($B104:$B$228))</f>
        <v>114.7865</v>
      </c>
      <c r="M104" s="4">
        <f>Forward!M104*(1+SUM($B104:$B$228))+(-'Swap - Encargos'!$L21)*(1+SUM($B104:$B$228))+('Swap - Encargos'!Z21)*(1+SUM($B104:$B$228))</f>
        <v>114.7865</v>
      </c>
      <c r="N104" s="4">
        <f>Forward!N104*(1+SUM($B104:$B$228))+(-'Swap - Encargos'!$L21)*(1+SUM($B104:$B$228))+('Swap - Encargos'!AA21)*(1+SUM($B104:$B$228))</f>
        <v>130.69749999999999</v>
      </c>
      <c r="O104" s="4">
        <f>Forward!O104*(1+SUM($B104:$B$228))+(-'Swap - Encargos'!$L21)*(1+SUM($B104:$B$228))+('Swap - Encargos'!AB21)*(1+SUM($B104:$B$228))</f>
        <v>139.7895</v>
      </c>
      <c r="P104" s="4">
        <f>Forward!P104*(1+SUM($B104:$B$228))+(-'Swap - Encargos'!$L21)*(1+SUM($B104:$B$228))+('Swap - Encargos'!AC21)*(1+SUM($B104:$B$228))</f>
        <v>146.60849999999999</v>
      </c>
      <c r="Q104" s="4">
        <f>Forward!Q104*(1+SUM($B104:$B$228))+(-'Swap - Encargos'!$L21)*(1+SUM($B104:$B$228))+('Swap - Encargos'!AD21)*(1+SUM($B104:$B$228))</f>
        <v>163.65600000000001</v>
      </c>
      <c r="R104" s="4">
        <f>Forward!R104*(1+SUM($B104:$B$228))+(-'Swap - Encargos'!$L21)*(1+SUM($B104:$B$228))+('Swap - Encargos'!AE21)*(1+SUM($B104:$B$228))</f>
        <v>160.24650000000003</v>
      </c>
      <c r="S104" s="4">
        <f>Forward!S104*(1+SUM($B104:$B$228))+(-'Swap - Encargos'!$L21)*(1+SUM($B104:$B$228))+('Swap - Encargos'!AF21)*(1+SUM($B104:$B$228))</f>
        <v>157.9735</v>
      </c>
      <c r="T104" s="4">
        <f>Forward!T104*(1+SUM($B104:$B$228))+(-'Swap - Encargos'!$L21)*(1+SUM($B104:$B$228))+('Swap - Encargos'!AG21)*(1+SUM($B104:$B$228))</f>
        <v>157.9735</v>
      </c>
      <c r="U104" s="4">
        <f>Forward!U104*(1+SUM($B104:$B$228))</f>
        <v>0</v>
      </c>
      <c r="V104" s="6"/>
      <c r="W104" s="20">
        <f t="shared" si="0"/>
        <v>124.25733333333334</v>
      </c>
      <c r="X104" s="20">
        <f t="shared" si="1"/>
        <v>213.81134667658722</v>
      </c>
      <c r="Y104" s="23">
        <f t="shared" si="2"/>
        <v>134.22065000000001</v>
      </c>
      <c r="Z104" s="23">
        <f t="shared" si="3"/>
        <v>206.96622119047615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244.65626666666668</v>
      </c>
      <c r="AJ104" s="9">
        <f t="shared" si="8"/>
        <v>0.66318039418082353</v>
      </c>
      <c r="AK104" s="9">
        <f t="shared" si="9"/>
        <v>0.66318039418082353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Encargos'!$L22)*(1+SUM($B105:$B$228))+('Swap - Encargos'!Y22)*(1+SUM($B105:$B$228))</f>
        <v>114.6653</v>
      </c>
      <c r="M105" s="4">
        <f>Forward!M105*(1+SUM($B105:$B$228))+(-'Swap - Encargos'!$L22)*(1+SUM($B105:$B$228))+('Swap - Encargos'!Z22)*(1+SUM($B105:$B$228))</f>
        <v>111.2594</v>
      </c>
      <c r="N105" s="4">
        <f>Forward!N105*(1+SUM($B105:$B$228))+(-'Swap - Encargos'!$L22)*(1+SUM($B105:$B$228))+('Swap - Encargos'!AA22)*(1+SUM($B105:$B$228))</f>
        <v>128.28889999999998</v>
      </c>
      <c r="O105" s="4">
        <f>Forward!O105*(1+SUM($B105:$B$228))+(-'Swap - Encargos'!$L22)*(1+SUM($B105:$B$228))+('Swap - Encargos'!AB22)*(1+SUM($B105:$B$228))</f>
        <v>137.37129999999999</v>
      </c>
      <c r="P105" s="4">
        <f>Forward!P105*(1+SUM($B105:$B$228))+(-'Swap - Encargos'!$L22)*(1+SUM($B105:$B$228))+('Swap - Encargos'!AC22)*(1+SUM($B105:$B$228))</f>
        <v>149.8596</v>
      </c>
      <c r="Q105" s="4">
        <f>Forward!Q105*(1+SUM($B105:$B$228))+(-'Swap - Encargos'!$L22)*(1+SUM($B105:$B$228))+('Swap - Encargos'!AD22)*(1+SUM($B105:$B$228))</f>
        <v>163.48319999999998</v>
      </c>
      <c r="R105" s="4">
        <f>Forward!R105*(1+SUM($B105:$B$228))+(-'Swap - Encargos'!$L22)*(1+SUM($B105:$B$228))+('Swap - Encargos'!AE22)*(1+SUM($B105:$B$228))</f>
        <v>161.21259999999998</v>
      </c>
      <c r="S105" s="4">
        <f>Forward!S105*(1+SUM($B105:$B$228))+(-'Swap - Encargos'!$L22)*(1+SUM($B105:$B$228))+('Swap - Encargos'!AF22)*(1+SUM($B105:$B$228))</f>
        <v>160.07729999999998</v>
      </c>
      <c r="T105" s="4">
        <f>Forward!T105*(1+SUM($B105:$B$228))+(-'Swap - Encargos'!$L22)*(1+SUM($B105:$B$228))+('Swap - Encargos'!AG22)*(1+SUM($B105:$B$228))</f>
        <v>154.40079999999998</v>
      </c>
      <c r="U105" s="4">
        <f>Forward!U105*(1+SUM($B105:$B$228))</f>
        <v>0</v>
      </c>
      <c r="V105" s="6"/>
      <c r="W105" s="20">
        <f t="shared" si="0"/>
        <v>122.48625555555554</v>
      </c>
      <c r="X105" s="20">
        <f t="shared" si="1"/>
        <v>213.81134667658722</v>
      </c>
      <c r="Y105" s="23">
        <f t="shared" si="2"/>
        <v>133.98432166666666</v>
      </c>
      <c r="Z105" s="23">
        <f t="shared" si="3"/>
        <v>206.96622119047615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246.42734444444449</v>
      </c>
      <c r="AJ105" s="9">
        <f t="shared" si="8"/>
        <v>0.66798118704337406</v>
      </c>
      <c r="AK105" s="9">
        <f t="shared" si="9"/>
        <v>0.66798118704337406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Encargos'!$L23)*(1+SUM($B106:$B$228))+('Swap - Encargos'!Y23)*(1+SUM($B106:$B$228))</f>
        <v>114.3724</v>
      </c>
      <c r="M106" s="4">
        <f>Forward!M106*(1+SUM($B106:$B$228))+(-'Swap - Encargos'!$L23)*(1+SUM($B106:$B$228))+('Swap - Encargos'!Z23)*(1+SUM($B106:$B$228))</f>
        <v>106.4456</v>
      </c>
      <c r="N106" s="4">
        <f>Forward!N106*(1+SUM($B106:$B$228))+(-'Swap - Encargos'!$L23)*(1+SUM($B106:$B$228))+('Swap - Encargos'!AA23)*(1+SUM($B106:$B$228))</f>
        <v>120.03440000000001</v>
      </c>
      <c r="O106" s="4">
        <f>Forward!O106*(1+SUM($B106:$B$228))+(-'Swap - Encargos'!$L23)*(1+SUM($B106:$B$228))+('Swap - Encargos'!AB23)*(1+SUM($B106:$B$228))</f>
        <v>130.226</v>
      </c>
      <c r="P106" s="4">
        <f>Forward!P106*(1+SUM($B106:$B$228))+(-'Swap - Encargos'!$L23)*(1+SUM($B106:$B$228))+('Swap - Encargos'!AC23)*(1+SUM($B106:$B$228))</f>
        <v>148.34440000000001</v>
      </c>
      <c r="Q106" s="4">
        <f>Forward!Q106*(1+SUM($B106:$B$228))+(-'Swap - Encargos'!$L23)*(1+SUM($B106:$B$228))+('Swap - Encargos'!AD23)*(1+SUM($B106:$B$228))</f>
        <v>161.9332</v>
      </c>
      <c r="R106" s="4">
        <f>Forward!R106*(1+SUM($B106:$B$228))+(-'Swap - Encargos'!$L23)*(1+SUM($B106:$B$228))+('Swap - Encargos'!AE23)*(1+SUM($B106:$B$228))</f>
        <v>161.9332</v>
      </c>
      <c r="S106" s="4">
        <f>Forward!S106*(1+SUM($B106:$B$228))+(-'Swap - Encargos'!$L23)*(1+SUM($B106:$B$228))+('Swap - Encargos'!AF23)*(1+SUM($B106:$B$228))</f>
        <v>156.27119999999999</v>
      </c>
      <c r="T106" s="4">
        <f>Forward!T106*(1+SUM($B106:$B$228))+(-'Swap - Encargos'!$L23)*(1+SUM($B106:$B$228))+('Swap - Encargos'!AG23)*(1+SUM($B106:$B$228))</f>
        <v>155.1388</v>
      </c>
      <c r="U106" s="4">
        <f>Forward!U106*(1+SUM($B106:$B$228))</f>
        <v>0</v>
      </c>
      <c r="V106" s="6"/>
      <c r="W106" s="20">
        <f t="shared" si="0"/>
        <v>117.1404888888889</v>
      </c>
      <c r="X106" s="20">
        <f t="shared" si="1"/>
        <v>213.81134667658722</v>
      </c>
      <c r="Y106" s="23">
        <f t="shared" si="2"/>
        <v>130.22600000000003</v>
      </c>
      <c r="Z106" s="23">
        <f t="shared" si="3"/>
        <v>206.96622119047615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251.77311111111112</v>
      </c>
      <c r="AJ106" s="9">
        <f t="shared" si="8"/>
        <v>0.68247175249465208</v>
      </c>
      <c r="AK106" s="9">
        <f t="shared" si="9"/>
        <v>0.68247175249465208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Encargos'!$L24)*(1+SUM($B107:$B$228))+('Swap - Encargos'!Y24)*(1+SUM($B107:$B$228))</f>
        <v>115.23959999999998</v>
      </c>
      <c r="M107" s="4">
        <f>Forward!M107*(1+SUM($B107:$B$228))+(-'Swap - Encargos'!$L24)*(1+SUM($B107:$B$228))+('Swap - Encargos'!Z24)*(1+SUM($B107:$B$228))</f>
        <v>106.2012</v>
      </c>
      <c r="N107" s="4">
        <f>Forward!N107*(1+SUM($B107:$B$228))+(-'Swap - Encargos'!$L24)*(1+SUM($B107:$B$228))+('Swap - Encargos'!AA24)*(1+SUM($B107:$B$228))</f>
        <v>124.27799999999999</v>
      </c>
      <c r="O107" s="4">
        <f>Forward!O107*(1+SUM($B107:$B$228))+(-'Swap - Encargos'!$L24)*(1+SUM($B107:$B$228))+('Swap - Encargos'!AB24)*(1+SUM($B107:$B$228))</f>
        <v>137.8356</v>
      </c>
      <c r="P107" s="4">
        <f>Forward!P107*(1+SUM($B107:$B$228))+(-'Swap - Encargos'!$L24)*(1+SUM($B107:$B$228))+('Swap - Encargos'!AC24)*(1+SUM($B107:$B$228))</f>
        <v>143.4846</v>
      </c>
      <c r="Q107" s="4">
        <f>Forward!Q107*(1+SUM($B107:$B$228))+(-'Swap - Encargos'!$L24)*(1+SUM($B107:$B$228))+('Swap - Encargos'!AD24)*(1+SUM($B107:$B$228))</f>
        <v>158.172</v>
      </c>
      <c r="R107" s="4">
        <f>Forward!R107*(1+SUM($B107:$B$228))+(-'Swap - Encargos'!$L24)*(1+SUM($B107:$B$228))+('Swap - Encargos'!AE24)*(1+SUM($B107:$B$228))</f>
        <v>159.30179999999999</v>
      </c>
      <c r="S107" s="4">
        <f>Forward!S107*(1+SUM($B107:$B$228))+(-'Swap - Encargos'!$L24)*(1+SUM($B107:$B$228))+('Swap - Encargos'!AF24)*(1+SUM($B107:$B$228))</f>
        <v>157.04219999999998</v>
      </c>
      <c r="T107" s="4">
        <f>Forward!T107*(1+SUM($B107:$B$228))+(-'Swap - Encargos'!$L24)*(1+SUM($B107:$B$228))+('Swap - Encargos'!AG24)*(1+SUM($B107:$B$228))</f>
        <v>153.65279999999998</v>
      </c>
      <c r="U107" s="4">
        <f>Forward!U107*(1+SUM($B107:$B$228))</f>
        <v>0</v>
      </c>
      <c r="V107" s="6"/>
      <c r="W107" s="20">
        <f t="shared" si="0"/>
        <v>120.88859999999997</v>
      </c>
      <c r="X107" s="20">
        <f t="shared" si="1"/>
        <v>213.81134667658722</v>
      </c>
      <c r="Y107" s="23">
        <f t="shared" si="2"/>
        <v>131.84765999999999</v>
      </c>
      <c r="Z107" s="23">
        <f t="shared" si="3"/>
        <v>206.96622119047615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248.02500000000006</v>
      </c>
      <c r="AJ107" s="9">
        <f t="shared" si="8"/>
        <v>0.67231189091429544</v>
      </c>
      <c r="AK107" s="9">
        <f t="shared" si="9"/>
        <v>0.67231189091429544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Encargos'!$L25)*(1+SUM($B108:$B$228))+('Swap - Encargos'!Y25)*(1+SUM($B108:$B$228))</f>
        <v>113.8674</v>
      </c>
      <c r="M108" s="4">
        <f>Forward!M108*(1+SUM($B108:$B$228))+(-'Swap - Encargos'!$L25)*(1+SUM($B108:$B$228))+('Swap - Encargos'!Z25)*(1+SUM($B108:$B$228))</f>
        <v>122.88659999999999</v>
      </c>
      <c r="N108" s="4">
        <f>Forward!N108*(1+SUM($B108:$B$228))+(-'Swap - Encargos'!$L25)*(1+SUM($B108:$B$228))+('Swap - Encargos'!AA25)*(1+SUM($B108:$B$228))</f>
        <v>137.5428</v>
      </c>
      <c r="O108" s="4">
        <f>Forward!O108*(1+SUM($B108:$B$228))+(-'Swap - Encargos'!$L25)*(1+SUM($B108:$B$228))+('Swap - Encargos'!AB25)*(1+SUM($B108:$B$228))</f>
        <v>145.43459999999999</v>
      </c>
      <c r="P108" s="4">
        <f>Forward!P108*(1+SUM($B108:$B$228))+(-'Swap - Encargos'!$L25)*(1+SUM($B108:$B$228))+('Swap - Encargos'!AC25)*(1+SUM($B108:$B$228))</f>
        <v>144.30719999999999</v>
      </c>
      <c r="Q108" s="4">
        <f>Forward!Q108*(1+SUM($B108:$B$228))+(-'Swap - Encargos'!$L25)*(1+SUM($B108:$B$228))+('Swap - Encargos'!AD25)*(1+SUM($B108:$B$228))</f>
        <v>157.83599999999998</v>
      </c>
      <c r="R108" s="4">
        <f>Forward!R108*(1+SUM($B108:$B$228))+(-'Swap - Encargos'!$L25)*(1+SUM($B108:$B$228))+('Swap - Encargos'!AE25)*(1+SUM($B108:$B$228))</f>
        <v>156.70859999999999</v>
      </c>
      <c r="S108" s="4">
        <f>Forward!S108*(1+SUM($B108:$B$228))+(-'Swap - Encargos'!$L25)*(1+SUM($B108:$B$228))+('Swap - Encargos'!AF25)*(1+SUM($B108:$B$228))</f>
        <v>155.5812</v>
      </c>
      <c r="T108" s="4">
        <f>Forward!T108*(1+SUM($B108:$B$228))+(-'Swap - Encargos'!$L25)*(1+SUM($B108:$B$228))+('Swap - Encargos'!AG25)*(1+SUM($B108:$B$228))</f>
        <v>153.32639999999998</v>
      </c>
      <c r="U108" s="4">
        <f>Forward!U108*(1+SUM($B108:$B$228))</f>
        <v>0</v>
      </c>
      <c r="V108" s="6"/>
      <c r="W108" s="20">
        <f t="shared" si="0"/>
        <v>133.53426666666667</v>
      </c>
      <c r="X108" s="20">
        <f t="shared" si="1"/>
        <v>213.81134667658722</v>
      </c>
      <c r="Y108" s="23">
        <f t="shared" si="2"/>
        <v>140.13582</v>
      </c>
      <c r="Z108" s="23">
        <f t="shared" si="3"/>
        <v>206.96622119047615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235.37933333333336</v>
      </c>
      <c r="AJ108" s="9">
        <f t="shared" si="8"/>
        <v>0.63803376544896517</v>
      </c>
      <c r="AK108" s="9">
        <f t="shared" si="9"/>
        <v>0.63803376544896517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Encargos'!$L26)*(1+SUM($B109:$B$228))+('Swap - Encargos'!Y26)*(1+SUM($B109:$B$228))</f>
        <v>113.58460000000001</v>
      </c>
      <c r="M109" s="4">
        <f>Forward!M109*(1+SUM($B109:$B$228))+(-'Swap - Encargos'!$L26)*(1+SUM($B109:$B$228))+('Swap - Encargos'!Z26)*(1+SUM($B109:$B$228))</f>
        <v>119.2076</v>
      </c>
      <c r="N109" s="4">
        <f>Forward!N109*(1+SUM($B109:$B$228))+(-'Swap - Encargos'!$L26)*(1+SUM($B109:$B$228))+('Swap - Encargos'!AA26)*(1+SUM($B109:$B$228))</f>
        <v>154.07020000000003</v>
      </c>
      <c r="O109" s="4">
        <f>Forward!O109*(1+SUM($B109:$B$228))+(-'Swap - Encargos'!$L26)*(1+SUM($B109:$B$228))+('Swap - Encargos'!AB26)*(1+SUM($B109:$B$228))</f>
        <v>161.94239999999999</v>
      </c>
      <c r="P109" s="4">
        <f>Forward!P109*(1+SUM($B109:$B$228))+(-'Swap - Encargos'!$L26)*(1+SUM($B109:$B$228))+('Swap - Encargos'!AC26)*(1+SUM($B109:$B$228))</f>
        <v>163.06700000000001</v>
      </c>
      <c r="Q109" s="4">
        <f>Forward!Q109*(1+SUM($B109:$B$228))+(-'Swap - Encargos'!$L26)*(1+SUM($B109:$B$228))+('Swap - Encargos'!AD26)*(1+SUM($B109:$B$228))</f>
        <v>169.81459999999998</v>
      </c>
      <c r="R109" s="4">
        <f>Forward!R109*(1+SUM($B109:$B$228))+(-'Swap - Encargos'!$L26)*(1+SUM($B109:$B$228))+('Swap - Encargos'!AE26)*(1+SUM($B109:$B$228))</f>
        <v>167.56540000000001</v>
      </c>
      <c r="S109" s="4">
        <f>Forward!S109*(1+SUM($B109:$B$228))+(-'Swap - Encargos'!$L26)*(1+SUM($B109:$B$228))+('Swap - Encargos'!AF26)*(1+SUM($B109:$B$228))</f>
        <v>165.31620000000001</v>
      </c>
      <c r="T109" s="4">
        <f>Forward!T109*(1+SUM($B109:$B$228))+(-'Swap - Encargos'!$L26)*(1+SUM($B109:$B$228))+('Swap - Encargos'!AG26)*(1+SUM($B109:$B$228))</f>
        <v>163.06700000000001</v>
      </c>
      <c r="U109" s="4">
        <f>Forward!U109*(1+SUM($B109:$B$228))</f>
        <v>0</v>
      </c>
      <c r="V109" s="6"/>
      <c r="W109" s="20">
        <f t="shared" si="0"/>
        <v>143.73012777777777</v>
      </c>
      <c r="X109" s="20">
        <f t="shared" si="1"/>
        <v>213.81134667658722</v>
      </c>
      <c r="Y109" s="23">
        <f t="shared" si="2"/>
        <v>152.68319333333332</v>
      </c>
      <c r="Z109" s="23">
        <f t="shared" si="3"/>
        <v>206.96622119047615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225.18347222222226</v>
      </c>
      <c r="AJ109" s="9">
        <f t="shared" si="8"/>
        <v>0.61039623430044931</v>
      </c>
      <c r="AK109" s="9">
        <f t="shared" si="9"/>
        <v>0.61039623430044931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Encargos'!$L27)*(1+SUM($B110:$B$228))+('Swap - Encargos'!Z27)*(1+SUM($B110:$B$228))</f>
        <v>126.76339999999999</v>
      </c>
      <c r="N110" s="4">
        <f>Forward!N110*(1+SUM($B110:$B$228))+(-'Swap - Encargos'!$L27)*(1+SUM($B110:$B$228))+('Swap - Encargos'!AA27)*(1+SUM($B110:$B$228))</f>
        <v>142.46859999999998</v>
      </c>
      <c r="O110" s="4">
        <f>Forward!O110*(1+SUM($B110:$B$228))+(-'Swap - Encargos'!$L27)*(1+SUM($B110:$B$228))+('Swap - Encargos'!AB27)*(1+SUM($B110:$B$228))</f>
        <v>154.80839999999998</v>
      </c>
      <c r="P110" s="4">
        <f>Forward!P110*(1+SUM($B110:$B$228))+(-'Swap - Encargos'!$L27)*(1+SUM($B110:$B$228))+('Swap - Encargos'!AC27)*(1+SUM($B110:$B$228))</f>
        <v>179.48799999999997</v>
      </c>
      <c r="Q110" s="4">
        <f>Forward!Q110*(1+SUM($B110:$B$228))+(-'Swap - Encargos'!$L27)*(1+SUM($B110:$B$228))+('Swap - Encargos'!AD27)*(1+SUM($B110:$B$228))</f>
        <v>177.24439999999998</v>
      </c>
      <c r="R110" s="4">
        <f>Forward!R110*(1+SUM($B110:$B$228))+(-'Swap - Encargos'!$L27)*(1+SUM($B110:$B$228))+('Swap - Encargos'!AE27)*(1+SUM($B110:$B$228))</f>
        <v>177.24439999999998</v>
      </c>
      <c r="S110" s="4">
        <f>Forward!S110*(1+SUM($B110:$B$228))+(-'Swap - Encargos'!$L27)*(1+SUM($B110:$B$228))+('Swap - Encargos'!AF27)*(1+SUM($B110:$B$228))</f>
        <v>173.87899999999999</v>
      </c>
      <c r="T110" s="4">
        <f>Forward!T110*(1+SUM($B110:$B$228))+(-'Swap - Encargos'!$L27)*(1+SUM($B110:$B$228))+('Swap - Encargos'!AG27)*(1+SUM($B110:$B$228))</f>
        <v>171.63539999999998</v>
      </c>
      <c r="U110" s="4">
        <f>Forward!U110*(1+SUM($B110:$B$228))</f>
        <v>0</v>
      </c>
      <c r="V110" s="6"/>
      <c r="W110" s="20">
        <f t="shared" si="0"/>
        <v>141.34679999999997</v>
      </c>
      <c r="X110" s="20">
        <f t="shared" si="1"/>
        <v>213.81134667658722</v>
      </c>
      <c r="Y110" s="23">
        <f t="shared" si="2"/>
        <v>156.15455999999998</v>
      </c>
      <c r="Z110" s="23">
        <f t="shared" si="3"/>
        <v>206.96622119047615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247.3569</v>
      </c>
      <c r="AJ110" s="9">
        <f t="shared" si="8"/>
        <v>0.63636363636363635</v>
      </c>
      <c r="AK110" s="9">
        <f t="shared" si="9"/>
        <v>0.63636363636363635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Encargos'!$L28)*(1+SUM($B111:$B$228))+('Swap - Encargos'!Z28)*(1+SUM($B111:$B$228))</f>
        <v>167.64</v>
      </c>
      <c r="N111" s="4">
        <f>Forward!N111*(1+SUM($B111:$B$228))+(-'Swap - Encargos'!$L28)*(1+SUM($B111:$B$228))+('Swap - Encargos'!AA28)*(1+SUM($B111:$B$228))</f>
        <v>232.46079999999998</v>
      </c>
      <c r="O111" s="4">
        <f>Forward!O111*(1+SUM($B111:$B$228))+(-'Swap - Encargos'!$L28)*(1+SUM($B111:$B$228))+('Swap - Encargos'!AB28)*(1+SUM($B111:$B$228))</f>
        <v>222.4024</v>
      </c>
      <c r="P111" s="4">
        <f>Forward!P111*(1+SUM($B111:$B$228))+(-'Swap - Encargos'!$L28)*(1+SUM($B111:$B$228))+('Swap - Encargos'!AC28)*(1+SUM($B111:$B$228))</f>
        <v>214.57920000000001</v>
      </c>
      <c r="Q111" s="4">
        <f>Forward!Q111*(1+SUM($B111:$B$228))+(-'Swap - Encargos'!$L28)*(1+SUM($B111:$B$228))+('Swap - Encargos'!AD28)*(1+SUM($B111:$B$228))</f>
        <v>203.40319999999997</v>
      </c>
      <c r="R111" s="4">
        <f>Forward!R111*(1+SUM($B111:$B$228))+(-'Swap - Encargos'!$L28)*(1+SUM($B111:$B$228))+('Swap - Encargos'!AE28)*(1+SUM($B111:$B$228))</f>
        <v>196.69760000000002</v>
      </c>
      <c r="S111" s="4">
        <f>Forward!S111*(1+SUM($B111:$B$228))+(-'Swap - Encargos'!$L28)*(1+SUM($B111:$B$228))+('Swap - Encargos'!AF28)*(1+SUM($B111:$B$228))</f>
        <v>192.22719999999998</v>
      </c>
      <c r="T111" s="4">
        <f>Forward!T111*(1+SUM($B111:$B$228))+(-'Swap - Encargos'!$L28)*(1+SUM($B111:$B$228))+('Swap - Encargos'!AG28)*(1+SUM($B111:$B$228))</f>
        <v>186.63919999999999</v>
      </c>
      <c r="U111" s="4">
        <f>Forward!U111*(1+SUM($B111:$B$228))</f>
        <v>0</v>
      </c>
      <c r="V111" s="6"/>
      <c r="W111" s="20">
        <f t="shared" si="0"/>
        <v>208.80493333333334</v>
      </c>
      <c r="X111" s="20">
        <f t="shared" si="1"/>
        <v>213.81134667658722</v>
      </c>
      <c r="Y111" s="23">
        <f t="shared" si="2"/>
        <v>208.58141333333333</v>
      </c>
      <c r="Z111" s="23">
        <f t="shared" si="3"/>
        <v>206.96622119047615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179.89876666666663</v>
      </c>
      <c r="AJ111" s="9">
        <f t="shared" si="8"/>
        <v>0.46281722213260806</v>
      </c>
      <c r="AK111" s="9">
        <f t="shared" si="9"/>
        <v>0.46281722213260806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Encargos'!$L29)*(1+SUM($B112:$B$228))+('Swap - Encargos'!Z29)*(1+SUM($B112:$B$228))</f>
        <v>168.61359999999999</v>
      </c>
      <c r="N112" s="4">
        <f>Forward!N112*(1+SUM($B112:$B$228))+(-'Swap - Encargos'!$L29)*(1+SUM($B112:$B$228))+('Swap - Encargos'!AA29)*(1+SUM($B112:$B$228))</f>
        <v>214.0949</v>
      </c>
      <c r="O112" s="4">
        <f>Forward!O112*(1+SUM($B112:$B$228))+(-'Swap - Encargos'!$L29)*(1+SUM($B112:$B$228))+('Swap - Encargos'!AB29)*(1+SUM($B112:$B$228))</f>
        <v>207.4391</v>
      </c>
      <c r="P112" s="4">
        <f>Forward!P112*(1+SUM($B112:$B$228))+(-'Swap - Encargos'!$L29)*(1+SUM($B112:$B$228))+('Swap - Encargos'!AC29)*(1+SUM($B112:$B$228))</f>
        <v>199.67399999999998</v>
      </c>
      <c r="Q112" s="4">
        <f>Forward!Q112*(1+SUM($B112:$B$228))+(-'Swap - Encargos'!$L29)*(1+SUM($B112:$B$228))+('Swap - Encargos'!AD29)*(1+SUM($B112:$B$228))</f>
        <v>199.67400000000001</v>
      </c>
      <c r="R112" s="4">
        <f>Forward!R112*(1+SUM($B112:$B$228))+(-'Swap - Encargos'!$L29)*(1+SUM($B112:$B$228))+('Swap - Encargos'!AE29)*(1+SUM($B112:$B$228))</f>
        <v>196.34609999999998</v>
      </c>
      <c r="S112" s="4">
        <f>Forward!S112*(1+SUM($B112:$B$228))+(-'Swap - Encargos'!$L29)*(1+SUM($B112:$B$228))+('Swap - Encargos'!AF29)*(1+SUM($B112:$B$228))</f>
        <v>193.01820000000001</v>
      </c>
      <c r="T112" s="4">
        <f>Forward!T112*(1+SUM($B112:$B$228))+(-'Swap - Encargos'!$L29)*(1+SUM($B112:$B$228))+('Swap - Encargos'!AG29)*(1+SUM($B112:$B$228))</f>
        <v>185.25309999999999</v>
      </c>
      <c r="U112" s="4">
        <f>Forward!U112*(1+SUM($B112:$B$228))</f>
        <v>0</v>
      </c>
      <c r="V112" s="6"/>
      <c r="W112" s="20">
        <f t="shared" si="0"/>
        <v>198.44144444444441</v>
      </c>
      <c r="X112" s="20">
        <f t="shared" si="1"/>
        <v>213.81134667658722</v>
      </c>
      <c r="Y112" s="23">
        <f t="shared" si="2"/>
        <v>198.82353666666663</v>
      </c>
      <c r="Z112" s="23">
        <f t="shared" si="3"/>
        <v>206.96622119047615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190.26225555555556</v>
      </c>
      <c r="AJ112" s="9">
        <f t="shared" si="8"/>
        <v>0.48947888984734533</v>
      </c>
      <c r="AK112" s="9">
        <f t="shared" si="9"/>
        <v>0.48947888984734533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Encargos'!$L30)*(1+SUM($B113:$B$228))+('Swap - Encargos'!Z30)*(1+SUM($B113:$B$228))</f>
        <v>158.40109999999999</v>
      </c>
      <c r="N113" s="4">
        <f>Forward!N113*(1+SUM($B113:$B$228))+(-'Swap - Encargos'!$L30)*(1+SUM($B113:$B$228))+('Swap - Encargos'!AA30)*(1+SUM($B113:$B$228))</f>
        <v>193.8475</v>
      </c>
      <c r="O113" s="4">
        <f>Forward!O113*(1+SUM($B113:$B$228))+(-'Swap - Encargos'!$L30)*(1+SUM($B113:$B$228))+('Swap - Encargos'!AB30)*(1+SUM($B113:$B$228))</f>
        <v>194.95519999999999</v>
      </c>
      <c r="P113" s="4">
        <f>Forward!P113*(1+SUM($B113:$B$228))+(-'Swap - Encargos'!$L30)*(1+SUM($B113:$B$228))+('Swap - Encargos'!AC30)*(1+SUM($B113:$B$228))</f>
        <v>190.52439999999999</v>
      </c>
      <c r="Q113" s="4">
        <f>Forward!Q113*(1+SUM($B113:$B$228))+(-'Swap - Encargos'!$L30)*(1+SUM($B113:$B$228))+('Swap - Encargos'!AD30)*(1+SUM($B113:$B$228))</f>
        <v>188.309</v>
      </c>
      <c r="R113" s="4">
        <f>Forward!R113*(1+SUM($B113:$B$228))+(-'Swap - Encargos'!$L30)*(1+SUM($B113:$B$228))+('Swap - Encargos'!AE30)*(1+SUM($B113:$B$228))</f>
        <v>179.44739999999999</v>
      </c>
      <c r="S113" s="4">
        <f>Forward!S113*(1+SUM($B113:$B$228))+(-'Swap - Encargos'!$L30)*(1+SUM($B113:$B$228))+('Swap - Encargos'!AF30)*(1+SUM($B113:$B$228))</f>
        <v>176.12430000000001</v>
      </c>
      <c r="T113" s="4">
        <f>Forward!T113*(1+SUM($B113:$B$228))+(-'Swap - Encargos'!$L30)*(1+SUM($B113:$B$228))+('Swap - Encargos'!AG30)*(1+SUM($B113:$B$228))</f>
        <v>169.47809999999998</v>
      </c>
      <c r="U113" s="4">
        <f>Forward!U113*(1+SUM($B113:$B$228))</f>
        <v>0</v>
      </c>
      <c r="V113" s="6"/>
      <c r="W113" s="20">
        <f t="shared" si="0"/>
        <v>185.07820833333332</v>
      </c>
      <c r="X113" s="20">
        <f t="shared" si="1"/>
        <v>213.81134667658722</v>
      </c>
      <c r="Y113" s="23">
        <f t="shared" si="2"/>
        <v>186.25975499999998</v>
      </c>
      <c r="Z113" s="23">
        <f t="shared" si="3"/>
        <v>206.96622119047615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203.62549166666665</v>
      </c>
      <c r="AJ113" s="9">
        <f t="shared" si="8"/>
        <v>0.52385786825972247</v>
      </c>
      <c r="AK113" s="9">
        <f t="shared" si="9"/>
        <v>0.52385786825972247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Encargos'!$L31)*(1+SUM($B114:$B$228))+('Swap - Encargos'!Z31)*(1+SUM($B114:$B$228))</f>
        <v>124.7407</v>
      </c>
      <c r="N114" s="4">
        <f>Forward!N114*(1+SUM($B114:$B$228))+(-'Swap - Encargos'!$L31)*(1+SUM($B114:$B$228))+('Swap - Encargos'!AA31)*(1+SUM($B114:$B$228))</f>
        <v>167.79279999999997</v>
      </c>
      <c r="O114" s="4">
        <f>Forward!O114*(1+SUM($B114:$B$228))+(-'Swap - Encargos'!$L31)*(1+SUM($B114:$B$228))+('Swap - Encargos'!AB31)*(1+SUM($B114:$B$228))</f>
        <v>185.45519999999999</v>
      </c>
      <c r="P114" s="4">
        <f>Forward!P114*(1+SUM($B114:$B$228))+(-'Swap - Encargos'!$L31)*(1+SUM($B114:$B$228))+('Swap - Encargos'!AC31)*(1+SUM($B114:$B$228))</f>
        <v>181.03959999999998</v>
      </c>
      <c r="Q114" s="4">
        <f>Forward!Q114*(1+SUM($B114:$B$228))+(-'Swap - Encargos'!$L31)*(1+SUM($B114:$B$228))+('Swap - Encargos'!AD31)*(1+SUM($B114:$B$228))</f>
        <v>174.4162</v>
      </c>
      <c r="R114" s="4">
        <f>Forward!R114*(1+SUM($B114:$B$228))+(-'Swap - Encargos'!$L31)*(1+SUM($B114:$B$228))+('Swap - Encargos'!AE31)*(1+SUM($B114:$B$228))</f>
        <v>168.89670000000001</v>
      </c>
      <c r="S114" s="4">
        <f>Forward!S114*(1+SUM($B114:$B$228))+(-'Swap - Encargos'!$L31)*(1+SUM($B114:$B$228))+('Swap - Encargos'!AF31)*(1+SUM($B114:$B$228))</f>
        <v>162.27330000000001</v>
      </c>
      <c r="T114" s="4">
        <f>Forward!T114*(1+SUM($B114:$B$228))+(-'Swap - Encargos'!$L31)*(1+SUM($B114:$B$228))+('Swap - Encargos'!AG31)*(1+SUM($B114:$B$228))</f>
        <v>160.06549999999999</v>
      </c>
      <c r="U114" s="4">
        <f>Forward!U114*(1+SUM($B114:$B$228))</f>
        <v>0</v>
      </c>
      <c r="V114" s="6"/>
      <c r="W114" s="20">
        <f t="shared" si="0"/>
        <v>165.58499999999998</v>
      </c>
      <c r="X114" s="20">
        <f t="shared" si="1"/>
        <v>213.81134667658722</v>
      </c>
      <c r="Y114" s="23">
        <f t="shared" si="2"/>
        <v>169.6326333333333</v>
      </c>
      <c r="Z114" s="23">
        <f t="shared" si="3"/>
        <v>206.96622119047615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223.11869999999999</v>
      </c>
      <c r="AJ114" s="9">
        <f t="shared" si="8"/>
        <v>0.57400714220111615</v>
      </c>
      <c r="AK114" s="9">
        <f t="shared" si="9"/>
        <v>0.57400714220111615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Encargos'!$L32)*(1+SUM($B115:$B$228))+('Swap - Encargos'!Z32)*(1+SUM($B115:$B$228))</f>
        <v>180.28519999999997</v>
      </c>
      <c r="N115" s="4">
        <f>Forward!N115*(1+SUM($B115:$B$228))+(-'Swap - Encargos'!$L32)*(1+SUM($B115:$B$228))+('Swap - Encargos'!AA32)*(1+SUM($B115:$B$228))</f>
        <v>196.7747</v>
      </c>
      <c r="O115" s="4">
        <f>Forward!O115*(1+SUM($B115:$B$228))+(-'Swap - Encargos'!$L32)*(1+SUM($B115:$B$228))+('Swap - Encargos'!AB32)*(1+SUM($B115:$B$228))</f>
        <v>195.67539999999997</v>
      </c>
      <c r="P115" s="4">
        <f>Forward!P115*(1+SUM($B115:$B$228))+(-'Swap - Encargos'!$L32)*(1+SUM($B115:$B$228))+('Swap - Encargos'!AC32)*(1+SUM($B115:$B$228))</f>
        <v>186.88099999999997</v>
      </c>
      <c r="Q115" s="4">
        <f>Forward!Q115*(1+SUM($B115:$B$228))+(-'Swap - Encargos'!$L32)*(1+SUM($B115:$B$228))+('Swap - Encargos'!AD32)*(1+SUM($B115:$B$228))</f>
        <v>184.6824</v>
      </c>
      <c r="R115" s="4">
        <f>Forward!R115*(1+SUM($B115:$B$228))+(-'Swap - Encargos'!$L32)*(1+SUM($B115:$B$228))+('Swap - Encargos'!AE32)*(1+SUM($B115:$B$228))</f>
        <v>178.08659999999998</v>
      </c>
      <c r="S115" s="4">
        <f>Forward!S115*(1+SUM($B115:$B$228))+(-'Swap - Encargos'!$L32)*(1+SUM($B115:$B$228))+('Swap - Encargos'!AF32)*(1+SUM($B115:$B$228))</f>
        <v>172.59010000000001</v>
      </c>
      <c r="T115" s="4">
        <f>Forward!T115*(1+SUM($B115:$B$228))+(-'Swap - Encargos'!$L32)*(1+SUM($B115:$B$228))+('Swap - Encargos'!AG32)*(1+SUM($B115:$B$228))</f>
        <v>168.19289999999998</v>
      </c>
      <c r="U115" s="4">
        <f>Forward!U115*(1+SUM($B115:$B$228))</f>
        <v>0</v>
      </c>
      <c r="V115" s="6"/>
      <c r="W115" s="20">
        <f t="shared" si="0"/>
        <v>191.82785000000001</v>
      </c>
      <c r="X115" s="20">
        <f t="shared" si="1"/>
        <v>213.81134667658722</v>
      </c>
      <c r="Y115" s="23">
        <f t="shared" si="2"/>
        <v>188.67652333333334</v>
      </c>
      <c r="Z115" s="23">
        <f t="shared" si="3"/>
        <v>206.96622119047615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196.87584999999996</v>
      </c>
      <c r="AJ115" s="9">
        <f t="shared" si="8"/>
        <v>0.50649337786082294</v>
      </c>
      <c r="AK115" s="9">
        <f t="shared" si="9"/>
        <v>0.50649337786082294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Encargos'!$L33)*(1+SUM($B116:$B$228))+('Swap - Encargos'!Z33)*(1+SUM($B116:$B$228))</f>
        <v>243.57839999999999</v>
      </c>
      <c r="N116" s="4">
        <f>Forward!N116*(1+SUM($B116:$B$228))+(-'Swap - Encargos'!$L33)*(1+SUM($B116:$B$228))+('Swap - Encargos'!AA33)*(1+SUM($B116:$B$228))</f>
        <v>221.63439999999997</v>
      </c>
      <c r="O116" s="4">
        <f>Forward!O116*(1+SUM($B116:$B$228))+(-'Swap - Encargos'!$L33)*(1+SUM($B116:$B$228))+('Swap - Encargos'!AB33)*(1+SUM($B116:$B$228))</f>
        <v>207.37079999999997</v>
      </c>
      <c r="P116" s="4">
        <f>Forward!P116*(1+SUM($B116:$B$228))+(-'Swap - Encargos'!$L33)*(1+SUM($B116:$B$228))+('Swap - Encargos'!AC33)*(1+SUM($B116:$B$228))</f>
        <v>188.7184</v>
      </c>
      <c r="Q116" s="4">
        <f>Forward!Q116*(1+SUM($B116:$B$228))+(-'Swap - Encargos'!$L33)*(1+SUM($B116:$B$228))+('Swap - Encargos'!AD33)*(1+SUM($B116:$B$228))</f>
        <v>182.13519999999997</v>
      </c>
      <c r="R116" s="4">
        <f>Forward!R116*(1+SUM($B116:$B$228))+(-'Swap - Encargos'!$L33)*(1+SUM($B116:$B$228))+('Swap - Encargos'!AE33)*(1+SUM($B116:$B$228))</f>
        <v>176.64919999999998</v>
      </c>
      <c r="S116" s="4">
        <f>Forward!S116*(1+SUM($B116:$B$228))+(-'Swap - Encargos'!$L33)*(1+SUM($B116:$B$228))+('Swap - Encargos'!AF33)*(1+SUM($B116:$B$228))</f>
        <v>174.45480000000001</v>
      </c>
      <c r="T116" s="4">
        <f>Forward!T116*(1+SUM($B116:$B$228))+(-'Swap - Encargos'!$L33)*(1+SUM($B116:$B$228))+('Swap - Encargos'!AG33)*(1+SUM($B116:$B$228))</f>
        <v>165.67719999999997</v>
      </c>
      <c r="U116" s="4">
        <f>Forward!U116*(1+SUM($B116:$B$228))</f>
        <v>0</v>
      </c>
      <c r="V116" s="6"/>
      <c r="W116" s="20">
        <f t="shared" si="0"/>
        <v>215.05119999999999</v>
      </c>
      <c r="X116" s="20">
        <f t="shared" si="1"/>
        <v>213.81134667658722</v>
      </c>
      <c r="Y116" s="23">
        <f t="shared" si="2"/>
        <v>201.99452000000002</v>
      </c>
      <c r="Z116" s="23">
        <f t="shared" si="3"/>
        <v>206.96622119047615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173.65249999999997</v>
      </c>
      <c r="AJ116" s="9">
        <f t="shared" si="8"/>
        <v>0.44674774127439482</v>
      </c>
      <c r="AK116" s="9">
        <f t="shared" si="9"/>
        <v>0.44674774127439482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Encargos'!$L34)*(1+SUM($B117:$B$228))+('Swap - Encargos'!Z34)*(1+SUM($B117:$B$228))</f>
        <v>191.345</v>
      </c>
      <c r="N117" s="4">
        <f>Forward!N117*(1+SUM($B117:$B$228))+(-'Swap - Encargos'!$L34)*(1+SUM($B117:$B$228))+('Swap - Encargos'!AA34)*(1+SUM($B117:$B$228))</f>
        <v>213.21299999999999</v>
      </c>
      <c r="O117" s="4">
        <f>Forward!O117*(1+SUM($B117:$B$228))+(-'Swap - Encargos'!$L34)*(1+SUM($B117:$B$228))+('Swap - Encargos'!AB34)*(1+SUM($B117:$B$228))</f>
        <v>200.09219999999999</v>
      </c>
      <c r="P117" s="4">
        <f>Forward!P117*(1+SUM($B117:$B$228))+(-'Swap - Encargos'!$L34)*(1+SUM($B117:$B$228))+('Swap - Encargos'!AC34)*(1+SUM($B117:$B$228))</f>
        <v>188.06479999999999</v>
      </c>
      <c r="Q117" s="4">
        <f>Forward!Q117*(1+SUM($B117:$B$228))+(-'Swap - Encargos'!$L34)*(1+SUM($B117:$B$228))+('Swap - Encargos'!AD34)*(1+SUM($B117:$B$228))</f>
        <v>182.59780000000001</v>
      </c>
      <c r="R117" s="4">
        <f>Forward!R117*(1+SUM($B117:$B$228))+(-'Swap - Encargos'!$L34)*(1+SUM($B117:$B$228))+('Swap - Encargos'!AE34)*(1+SUM($B117:$B$228))</f>
        <v>177.13079999999999</v>
      </c>
      <c r="S117" s="4">
        <f>Forward!S117*(1+SUM($B117:$B$228))+(-'Swap - Encargos'!$L34)*(1+SUM($B117:$B$228))+('Swap - Encargos'!AF34)*(1+SUM($B117:$B$228))</f>
        <v>169.477</v>
      </c>
      <c r="T117" s="4">
        <f>Forward!T117*(1+SUM($B117:$B$228))+(-'Swap - Encargos'!$L34)*(1+SUM($B117:$B$228))+('Swap - Encargos'!AG34)*(1+SUM($B117:$B$228))</f>
        <v>167.2902</v>
      </c>
      <c r="U117" s="4">
        <f>Forward!U117*(1+SUM($B117:$B$228))</f>
        <v>0</v>
      </c>
      <c r="V117" s="6"/>
      <c r="W117" s="20">
        <f t="shared" si="0"/>
        <v>200.91224999999997</v>
      </c>
      <c r="X117" s="20">
        <f t="shared" si="1"/>
        <v>213.81134667658722</v>
      </c>
      <c r="Y117" s="23">
        <f t="shared" si="2"/>
        <v>193.40423666666666</v>
      </c>
      <c r="Z117" s="23">
        <f t="shared" si="3"/>
        <v>206.96622119047615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187.79145</v>
      </c>
      <c r="AJ117" s="9">
        <f t="shared" si="8"/>
        <v>0.48312236286919835</v>
      </c>
      <c r="AK117" s="9">
        <f t="shared" si="9"/>
        <v>0.48312236286919835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Encargos'!$L35)*(1+SUM($B118:$B$228))+('Swap - Encargos'!Z35)*(1+SUM($B118:$B$228))</f>
        <v>237.94699999999995</v>
      </c>
      <c r="N118" s="4">
        <f>Forward!N118*(1+SUM($B118:$B$228))+(-'Swap - Encargos'!$L35)*(1+SUM($B118:$B$228))+('Swap - Encargos'!AA35)*(1+SUM($B118:$B$228))</f>
        <v>227.03199999999998</v>
      </c>
      <c r="O118" s="4">
        <f>Forward!O118*(1+SUM($B118:$B$228))+(-'Swap - Encargos'!$L35)*(1+SUM($B118:$B$228))+('Swap - Encargos'!AB35)*(1+SUM($B118:$B$228))</f>
        <v>207.38499999999999</v>
      </c>
      <c r="P118" s="4">
        <f>Forward!P118*(1+SUM($B118:$B$228))+(-'Swap - Encargos'!$L35)*(1+SUM($B118:$B$228))+('Swap - Encargos'!AC35)*(1+SUM($B118:$B$228))</f>
        <v>188.8295</v>
      </c>
      <c r="Q118" s="4">
        <f>Forward!Q118*(1+SUM($B118:$B$228))+(-'Swap - Encargos'!$L35)*(1+SUM($B118:$B$228))+('Swap - Encargos'!AD35)*(1+SUM($B118:$B$228))</f>
        <v>186.64649999999997</v>
      </c>
      <c r="R118" s="4">
        <f>Forward!R118*(1+SUM($B118:$B$228))+(-'Swap - Encargos'!$L35)*(1+SUM($B118:$B$228))+('Swap - Encargos'!AE35)*(1+SUM($B118:$B$228))</f>
        <v>179.006</v>
      </c>
      <c r="S118" s="4">
        <f>Forward!S118*(1+SUM($B118:$B$228))+(-'Swap - Encargos'!$L35)*(1+SUM($B118:$B$228))+('Swap - Encargos'!AF35)*(1+SUM($B118:$B$228))</f>
        <v>173.54849999999999</v>
      </c>
      <c r="T118" s="4">
        <f>Forward!T118*(1+SUM($B118:$B$228))+(-'Swap - Encargos'!$L35)*(1+SUM($B118:$B$228))+('Swap - Encargos'!AG35)*(1+SUM($B118:$B$228))</f>
        <v>169.18249999999998</v>
      </c>
      <c r="U118" s="4">
        <f>Forward!U118*(1+SUM($B118:$B$228))</f>
        <v>0</v>
      </c>
      <c r="V118" s="6"/>
      <c r="W118" s="20">
        <f t="shared" si="0"/>
        <v>213.20633333333333</v>
      </c>
      <c r="X118" s="20">
        <f t="shared" si="1"/>
        <v>213.81134667658722</v>
      </c>
      <c r="Y118" s="23">
        <f t="shared" si="2"/>
        <v>201.70919999999998</v>
      </c>
      <c r="Z118" s="23">
        <f t="shared" si="3"/>
        <v>206.96622119047615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175.49736666666664</v>
      </c>
      <c r="AJ118" s="9">
        <f t="shared" si="8"/>
        <v>0.45149394427340583</v>
      </c>
      <c r="AK118" s="9">
        <f t="shared" si="9"/>
        <v>0.45149394427340583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Encargos'!$L36)*(1+SUM($B119:$B$228))+('Swap - Encargos'!Z36)*(1+SUM($B119:$B$228))</f>
        <v>338.08809999999994</v>
      </c>
      <c r="N119" s="4">
        <f>Forward!N119*(1+SUM($B119:$B$228))+(-'Swap - Encargos'!$L36)*(1+SUM($B119:$B$228))+('Swap - Encargos'!AA36)*(1+SUM($B119:$B$228))</f>
        <v>256.55560000000003</v>
      </c>
      <c r="O119" s="4">
        <f>Forward!O119*(1+SUM($B119:$B$228))+(-'Swap - Encargos'!$L36)*(1+SUM($B119:$B$228))+('Swap - Encargos'!AB36)*(1+SUM($B119:$B$228))</f>
        <v>209.81029999999998</v>
      </c>
      <c r="P119" s="4">
        <f>Forward!P119*(1+SUM($B119:$B$228))+(-'Swap - Encargos'!$L36)*(1+SUM($B119:$B$228))+('Swap - Encargos'!AC36)*(1+SUM($B119:$B$228))</f>
        <v>185.89409999999998</v>
      </c>
      <c r="Q119" s="4">
        <f>Forward!Q119*(1+SUM($B119:$B$228))+(-'Swap - Encargos'!$L36)*(1+SUM($B119:$B$228))+('Swap - Encargos'!AD36)*(1+SUM($B119:$B$228))</f>
        <v>182.6328</v>
      </c>
      <c r="R119" s="4">
        <f>Forward!R119*(1+SUM($B119:$B$228))+(-'Swap - Encargos'!$L36)*(1+SUM($B119:$B$228))+('Swap - Encargos'!AE36)*(1+SUM($B119:$B$228))</f>
        <v>177.19729999999998</v>
      </c>
      <c r="S119" s="4">
        <f>Forward!S119*(1+SUM($B119:$B$228))+(-'Swap - Encargos'!$L36)*(1+SUM($B119:$B$228))+('Swap - Encargos'!AF36)*(1+SUM($B119:$B$228))</f>
        <v>172.84889999999999</v>
      </c>
      <c r="T119" s="4">
        <f>Forward!T119*(1+SUM($B119:$B$228))+(-'Swap - Encargos'!$L36)*(1+SUM($B119:$B$228))+('Swap - Encargos'!AG36)*(1+SUM($B119:$B$228))</f>
        <v>167.4134</v>
      </c>
      <c r="U119" s="4">
        <f>Forward!U119*(1+SUM($B119:$B$228))</f>
        <v>0</v>
      </c>
      <c r="V119" s="6"/>
      <c r="W119" s="20">
        <f t="shared" si="0"/>
        <v>230.10283333333331</v>
      </c>
      <c r="X119" s="20">
        <f t="shared" si="1"/>
        <v>213.81134667658722</v>
      </c>
      <c r="Y119" s="23">
        <f t="shared" si="2"/>
        <v>210.46256</v>
      </c>
      <c r="Z119" s="23">
        <f t="shared" si="3"/>
        <v>206.96622119047615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158.60086666666666</v>
      </c>
      <c r="AJ119" s="9">
        <f t="shared" si="8"/>
        <v>0.40802510155335975</v>
      </c>
      <c r="AK119" s="9">
        <f t="shared" si="9"/>
        <v>0.40802510155335975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Encargos'!$L37)*(1+SUM($B120:$B$228))+('Swap - Encargos'!Z37)*(1+SUM($B120:$B$228))</f>
        <v>296.38580000000002</v>
      </c>
      <c r="N120" s="4">
        <f>Forward!N120*(1+SUM($B120:$B$228))+(-'Swap - Encargos'!$L37)*(1+SUM($B120:$B$228))+('Swap - Encargos'!AA37)*(1+SUM($B120:$B$228))</f>
        <v>182.80730000000003</v>
      </c>
      <c r="O120" s="4">
        <f>Forward!O120*(1+SUM($B120:$B$228))+(-'Swap - Encargos'!$L37)*(1+SUM($B120:$B$228))+('Swap - Encargos'!AB37)*(1+SUM($B120:$B$228))</f>
        <v>196.86940000000001</v>
      </c>
      <c r="P120" s="4">
        <f>Forward!P120*(1+SUM($B120:$B$228))+(-'Swap - Encargos'!$L37)*(1+SUM($B120:$B$228))+('Swap - Encargos'!AC37)*(1+SUM($B120:$B$228))</f>
        <v>184.97070000000002</v>
      </c>
      <c r="Q120" s="4">
        <f>Forward!Q120*(1+SUM($B120:$B$228))+(-'Swap - Encargos'!$L37)*(1+SUM($B120:$B$228))+('Swap - Encargos'!AD37)*(1+SUM($B120:$B$228))</f>
        <v>179.56220000000002</v>
      </c>
      <c r="R120" s="4">
        <f>Forward!R120*(1+SUM($B120:$B$228))+(-'Swap - Encargos'!$L37)*(1+SUM($B120:$B$228))+('Swap - Encargos'!AE37)*(1+SUM($B120:$B$228))</f>
        <v>173.07200000000003</v>
      </c>
      <c r="S120" s="4">
        <f>Forward!S120*(1+SUM($B120:$B$228))+(-'Swap - Encargos'!$L37)*(1+SUM($B120:$B$228))+('Swap - Encargos'!AF37)*(1+SUM($B120:$B$228))</f>
        <v>166.58180000000002</v>
      </c>
      <c r="T120" s="4">
        <f>Forward!T120*(1+SUM($B120:$B$228))+(-'Swap - Encargos'!$L37)*(1+SUM($B120:$B$228))+('Swap - Encargos'!AG37)*(1+SUM($B120:$B$228))</f>
        <v>161.17330000000001</v>
      </c>
      <c r="U120" s="4">
        <f>Forward!U120*(1+SUM($B120:$B$228))</f>
        <v>0</v>
      </c>
      <c r="V120" s="6"/>
      <c r="W120" s="20">
        <f t="shared" si="0"/>
        <v>194.40552777777779</v>
      </c>
      <c r="X120" s="20">
        <f t="shared" si="1"/>
        <v>213.81134667658722</v>
      </c>
      <c r="Y120" s="23">
        <f t="shared" si="2"/>
        <v>187.56677999999999</v>
      </c>
      <c r="Z120" s="23">
        <f t="shared" si="3"/>
        <v>206.96622119047615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194.29817222222218</v>
      </c>
      <c r="AJ120" s="9">
        <f t="shared" si="8"/>
        <v>0.4998619056680505</v>
      </c>
      <c r="AK120" s="9">
        <f t="shared" si="9"/>
        <v>0.4998619056680505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Encargos'!$L38)*(1+SUM($B121:$B$228))+('Swap - Encargos'!Z38)*(1+SUM($B121:$B$228))</f>
        <v>116.4024</v>
      </c>
      <c r="N121" s="4">
        <f>Forward!N121*(1+SUM($B121:$B$228))+(-'Swap - Encargos'!$L38)*(1+SUM($B121:$B$228))+('Swap - Encargos'!AA38)*(1+SUM($B121:$B$228))</f>
        <v>185.38160000000002</v>
      </c>
      <c r="O121" s="4">
        <f>Forward!O121*(1+SUM($B121:$B$228))+(-'Swap - Encargos'!$L38)*(1+SUM($B121:$B$228))+('Swap - Encargos'!AB38)*(1+SUM($B121:$B$228))</f>
        <v>196.15960000000001</v>
      </c>
      <c r="P121" s="4">
        <f>Forward!P121*(1+SUM($B121:$B$228))+(-'Swap - Encargos'!$L38)*(1+SUM($B121:$B$228))+('Swap - Encargos'!AC38)*(1+SUM($B121:$B$228))</f>
        <v>190.77060000000003</v>
      </c>
      <c r="Q121" s="4">
        <f>Forward!Q121*(1+SUM($B121:$B$228))+(-'Swap - Encargos'!$L38)*(1+SUM($B121:$B$228))+('Swap - Encargos'!AD38)*(1+SUM($B121:$B$228))</f>
        <v>184.30380000000002</v>
      </c>
      <c r="R121" s="4">
        <f>Forward!R121*(1+SUM($B121:$B$228))+(-'Swap - Encargos'!$L38)*(1+SUM($B121:$B$228))+('Swap - Encargos'!AE38)*(1+SUM($B121:$B$228))</f>
        <v>181.07040000000001</v>
      </c>
      <c r="S121" s="4">
        <f>Forward!S121*(1+SUM($B121:$B$228))+(-'Swap - Encargos'!$L38)*(1+SUM($B121:$B$228))+('Swap - Encargos'!AF38)*(1+SUM($B121:$B$228))</f>
        <v>174.60360000000003</v>
      </c>
      <c r="T121" s="4">
        <f>Forward!T121*(1+SUM($B121:$B$228))+(-'Swap - Encargos'!$L38)*(1+SUM($B121:$B$228))+('Swap - Encargos'!AG38)*(1+SUM($B121:$B$228))</f>
        <v>171.37020000000001</v>
      </c>
      <c r="U121" s="4">
        <f>Forward!U121*(1+SUM($B121:$B$228))</f>
        <v>0</v>
      </c>
      <c r="V121" s="6"/>
      <c r="W121" s="20">
        <f t="shared" si="0"/>
        <v>188.70481666666669</v>
      </c>
      <c r="X121" s="20">
        <f t="shared" si="1"/>
        <v>213.81134667658722</v>
      </c>
      <c r="Y121" s="23">
        <f t="shared" si="2"/>
        <v>186.45940000000002</v>
      </c>
      <c r="Z121" s="23">
        <f t="shared" si="3"/>
        <v>206.96622119047615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199.99888333333328</v>
      </c>
      <c r="AJ121" s="9">
        <f t="shared" si="8"/>
        <v>0.51452786102456272</v>
      </c>
      <c r="AK121" s="9">
        <f t="shared" si="9"/>
        <v>0.51452786102456272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Encargos'!$L39)*(1+SUM($B122:$B$228))+('Swap - Encargos'!AA39)*(1+SUM($B122:$B$228))</f>
        <v>176.97900000000001</v>
      </c>
      <c r="O122" s="4">
        <f>Forward!O122*(1+SUM($B122:$B$228))+(-'Swap - Encargos'!$L39)*(1+SUM($B122:$B$228))+('Swap - Encargos'!AB39)*(1+SUM($B122:$B$228))</f>
        <v>205.9392</v>
      </c>
      <c r="P122" s="4">
        <f>Forward!P122*(1+SUM($B122:$B$228))+(-'Swap - Encargos'!$L39)*(1+SUM($B122:$B$228))+('Swap - Encargos'!AC39)*(1+SUM($B122:$B$228))</f>
        <v>182.34200000000001</v>
      </c>
      <c r="Q122" s="4">
        <f>Forward!Q122*(1+SUM($B122:$B$228))+(-'Swap - Encargos'!$L39)*(1+SUM($B122:$B$228))+('Swap - Encargos'!AD39)*(1+SUM($B122:$B$228))</f>
        <v>176.97900000000001</v>
      </c>
      <c r="R122" s="4">
        <f>Forward!R122*(1+SUM($B122:$B$228))+(-'Swap - Encargos'!$L39)*(1+SUM($B122:$B$228))+('Swap - Encargos'!AE39)*(1+SUM($B122:$B$228))</f>
        <v>173.76120000000003</v>
      </c>
      <c r="S122" s="4">
        <f>Forward!S122*(1+SUM($B122:$B$228))+(-'Swap - Encargos'!$L39)*(1+SUM($B122:$B$228))+('Swap - Encargos'!AF39)*(1+SUM($B122:$B$228))</f>
        <v>169.47080000000003</v>
      </c>
      <c r="T122" s="4">
        <f>Forward!T122*(1+SUM($B122:$B$228))+(-'Swap - Encargos'!$L39)*(1+SUM($B122:$B$228))+('Swap - Encargos'!AG39)*(1+SUM($B122:$B$228))</f>
        <v>164.1078</v>
      </c>
      <c r="U122" s="4">
        <f>Forward!U122*(1+SUM($B122:$B$228))</f>
        <v>0</v>
      </c>
      <c r="V122" s="6"/>
      <c r="W122" s="20">
        <f t="shared" si="0"/>
        <v>188.42006666666668</v>
      </c>
      <c r="X122" s="20">
        <f t="shared" si="1"/>
        <v>213.81134667658722</v>
      </c>
      <c r="Y122" s="23">
        <f t="shared" si="2"/>
        <v>183.20008000000001</v>
      </c>
      <c r="Z122" s="23">
        <f t="shared" si="3"/>
        <v>206.96622119047615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217.34451333333334</v>
      </c>
      <c r="AJ122" s="9">
        <f t="shared" si="8"/>
        <v>0.53564190677592738</v>
      </c>
      <c r="AK122" s="9">
        <f t="shared" si="9"/>
        <v>0.53564190677592738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Encargos'!$L40)*(1+SUM($B123:$B$228))+('Swap - Encargos'!AA40)*(1+SUM($B123:$B$228))</f>
        <v>232.40699999999998</v>
      </c>
      <c r="O123" s="4">
        <f>Forward!O123*(1+SUM($B123:$B$228))+(-'Swap - Encargos'!$L40)*(1+SUM($B123:$B$228))+('Swap - Encargos'!AB40)*(1+SUM($B123:$B$228))</f>
        <v>227.05199999999999</v>
      </c>
      <c r="P123" s="4">
        <f>Forward!P123*(1+SUM($B123:$B$228))+(-'Swap - Encargos'!$L40)*(1+SUM($B123:$B$228))+('Swap - Encargos'!AC40)*(1+SUM($B123:$B$228))</f>
        <v>201.34799999999998</v>
      </c>
      <c r="Q123" s="4">
        <f>Forward!Q123*(1+SUM($B123:$B$228))+(-'Swap - Encargos'!$L40)*(1+SUM($B123:$B$228))+('Swap - Encargos'!AD40)*(1+SUM($B123:$B$228))</f>
        <v>187.42500000000001</v>
      </c>
      <c r="R123" s="4">
        <f>Forward!R123*(1+SUM($B123:$B$228))+(-'Swap - Encargos'!$L40)*(1+SUM($B123:$B$228))+('Swap - Encargos'!AE40)*(1+SUM($B123:$B$228))</f>
        <v>179.928</v>
      </c>
      <c r="S123" s="4">
        <f>Forward!S123*(1+SUM($B123:$B$228))+(-'Swap - Encargos'!$L40)*(1+SUM($B123:$B$228))+('Swap - Encargos'!AF40)*(1+SUM($B123:$B$228))</f>
        <v>174.57299999999998</v>
      </c>
      <c r="T123" s="4">
        <f>Forward!T123*(1+SUM($B123:$B$228))+(-'Swap - Encargos'!$L40)*(1+SUM($B123:$B$228))+('Swap - Encargos'!AG40)*(1+SUM($B123:$B$228))</f>
        <v>163.86299999999997</v>
      </c>
      <c r="U123" s="4">
        <f>Forward!U123*(1+SUM($B123:$B$228))</f>
        <v>0</v>
      </c>
      <c r="V123" s="6"/>
      <c r="W123" s="20">
        <f t="shared" si="0"/>
        <v>219.01949999999999</v>
      </c>
      <c r="X123" s="20">
        <f t="shared" si="1"/>
        <v>213.81134667658722</v>
      </c>
      <c r="Y123" s="23">
        <f t="shared" si="2"/>
        <v>204.66810000000001</v>
      </c>
      <c r="Z123" s="23">
        <f t="shared" si="3"/>
        <v>206.96622119047615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186.74508000000003</v>
      </c>
      <c r="AJ123" s="9">
        <f t="shared" si="8"/>
        <v>0.46023011668490144</v>
      </c>
      <c r="AK123" s="9">
        <f t="shared" si="9"/>
        <v>0.46023011668490144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Encargos'!$L41)*(1+SUM($B124:$B$228))+('Swap - Encargos'!AA41)*(1+SUM($B124:$B$228))</f>
        <v>331.12269999999995</v>
      </c>
      <c r="O124" s="4">
        <f>Forward!O124*(1+SUM($B124:$B$228))+(-'Swap - Encargos'!$L41)*(1+SUM($B124:$B$228))+('Swap - Encargos'!AB41)*(1+SUM($B124:$B$228))</f>
        <v>246.4907</v>
      </c>
      <c r="P124" s="4">
        <f>Forward!P124*(1+SUM($B124:$B$228))+(-'Swap - Encargos'!$L41)*(1+SUM($B124:$B$228))+('Swap - Encargos'!AC41)*(1+SUM($B124:$B$228))</f>
        <v>208.40630000000002</v>
      </c>
      <c r="Q124" s="4">
        <f>Forward!Q124*(1+SUM($B124:$B$228))+(-'Swap - Encargos'!$L41)*(1+SUM($B124:$B$228))+('Swap - Encargos'!AD41)*(1+SUM($B124:$B$228))</f>
        <v>191.47990000000004</v>
      </c>
      <c r="R124" s="4">
        <f>Forward!R124*(1+SUM($B124:$B$228))+(-'Swap - Encargos'!$L41)*(1+SUM($B124:$B$228))+('Swap - Encargos'!AE41)*(1+SUM($B124:$B$228))</f>
        <v>186.19040000000001</v>
      </c>
      <c r="S124" s="4">
        <f>Forward!S124*(1+SUM($B124:$B$228))+(-'Swap - Encargos'!$L41)*(1+SUM($B124:$B$228))+('Swap - Encargos'!AF41)*(1+SUM($B124:$B$228))</f>
        <v>184.07460000000003</v>
      </c>
      <c r="T124" s="4">
        <f>Forward!T124*(1+SUM($B124:$B$228))+(-'Swap - Encargos'!$L41)*(1+SUM($B124:$B$228))+('Swap - Encargos'!AG41)*(1+SUM($B124:$B$228))</f>
        <v>170.32190000000003</v>
      </c>
      <c r="U124" s="4">
        <f>Forward!U124*(1+SUM($B124:$B$228))</f>
        <v>0</v>
      </c>
      <c r="V124" s="6"/>
      <c r="W124" s="20">
        <f t="shared" si="0"/>
        <v>254.24863333333329</v>
      </c>
      <c r="X124" s="20">
        <f t="shared" si="1"/>
        <v>213.81134667658722</v>
      </c>
      <c r="Y124" s="23">
        <f t="shared" si="2"/>
        <v>227.83639666666664</v>
      </c>
      <c r="Z124" s="23">
        <f t="shared" si="3"/>
        <v>206.96622119047615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151.51594666666674</v>
      </c>
      <c r="AJ124" s="9">
        <f t="shared" si="8"/>
        <v>0.37340850861518454</v>
      </c>
      <c r="AK124" s="9">
        <f t="shared" si="9"/>
        <v>0.37340850861518454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Encargos'!$L42)*(1+SUM($B125:$B$228))+('Swap - Encargos'!AA42)*(1+SUM($B125:$B$228))</f>
        <v>378.53999999999991</v>
      </c>
      <c r="O125" s="4">
        <f>Forward!O125*(1+SUM($B125:$B$228))+(-'Swap - Encargos'!$L42)*(1+SUM($B125:$B$228))+('Swap - Encargos'!AB42)*(1+SUM($B125:$B$228))</f>
        <v>276.54449999999997</v>
      </c>
      <c r="P125" s="4">
        <f>Forward!P125*(1+SUM($B125:$B$228))+(-'Swap - Encargos'!$L42)*(1+SUM($B125:$B$228))+('Swap - Encargos'!AC42)*(1+SUM($B125:$B$228))</f>
        <v>219.76349999999999</v>
      </c>
      <c r="Q125" s="4">
        <f>Forward!Q125*(1+SUM($B125:$B$228))+(-'Swap - Encargos'!$L42)*(1+SUM($B125:$B$228))+('Swap - Encargos'!AD42)*(1+SUM($B125:$B$228))</f>
        <v>201.88799999999998</v>
      </c>
      <c r="R125" s="4">
        <f>Forward!R125*(1+SUM($B125:$B$228))+(-'Swap - Encargos'!$L42)*(1+SUM($B125:$B$228))+('Swap - Encargos'!AE42)*(1+SUM($B125:$B$228))</f>
        <v>195.57900000000001</v>
      </c>
      <c r="S125" s="4">
        <f>Forward!S125*(1+SUM($B125:$B$228))+(-'Swap - Encargos'!$L42)*(1+SUM($B125:$B$228))+('Swap - Encargos'!AF42)*(1+SUM($B125:$B$228))</f>
        <v>189.26999999999998</v>
      </c>
      <c r="T125" s="4">
        <f>Forward!T125*(1+SUM($B125:$B$228))+(-'Swap - Encargos'!$L42)*(1+SUM($B125:$B$228))+('Swap - Encargos'!AG42)*(1+SUM($B125:$B$228))</f>
        <v>178.755</v>
      </c>
      <c r="U125" s="4">
        <f>Forward!U125*(1+SUM($B125:$B$228))</f>
        <v>0</v>
      </c>
      <c r="V125" s="6"/>
      <c r="W125" s="20">
        <f t="shared" si="0"/>
        <v>276.89499999999998</v>
      </c>
      <c r="X125" s="20">
        <f t="shared" si="1"/>
        <v>213.81134667658722</v>
      </c>
      <c r="Y125" s="23">
        <f t="shared" si="2"/>
        <v>244.99949999999998</v>
      </c>
      <c r="Z125" s="23">
        <f t="shared" si="3"/>
        <v>206.96622119047615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128.86958000000004</v>
      </c>
      <c r="AJ125" s="9">
        <f t="shared" si="8"/>
        <v>0.31759691789756522</v>
      </c>
      <c r="AK125" s="9">
        <f t="shared" si="9"/>
        <v>0.31759691789756522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Encargos'!$L43)*(1+SUM($B126:$B$228))+('Swap - Encargos'!AA43)*(1+SUM($B126:$B$228))</f>
        <v>364.42559999999997</v>
      </c>
      <c r="O126" s="4">
        <f>Forward!O126*(1+SUM($B126:$B$228))+(-'Swap - Encargos'!$L43)*(1+SUM($B126:$B$228))+('Swap - Encargos'!AB43)*(1+SUM($B126:$B$228))</f>
        <v>275.41360000000003</v>
      </c>
      <c r="P126" s="4">
        <f>Forward!P126*(1+SUM($B126:$B$228))+(-'Swap - Encargos'!$L43)*(1+SUM($B126:$B$228))+('Swap - Encargos'!AC43)*(1+SUM($B126:$B$228))</f>
        <v>222.00639999999999</v>
      </c>
      <c r="Q126" s="4">
        <f>Forward!Q126*(1+SUM($B126:$B$228))+(-'Swap - Encargos'!$L43)*(1+SUM($B126:$B$228))+('Swap - Encargos'!AD43)*(1+SUM($B126:$B$228))</f>
        <v>202.10959999999997</v>
      </c>
      <c r="R126" s="4">
        <f>Forward!R126*(1+SUM($B126:$B$228))+(-'Swap - Encargos'!$L43)*(1+SUM($B126:$B$228))+('Swap - Encargos'!AE43)*(1+SUM($B126:$B$228))</f>
        <v>196.87359999999998</v>
      </c>
      <c r="S126" s="4">
        <f>Forward!S126*(1+SUM($B126:$B$228))+(-'Swap - Encargos'!$L43)*(1+SUM($B126:$B$228))+('Swap - Encargos'!AF43)*(1+SUM($B126:$B$228))</f>
        <v>190.59039999999999</v>
      </c>
      <c r="T126" s="4">
        <f>Forward!T126*(1+SUM($B126:$B$228))+(-'Swap - Encargos'!$L43)*(1+SUM($B126:$B$228))+('Swap - Encargos'!AG43)*(1+SUM($B126:$B$228))</f>
        <v>180.11839999999998</v>
      </c>
      <c r="U126" s="4">
        <f>Forward!U126*(1+SUM($B126:$B$228))</f>
        <v>0</v>
      </c>
      <c r="V126" s="6"/>
      <c r="W126" s="20">
        <f t="shared" si="0"/>
        <v>269.24675555555558</v>
      </c>
      <c r="X126" s="20">
        <f t="shared" si="1"/>
        <v>213.81134667658722</v>
      </c>
      <c r="Y126" s="23">
        <f t="shared" si="2"/>
        <v>240.57674666666668</v>
      </c>
      <c r="Z126" s="23">
        <f t="shared" si="3"/>
        <v>206.96622119047615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136.51782444444444</v>
      </c>
      <c r="AJ126" s="9">
        <f t="shared" si="8"/>
        <v>0.33644588801823078</v>
      </c>
      <c r="AK126" s="9">
        <f t="shared" si="9"/>
        <v>0.33644588801823078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Encargos'!$L44)*(1+SUM($B127:$B$228))+('Swap - Encargos'!AA44)*(1+SUM($B127:$B$228))</f>
        <v>369.78839999999997</v>
      </c>
      <c r="O127" s="4">
        <f>Forward!O127*(1+SUM($B127:$B$228))+(-'Swap - Encargos'!$L44)*(1+SUM($B127:$B$228))+('Swap - Encargos'!AB44)*(1+SUM($B127:$B$228))</f>
        <v>286.22039999999998</v>
      </c>
      <c r="P127" s="4">
        <f>Forward!P127*(1+SUM($B127:$B$228))+(-'Swap - Encargos'!$L44)*(1+SUM($B127:$B$228))+('Swap - Encargos'!AC44)*(1+SUM($B127:$B$228))</f>
        <v>221.45519999999999</v>
      </c>
      <c r="Q127" s="4">
        <f>Forward!Q127*(1+SUM($B127:$B$228))+(-'Swap - Encargos'!$L44)*(1+SUM($B127:$B$228))+('Swap - Encargos'!AD44)*(1+SUM($B127:$B$228))</f>
        <v>202.6524</v>
      </c>
      <c r="R127" s="4">
        <f>Forward!R127*(1+SUM($B127:$B$228))+(-'Swap - Encargos'!$L44)*(1+SUM($B127:$B$228))+('Swap - Encargos'!AE44)*(1+SUM($B127:$B$228))</f>
        <v>198.47400000000002</v>
      </c>
      <c r="S127" s="4">
        <f>Forward!S127*(1+SUM($B127:$B$228))+(-'Swap - Encargos'!$L44)*(1+SUM($B127:$B$228))+('Swap - Encargos'!AF44)*(1+SUM($B127:$B$228))</f>
        <v>191.1618</v>
      </c>
      <c r="T127" s="4">
        <f>Forward!T127*(1+SUM($B127:$B$228))+(-'Swap - Encargos'!$L44)*(1+SUM($B127:$B$228))+('Swap - Encargos'!AG44)*(1+SUM($B127:$B$228))</f>
        <v>181.7604</v>
      </c>
      <c r="U127" s="4">
        <f>Forward!U127*(1+SUM($B127:$B$228))</f>
        <v>0</v>
      </c>
      <c r="V127" s="6"/>
      <c r="W127" s="20">
        <f t="shared" si="0"/>
        <v>269.27466666666669</v>
      </c>
      <c r="X127" s="20">
        <f t="shared" si="1"/>
        <v>213.81134667658722</v>
      </c>
      <c r="Y127" s="23">
        <f t="shared" si="2"/>
        <v>240.83252999999999</v>
      </c>
      <c r="Z127" s="23">
        <f t="shared" si="3"/>
        <v>206.96622119047615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136.48991333333333</v>
      </c>
      <c r="AJ127" s="9">
        <f t="shared" si="8"/>
        <v>0.33637710155315509</v>
      </c>
      <c r="AK127" s="9">
        <f t="shared" si="9"/>
        <v>0.33637710155315509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Encargos'!$L45)*(1+SUM($B128:$B$228))+('Swap - Encargos'!AA45)*(1+SUM($B128:$B$228))</f>
        <v>318.91319999999996</v>
      </c>
      <c r="O128" s="4">
        <f>Forward!O128*(1+SUM($B128:$B$228))+(-'Swap - Encargos'!$L45)*(1+SUM($B128:$B$228))+('Swap - Encargos'!AB45)*(1+SUM($B128:$B$228))</f>
        <v>278.26739999999995</v>
      </c>
      <c r="P128" s="4">
        <f>Forward!P128*(1+SUM($B128:$B$228))+(-'Swap - Encargos'!$L45)*(1+SUM($B128:$B$228))+('Swap - Encargos'!AC45)*(1+SUM($B128:$B$228))</f>
        <v>226.1574</v>
      </c>
      <c r="Q128" s="4">
        <f>Forward!Q128*(1+SUM($B128:$B$228))+(-'Swap - Encargos'!$L45)*(1+SUM($B128:$B$228))+('Swap - Encargos'!AD45)*(1+SUM($B128:$B$228))</f>
        <v>205.3134</v>
      </c>
      <c r="R128" s="4">
        <f>Forward!R128*(1+SUM($B128:$B$228))+(-'Swap - Encargos'!$L45)*(1+SUM($B128:$B$228))+('Swap - Encargos'!AE45)*(1+SUM($B128:$B$228))</f>
        <v>196.97579999999999</v>
      </c>
      <c r="S128" s="4">
        <f>Forward!S128*(1+SUM($B128:$B$228))+(-'Swap - Encargos'!$L45)*(1+SUM($B128:$B$228))+('Swap - Encargos'!AF45)*(1+SUM($B128:$B$228))</f>
        <v>192.80700000000002</v>
      </c>
      <c r="T128" s="4">
        <f>Forward!T128*(1+SUM($B128:$B$228))+(-'Swap - Encargos'!$L45)*(1+SUM($B128:$B$228))+('Swap - Encargos'!AG45)*(1+SUM($B128:$B$228))</f>
        <v>182.38500000000002</v>
      </c>
      <c r="U128" s="4">
        <f>Forward!U128*(1+SUM($B128:$B$228))</f>
        <v>0</v>
      </c>
      <c r="V128" s="6"/>
      <c r="W128" s="20">
        <f t="shared" si="0"/>
        <v>255.51269999999997</v>
      </c>
      <c r="X128" s="20">
        <f t="shared" si="1"/>
        <v>213.81134667658722</v>
      </c>
      <c r="Y128" s="23">
        <f t="shared" si="2"/>
        <v>232.51481999999999</v>
      </c>
      <c r="Z128" s="23">
        <f t="shared" si="3"/>
        <v>206.96622119047615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150.25188000000006</v>
      </c>
      <c r="AJ128" s="9">
        <f t="shared" si="8"/>
        <v>0.37029323752211207</v>
      </c>
      <c r="AK128" s="9">
        <f t="shared" si="9"/>
        <v>0.37029323752211207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Encargos'!$L46)*(1+SUM($B129:$B$228))+('Swap - Encargos'!AA46)*(1+SUM($B129:$B$228))</f>
        <v>296.286</v>
      </c>
      <c r="O129" s="4">
        <f>Forward!O129*(1+SUM($B129:$B$228))+(-'Swap - Encargos'!$L46)*(1+SUM($B129:$B$228))+('Swap - Encargos'!AB46)*(1+SUM($B129:$B$228))</f>
        <v>269.25639999999999</v>
      </c>
      <c r="P129" s="4">
        <f>Forward!P129*(1+SUM($B129:$B$228))+(-'Swap - Encargos'!$L46)*(1+SUM($B129:$B$228))+('Swap - Encargos'!AC46)*(1+SUM($B129:$B$228))</f>
        <v>224.55360000000005</v>
      </c>
      <c r="Q129" s="4">
        <f>Forward!Q129*(1+SUM($B129:$B$228))+(-'Swap - Encargos'!$L46)*(1+SUM($B129:$B$228))+('Swap - Encargos'!AD46)*(1+SUM($B129:$B$228))</f>
        <v>202.72200000000001</v>
      </c>
      <c r="R129" s="4">
        <f>Forward!R129*(1+SUM($B129:$B$228))+(-'Swap - Encargos'!$L46)*(1+SUM($B129:$B$228))+('Swap - Encargos'!AE46)*(1+SUM($B129:$B$228))</f>
        <v>197.52400000000003</v>
      </c>
      <c r="S129" s="4">
        <f>Forward!S129*(1+SUM($B129:$B$228))+(-'Swap - Encargos'!$L46)*(1+SUM($B129:$B$228))+('Swap - Encargos'!AF46)*(1+SUM($B129:$B$228))</f>
        <v>193.3656</v>
      </c>
      <c r="T129" s="4">
        <f>Forward!T129*(1+SUM($B129:$B$228))+(-'Swap - Encargos'!$L46)*(1+SUM($B129:$B$228))+('Swap - Encargos'!AG46)*(1+SUM($B129:$B$228))</f>
        <v>185.04880000000003</v>
      </c>
      <c r="U129" s="4">
        <f>Forward!U129*(1+SUM($B129:$B$228))</f>
        <v>0</v>
      </c>
      <c r="V129" s="6"/>
      <c r="W129" s="20">
        <f t="shared" si="0"/>
        <v>245.17233333333337</v>
      </c>
      <c r="X129" s="20">
        <f t="shared" si="1"/>
        <v>213.81134667658722</v>
      </c>
      <c r="Y129" s="23">
        <f t="shared" si="2"/>
        <v>226.06102000000001</v>
      </c>
      <c r="Z129" s="23">
        <f t="shared" si="3"/>
        <v>206.96622119047615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160.59224666666665</v>
      </c>
      <c r="AJ129" s="9">
        <f t="shared" si="8"/>
        <v>0.39577689769438879</v>
      </c>
      <c r="AK129" s="9">
        <f t="shared" si="9"/>
        <v>0.39577689769438879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Encargos'!$L47)*(1+SUM($B130:$B$228))+('Swap - Encargos'!AA47)*(1+SUM($B130:$B$228))</f>
        <v>336.14609999999999</v>
      </c>
      <c r="O130" s="4">
        <f>Forward!O130*(1+SUM($B130:$B$228))+(-'Swap - Encargos'!$L47)*(1+SUM($B130:$B$228))+('Swap - Encargos'!AB47)*(1+SUM($B130:$B$228))</f>
        <v>292.43669999999997</v>
      </c>
      <c r="P130" s="4">
        <f>Forward!P130*(1+SUM($B130:$B$228))+(-'Swap - Encargos'!$L47)*(1+SUM($B130:$B$228))+('Swap - Encargos'!AC47)*(1+SUM($B130:$B$228))</f>
        <v>241.44239999999999</v>
      </c>
      <c r="Q130" s="4">
        <f>Forward!Q130*(1+SUM($B130:$B$228))+(-'Swap - Encargos'!$L47)*(1+SUM($B130:$B$228))+('Swap - Encargos'!AD47)*(1+SUM($B130:$B$228))</f>
        <v>219.58769999999998</v>
      </c>
      <c r="R130" s="4">
        <f>Forward!R130*(1+SUM($B130:$B$228))+(-'Swap - Encargos'!$L47)*(1+SUM($B130:$B$228))+('Swap - Encargos'!AE47)*(1+SUM($B130:$B$228))</f>
        <v>214.38419999999999</v>
      </c>
      <c r="S130" s="4">
        <f>Forward!S130*(1+SUM($B130:$B$228))+(-'Swap - Encargos'!$L47)*(1+SUM($B130:$B$228))+('Swap - Encargos'!AF47)*(1+SUM($B130:$B$228))</f>
        <v>209.1807</v>
      </c>
      <c r="T130" s="4">
        <f>Forward!T130*(1+SUM($B130:$B$228))+(-'Swap - Encargos'!$L47)*(1+SUM($B130:$B$228))+('Swap - Encargos'!AG47)*(1+SUM($B130:$B$228))</f>
        <v>198.77369999999999</v>
      </c>
      <c r="U130" s="4">
        <f>Forward!U130*(1+SUM($B130:$B$228))</f>
        <v>0</v>
      </c>
      <c r="V130" s="6"/>
      <c r="W130" s="20">
        <f t="shared" si="0"/>
        <v>264.10653333333335</v>
      </c>
      <c r="X130" s="20">
        <f t="shared" si="1"/>
        <v>213.81134667658722</v>
      </c>
      <c r="Y130" s="23">
        <f t="shared" si="2"/>
        <v>243.87069999999997</v>
      </c>
      <c r="Z130" s="23">
        <f t="shared" si="3"/>
        <v>206.96622119047615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141.65804666666668</v>
      </c>
      <c r="AJ130" s="9">
        <f t="shared" si="8"/>
        <v>0.34911387944868594</v>
      </c>
      <c r="AK130" s="9">
        <f t="shared" si="9"/>
        <v>0.34911387944868594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Encargos'!$L48)*(1+SUM($B131:$B$228))+('Swap - Encargos'!AA48)*(1+SUM($B131:$B$228))</f>
        <v>323.20080000000002</v>
      </c>
      <c r="O131" s="4">
        <f>Forward!O131*(1+SUM($B131:$B$228))+(-'Swap - Encargos'!$L48)*(1+SUM($B131:$B$228))+('Swap - Encargos'!AB48)*(1+SUM($B131:$B$228))</f>
        <v>280.72890000000001</v>
      </c>
      <c r="P131" s="4">
        <f>Forward!P131*(1+SUM($B131:$B$228))+(-'Swap - Encargos'!$L48)*(1+SUM($B131:$B$228))+('Swap - Encargos'!AC48)*(1+SUM($B131:$B$228))</f>
        <v>241.36470000000003</v>
      </c>
      <c r="Q131" s="4">
        <f>Forward!Q131*(1+SUM($B131:$B$228))+(-'Swap - Encargos'!$L48)*(1+SUM($B131:$B$228))+('Swap - Encargos'!AD48)*(1+SUM($B131:$B$228))</f>
        <v>231.00570000000002</v>
      </c>
      <c r="R131" s="4">
        <f>Forward!R131*(1+SUM($B131:$B$228))+(-'Swap - Encargos'!$L48)*(1+SUM($B131:$B$228))+('Swap - Encargos'!AE48)*(1+SUM($B131:$B$228))</f>
        <v>222.71850000000001</v>
      </c>
      <c r="S131" s="4">
        <f>Forward!S131*(1+SUM($B131:$B$228))+(-'Swap - Encargos'!$L48)*(1+SUM($B131:$B$228))+('Swap - Encargos'!AF48)*(1+SUM($B131:$B$228))</f>
        <v>217.53899999999999</v>
      </c>
      <c r="T131" s="4">
        <f>Forward!T131*(1+SUM($B131:$B$228))+(-'Swap - Encargos'!$L48)*(1+SUM($B131:$B$228))+('Swap - Encargos'!AG48)*(1+SUM($B131:$B$228))</f>
        <v>210.28770000000003</v>
      </c>
      <c r="U131" s="4">
        <f>Forward!U131*(1+SUM($B131:$B$228))</f>
        <v>0</v>
      </c>
      <c r="V131" s="6"/>
      <c r="W131" s="20">
        <f t="shared" si="0"/>
        <v>258.716025</v>
      </c>
      <c r="X131" s="20">
        <f t="shared" si="1"/>
        <v>213.81134667658722</v>
      </c>
      <c r="Y131" s="23">
        <f t="shared" si="2"/>
        <v>243.95445000000004</v>
      </c>
      <c r="Z131" s="23">
        <f t="shared" si="3"/>
        <v>206.96622119047615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147.04855500000002</v>
      </c>
      <c r="AJ131" s="9">
        <f t="shared" si="8"/>
        <v>0.36239869680098746</v>
      </c>
      <c r="AK131" s="9">
        <f>IF(AJ131&gt;0,AJ131,0)</f>
        <v>0.36239869680098746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Encargos'!$L49)*(1+SUM($B132:$B$228))+('Swap - Encargos'!AA49)*(1+SUM($B132:$B$228))</f>
        <v>297.04499999999996</v>
      </c>
      <c r="O132" s="4">
        <f>Forward!O132*(1+SUM($B132:$B$228))+(-'Swap - Encargos'!$L49)*(1+SUM($B132:$B$228))+('Swap - Encargos'!AB49)*(1+SUM($B132:$B$228))</f>
        <v>279.45</v>
      </c>
      <c r="P132" s="4">
        <f>Forward!P132*(1+SUM($B132:$B$228))+(-'Swap - Encargos'!$L49)*(1+SUM($B132:$B$228))+('Swap - Encargos'!AC49)*(1+SUM($B132:$B$228))</f>
        <v>230.80499999999995</v>
      </c>
      <c r="Q132" s="4">
        <f>Forward!Q132*(1+SUM($B132:$B$228))+(-'Swap - Encargos'!$L49)*(1+SUM($B132:$B$228))+('Swap - Encargos'!AD49)*(1+SUM($B132:$B$228))</f>
        <v>222.52499999999998</v>
      </c>
      <c r="R132" s="4">
        <f>Forward!R132*(1+SUM($B132:$B$228))+(-'Swap - Encargos'!$L49)*(1+SUM($B132:$B$228))+('Swap - Encargos'!AE49)*(1+SUM($B132:$B$228))</f>
        <v>218.38499999999999</v>
      </c>
      <c r="S132" s="4">
        <f>Forward!S132*(1+SUM($B132:$B$228))+(-'Swap - Encargos'!$L49)*(1+SUM($B132:$B$228))+('Swap - Encargos'!AF49)*(1+SUM($B132:$B$228))</f>
        <v>213.20999999999998</v>
      </c>
      <c r="T132" s="4">
        <f>Forward!T132*(1+SUM($B132:$B$228))+(-'Swap - Encargos'!$L49)*(1+SUM($B132:$B$228))+('Swap - Encargos'!AG49)*(1+SUM($B132:$B$228))</f>
        <v>201.82499999999999</v>
      </c>
      <c r="U132" s="4">
        <f>Forward!U132*(1+SUM($B132:$B$228))</f>
        <v>0</v>
      </c>
      <c r="V132" s="6"/>
      <c r="W132" s="20">
        <f t="shared" si="0"/>
        <v>248.39999999999998</v>
      </c>
      <c r="X132" s="20">
        <f t="shared" si="1"/>
        <v>213.81134667658722</v>
      </c>
      <c r="Y132" s="23">
        <f t="shared" si="2"/>
        <v>235.6695</v>
      </c>
      <c r="Z132" s="23">
        <f t="shared" si="3"/>
        <v>206.96622119047615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157.36458000000005</v>
      </c>
      <c r="AJ132" s="9">
        <f t="shared" si="8"/>
        <v>0.38782236734413839</v>
      </c>
      <c r="AK132" s="9">
        <f>IF(AJ132&gt;0,AJ132,0)</f>
        <v>0.38782236734413839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Encargos'!$L50)*(1+SUM($B133:$B$228))+('Swap - Encargos'!AA50)*(1+SUM($B133:$B$228))</f>
        <v>315.12599999999998</v>
      </c>
      <c r="O133" s="4">
        <f>Forward!O133*(1+SUM($B133:$B$228))+(-'Swap - Encargos'!$L50)*(1+SUM($B133:$B$228))+('Swap - Encargos'!AB50)*(1+SUM($B133:$B$228))</f>
        <v>317.19240000000002</v>
      </c>
      <c r="P133" s="4">
        <f>Forward!P133*(1+SUM($B133:$B$228))+(-'Swap - Encargos'!$L50)*(1+SUM($B133:$B$228))+('Swap - Encargos'!AC50)*(1+SUM($B133:$B$228))</f>
        <v>264.49919999999997</v>
      </c>
      <c r="Q133" s="4">
        <f>Forward!Q133*(1+SUM($B133:$B$228))+(-'Swap - Encargos'!$L50)*(1+SUM($B133:$B$228))+('Swap - Encargos'!AD50)*(1+SUM($B133:$B$228))</f>
        <v>258.29999999999995</v>
      </c>
      <c r="R133" s="4">
        <f>Forward!R133*(1+SUM($B133:$B$228))+(-'Swap - Encargos'!$L50)*(1+SUM($B133:$B$228))+('Swap - Encargos'!AE50)*(1+SUM($B133:$B$228))</f>
        <v>230.40360000000001</v>
      </c>
      <c r="S133" s="4">
        <f>Forward!S133*(1+SUM($B133:$B$228))+(-'Swap - Encargos'!$L50)*(1+SUM($B133:$B$228))+('Swap - Encargos'!AF50)*(1+SUM($B133:$B$228))</f>
        <v>203.54040000000001</v>
      </c>
      <c r="T133" s="4">
        <f>Forward!T133*(1+SUM($B133:$B$228))+(-'Swap - Encargos'!$L50)*(1+SUM($B133:$B$228))+('Swap - Encargos'!AG50)*(1+SUM($B133:$B$228))</f>
        <v>192.17520000000002</v>
      </c>
      <c r="U133" s="4">
        <f>Forward!U133*(1+SUM($B133:$B$228))</f>
        <v>0</v>
      </c>
      <c r="V133" s="6"/>
      <c r="W133" s="20">
        <f t="shared" si="0"/>
        <v>281.57569999999998</v>
      </c>
      <c r="X133" s="20">
        <f t="shared" si="1"/>
        <v>213.81134667658722</v>
      </c>
      <c r="Y133" s="23">
        <f t="shared" si="2"/>
        <v>256.64688000000001</v>
      </c>
      <c r="Z133" s="23">
        <f t="shared" si="3"/>
        <v>206.96622119047615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124.18888000000004</v>
      </c>
      <c r="AJ133" s="9">
        <f t="shared" si="8"/>
        <v>0.30606141127448838</v>
      </c>
      <c r="AK133" s="9">
        <f>IF(AJ133&gt;0,AJ133,0)</f>
        <v>0.30606141127448838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Encargos'!$L51)*(1+SUM($B134:$B$228))+('Swap - Encargos'!AB51)*(1+SUM($B134:$B$228))</f>
        <v>365.61450000000002</v>
      </c>
      <c r="P134" s="4">
        <f>Forward!P134*(1+SUM($B134:$B$228))+(-'Swap - Encargos'!$L51)*(1+SUM($B134:$B$228))+('Swap - Encargos'!AC51)*(1+SUM($B134:$B$228))</f>
        <v>295.5813</v>
      </c>
      <c r="Q134" s="4">
        <f>Forward!Q134*(1+SUM($B134:$B$228))+(-'Swap - Encargos'!$L51)*(1+SUM($B134:$B$228))+('Swap - Encargos'!AD51)*(1+SUM($B134:$B$228))</f>
        <v>273.95340000000004</v>
      </c>
      <c r="R134" s="4">
        <f>Forward!R134*(1+SUM($B134:$B$228))+(-'Swap - Encargos'!$L51)*(1+SUM($B134:$B$228))+('Swap - Encargos'!AE51)*(1+SUM($B134:$B$228))</f>
        <v>255.41520000000003</v>
      </c>
      <c r="S134" s="4">
        <f>Forward!S134*(1+SUM($B134:$B$228))+(-'Swap - Encargos'!$L51)*(1+SUM($B134:$B$228))+('Swap - Encargos'!AF51)*(1+SUM($B134:$B$228))</f>
        <v>214.21920000000003</v>
      </c>
      <c r="T134" s="4">
        <f>Forward!T134*(1+SUM($B134:$B$228))+(-'Swap - Encargos'!$L51)*(1+SUM($B134:$B$228))+('Swap - Encargos'!AG51)*(1+SUM($B134:$B$228))</f>
        <v>201.86040000000003</v>
      </c>
      <c r="U134" s="4">
        <f>Forward!U134*(1+SUM($B134:$B$228))</f>
        <v>0</v>
      </c>
      <c r="V134" s="6"/>
      <c r="W134" s="20">
        <f t="shared" si="0"/>
        <v>311.71640000000002</v>
      </c>
      <c r="X134" s="20">
        <f t="shared" si="1"/>
        <v>213.81134667658722</v>
      </c>
      <c r="Y134" s="23">
        <f t="shared" si="2"/>
        <v>280.95672000000002</v>
      </c>
      <c r="Z134" s="23">
        <f t="shared" si="3"/>
        <v>206.96622119047615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89.94459999999998</v>
      </c>
      <c r="AJ134" s="9">
        <f t="shared" si="8"/>
        <v>0.22393162393162389</v>
      </c>
      <c r="AK134" s="9">
        <f>IF(AJ134&gt;0,AJ134,0)</f>
        <v>0.22393162393162389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Encargos'!$L52)*(1+SUM($B135:$B$228))+('Swap - Encargos'!AB52)*(1+SUM($B135:$B$228))</f>
        <v>438.14359999999999</v>
      </c>
      <c r="P135" s="4">
        <f>Forward!P135*(1+SUM($B135:$B$228))+(-'Swap - Encargos'!$L52)*(1+SUM($B135:$B$228))+('Swap - Encargos'!AC52)*(1+SUM($B135:$B$228))</f>
        <v>314.27589999999998</v>
      </c>
      <c r="Q135" s="4">
        <f>Forward!Q135*(1+SUM($B135:$B$228))+(-'Swap - Encargos'!$L52)*(1+SUM($B135:$B$228))+('Swap - Encargos'!AD52)*(1+SUM($B135:$B$228))</f>
        <v>296.87300000000005</v>
      </c>
      <c r="R135" s="4">
        <f>Forward!R135*(1+SUM($B135:$B$228))+(-'Swap - Encargos'!$L52)*(1+SUM($B135:$B$228))+('Swap - Encargos'!AE52)*(1+SUM($B135:$B$228))</f>
        <v>268.20939999999996</v>
      </c>
      <c r="S135" s="4">
        <f>Forward!S135*(1+SUM($B135:$B$228))+(-'Swap - Encargos'!$L52)*(1+SUM($B135:$B$228))+('Swap - Encargos'!AF52)*(1+SUM($B135:$B$228))</f>
        <v>243.64060000000001</v>
      </c>
      <c r="T135" s="4">
        <f>Forward!T135*(1+SUM($B135:$B$228))+(-'Swap - Encargos'!$L52)*(1+SUM($B135:$B$228))+('Swap - Encargos'!AG52)*(1+SUM($B135:$B$228))</f>
        <v>205.7637</v>
      </c>
      <c r="U135" s="4">
        <f>Forward!U135*(1+SUM($B135:$B$228))</f>
        <v>0</v>
      </c>
      <c r="V135" s="6"/>
      <c r="W135" s="20">
        <f t="shared" si="0"/>
        <v>345.04377222222223</v>
      </c>
      <c r="X135" s="20">
        <f t="shared" si="1"/>
        <v>213.81134667658722</v>
      </c>
      <c r="Y135" s="23">
        <f t="shared" si="2"/>
        <v>308.35550166666667</v>
      </c>
      <c r="Z135" s="23">
        <f t="shared" si="3"/>
        <v>206.96622119047615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56.617227777777771</v>
      </c>
      <c r="AJ135" s="9">
        <f>(AE135-W135)/AE135</f>
        <v>0.14095774241904932</v>
      </c>
      <c r="AK135" s="9">
        <f>IF(AJ135&gt;0,AJ135,0)</f>
        <v>0.14095774241904932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Encargos'!$L53)*(1+SUM($B136:$B$228))+('Swap - Encargos'!AB53)*(1+SUM($B136:$B$228))</f>
        <v>400.19190000000003</v>
      </c>
      <c r="P136" s="4">
        <f>Forward!P136*(1+SUM($B136:$B$228))+(-'Swap - Encargos'!$L53)*(1+SUM($B136:$B$228))+('Swap - Encargos'!AC53)*(1+SUM($B136:$B$228))</f>
        <v>293.2704</v>
      </c>
      <c r="Q136" s="4">
        <f>Forward!Q136*(1+SUM($B136:$B$228))+(-'Swap - Encargos'!$L53)*(1+SUM($B136:$B$228))+('Swap - Encargos'!AD53)*(1+SUM($B136:$B$228))</f>
        <v>279.01420000000002</v>
      </c>
      <c r="R136" s="4">
        <f>Forward!R136*(1+SUM($B136:$B$228))+(-'Swap - Encargos'!$L53)*(1+SUM($B136:$B$228))+('Swap - Encargos'!AE53)*(1+SUM($B136:$B$228))</f>
        <v>257.62989999999996</v>
      </c>
      <c r="S136" s="4">
        <f>Forward!S136*(1+SUM($B136:$B$228))+(-'Swap - Encargos'!$L53)*(1+SUM($B136:$B$228))+('Swap - Encargos'!AF53)*(1+SUM($B136:$B$228))</f>
        <v>236.2456</v>
      </c>
      <c r="T136" s="4">
        <f>Forward!T136*(1+SUM($B136:$B$228))+(-'Swap - Encargos'!$L53)*(1+SUM($B136:$B$228))+('Swap - Encargos'!AG53)*(1+SUM($B136:$B$228))</f>
        <v>213.84299999999999</v>
      </c>
      <c r="U136" s="4">
        <f>Forward!U136*(1+SUM($B136:$B$228))</f>
        <v>0</v>
      </c>
      <c r="V136" s="6"/>
      <c r="W136" s="20">
        <f t="shared" si="0"/>
        <v>316.23872222222224</v>
      </c>
      <c r="X136" s="20">
        <f t="shared" si="1"/>
        <v>213.81134667658722</v>
      </c>
      <c r="Y136" s="23">
        <f t="shared" si="2"/>
        <v>287.05876999999998</v>
      </c>
      <c r="Z136" s="23">
        <f t="shared" si="3"/>
        <v>206.96622119047615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85.422277777777765</v>
      </c>
      <c r="AJ136" s="9">
        <f t="shared" ref="AJ136:AJ139" si="18">(AE136-W136)/AE136</f>
        <v>0.21267257159091316</v>
      </c>
      <c r="AK136" s="9">
        <f t="shared" ref="AK136:AK139" si="19">IF(AJ136&gt;0,AJ136,0)</f>
        <v>0.21267257159091316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Encargos'!$L54)*(1+SUM($B137:$B$228))+('Swap - Encargos'!AB54)*(1+SUM($B137:$B$228))</f>
        <v>321.68880000000001</v>
      </c>
      <c r="P137" s="4">
        <f>Forward!P137*(1+SUM($B137:$B$228))+(-'Swap - Encargos'!$L54)*(1+SUM($B137:$B$228))+('Swap - Encargos'!AC54)*(1+SUM($B137:$B$228))</f>
        <v>292.35239999999999</v>
      </c>
      <c r="Q137" s="4">
        <f>Forward!Q137*(1+SUM($B137:$B$228))+(-'Swap - Encargos'!$L54)*(1+SUM($B137:$B$228))+('Swap - Encargos'!AD54)*(1+SUM($B137:$B$228))</f>
        <v>275.15519999999998</v>
      </c>
      <c r="R137" s="4">
        <f>Forward!R137*(1+SUM($B137:$B$228))+(-'Swap - Encargos'!$L54)*(1+SUM($B137:$B$228))+('Swap - Encargos'!AE54)*(1+SUM($B137:$B$228))</f>
        <v>251.88839999999999</v>
      </c>
      <c r="S137" s="4">
        <f>Forward!S137*(1+SUM($B137:$B$228))+(-'Swap - Encargos'!$L54)*(1+SUM($B137:$B$228))+('Swap - Encargos'!AF54)*(1+SUM($B137:$B$228))</f>
        <v>226.5984</v>
      </c>
      <c r="T137" s="4">
        <f>Forward!T137*(1+SUM($B137:$B$228))+(-'Swap - Encargos'!$L54)*(1+SUM($B137:$B$228))+('Swap - Encargos'!AG54)*(1+SUM($B137:$B$228))</f>
        <v>207.37799999999999</v>
      </c>
      <c r="U137" s="4">
        <f>Forward!U137*(1+SUM($B137:$B$228))</f>
        <v>0</v>
      </c>
      <c r="V137" s="4"/>
      <c r="W137" s="20">
        <f t="shared" si="0"/>
        <v>290.58209999999997</v>
      </c>
      <c r="X137" s="20">
        <f t="shared" si="1"/>
        <v>213.81134667658722</v>
      </c>
      <c r="Y137" s="23">
        <f t="shared" si="2"/>
        <v>267.8211</v>
      </c>
      <c r="Z137" s="23">
        <f t="shared" si="3"/>
        <v>206.96622119047615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111.07890000000003</v>
      </c>
      <c r="AJ137" s="9">
        <f t="shared" si="18"/>
        <v>0.27654888077259188</v>
      </c>
      <c r="AK137" s="9">
        <f t="shared" si="19"/>
        <v>0.27654888077259188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Encargos'!$L55)*(1+SUM($B138:$B$228))+('Swap - Encargos'!AB55)*(1+SUM($B138:$B$228))</f>
        <v>328.60230000000001</v>
      </c>
      <c r="P138" s="4">
        <f>Forward!P138*(1+SUM($B138:$B$228))+(-'Swap - Encargos'!$L55)*(1+SUM($B138:$B$228))+('Swap - Encargos'!AC55)*(1+SUM($B138:$B$228))</f>
        <v>311.51900000000001</v>
      </c>
      <c r="Q138" s="4">
        <f>Forward!Q138*(1+SUM($B138:$B$228))+(-'Swap - Encargos'!$L55)*(1+SUM($B138:$B$228))+('Swap - Encargos'!AD55)*(1+SUM($B138:$B$228))</f>
        <v>284.38670000000002</v>
      </c>
      <c r="R138" s="4">
        <f>Forward!R138*(1+SUM($B138:$B$228))+(-'Swap - Encargos'!$L55)*(1+SUM($B138:$B$228))+('Swap - Encargos'!AE55)*(1+SUM($B138:$B$228))</f>
        <v>258.2593</v>
      </c>
      <c r="S138" s="4">
        <f>Forward!S138*(1+SUM($B138:$B$228))+(-'Swap - Encargos'!$L55)*(1+SUM($B138:$B$228))+('Swap - Encargos'!AF55)*(1+SUM($B138:$B$228))</f>
        <v>241.17599999999999</v>
      </c>
      <c r="T138" s="4">
        <f>Forward!T138*(1+SUM($B138:$B$228))+(-'Swap - Encargos'!$L55)*(1+SUM($B138:$B$228))+('Swap - Encargos'!AG55)*(1+SUM($B138:$B$228))</f>
        <v>211.029</v>
      </c>
      <c r="U138" s="4">
        <f>Forward!U138*(1+SUM($B138:$B$228))</f>
        <v>0</v>
      </c>
      <c r="V138" s="4"/>
      <c r="W138" s="20">
        <f t="shared" si="0"/>
        <v>300.35344444444445</v>
      </c>
      <c r="X138" s="20">
        <f t="shared" si="1"/>
        <v>213.81134667658722</v>
      </c>
      <c r="Y138" s="23">
        <f t="shared" si="2"/>
        <v>276.95044000000001</v>
      </c>
      <c r="Z138" s="23">
        <f t="shared" si="3"/>
        <v>206.96622119047615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101.30755555555555</v>
      </c>
      <c r="AJ138" s="9">
        <f t="shared" si="18"/>
        <v>0.2522215389484056</v>
      </c>
      <c r="AK138" s="9">
        <f t="shared" si="19"/>
        <v>0.2522215389484056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Encargos'!$L56)*(1+SUM($B139:$B$228))+('Swap - Encargos'!AB56)*(1+SUM($B139:$B$228))</f>
        <v>303.72640000000001</v>
      </c>
      <c r="P139" s="4">
        <f>Forward!P139*(1+SUM($B139:$B$228))+(-'Swap - Encargos'!$L56)*(1+SUM($B139:$B$228))+('Swap - Encargos'!AC56)*(1+SUM($B139:$B$228))</f>
        <v>303.72640000000001</v>
      </c>
      <c r="Q139" s="4">
        <f>Forward!Q139*(1+SUM($B139:$B$228))+(-'Swap - Encargos'!$L56)*(1+SUM($B139:$B$228))+('Swap - Encargos'!AD56)*(1+SUM($B139:$B$228))</f>
        <v>284.74349999999993</v>
      </c>
      <c r="R139" s="4">
        <f>Forward!R139*(1+SUM($B139:$B$228))+(-'Swap - Encargos'!$L56)*(1+SUM($B139:$B$228))+('Swap - Encargos'!AE56)*(1+SUM($B139:$B$228))</f>
        <v>260.76510000000002</v>
      </c>
      <c r="S139" s="4">
        <f>Forward!S139*(1+SUM($B139:$B$228))+(-'Swap - Encargos'!$L56)*(1+SUM($B139:$B$228))+('Swap - Encargos'!AF56)*(1+SUM($B139:$B$228))</f>
        <v>241.78220000000002</v>
      </c>
      <c r="T139" s="4">
        <f>Forward!T139*(1+SUM($B139:$B$228))+(-'Swap - Encargos'!$L56)*(1+SUM($B139:$B$228))+('Swap - Encargos'!AG56)*(1+SUM($B139:$B$228))</f>
        <v>212.8083</v>
      </c>
      <c r="U139" s="4">
        <f>Forward!U139*(1+SUM($B139:$B$228))</f>
        <v>0</v>
      </c>
      <c r="V139" s="4"/>
      <c r="W139" s="20">
        <f t="shared" si="0"/>
        <v>291.43191944444447</v>
      </c>
      <c r="X139" s="20">
        <f t="shared" si="1"/>
        <v>213.81134667658722</v>
      </c>
      <c r="Y139" s="23">
        <f t="shared" si="2"/>
        <v>271.37221166666666</v>
      </c>
      <c r="Z139" s="23">
        <f t="shared" si="3"/>
        <v>206.96622119047615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110.22908055555553</v>
      </c>
      <c r="AJ139" s="9">
        <f t="shared" si="18"/>
        <v>0.2744331178669463</v>
      </c>
      <c r="AK139" s="9">
        <f t="shared" si="19"/>
        <v>0.2744331178669463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Encargos'!$L57)*(1+SUM($B140:$B$228))+('Swap - Encargos'!AB57)*(1+SUM($B140:$B$228))</f>
        <v>259.34999999999997</v>
      </c>
      <c r="P140" s="4">
        <f>Forward!P140*(1+SUM($B140:$B$228))+(-'Swap - Encargos'!$L57)*(1+SUM($B140:$B$228))+('Swap - Encargos'!AC57)*(1+SUM($B140:$B$228))</f>
        <v>304.23750000000001</v>
      </c>
      <c r="Q140" s="4">
        <f>Forward!Q140*(1+SUM($B140:$B$228))+(-'Swap - Encargos'!$L57)*(1+SUM($B140:$B$228))+('Swap - Encargos'!AD57)*(1+SUM($B140:$B$228))</f>
        <v>278.30250000000001</v>
      </c>
      <c r="R140" s="4">
        <f>Forward!R140*(1+SUM($B140:$B$228))+(-'Swap - Encargos'!$L57)*(1+SUM($B140:$B$228))+('Swap - Encargos'!AE57)*(1+SUM($B140:$B$228))</f>
        <v>251.37</v>
      </c>
      <c r="S140" s="4">
        <f>Forward!S140*(1+SUM($B140:$B$228))+(-'Swap - Encargos'!$L57)*(1+SUM($B140:$B$228))+('Swap - Encargos'!AF57)*(1+SUM($B140:$B$228))</f>
        <v>235.41000000000003</v>
      </c>
      <c r="T140" s="4">
        <f>Forward!T140*(1+SUM($B140:$B$228))+(-'Swap - Encargos'!$L57)*(1+SUM($B140:$B$228))+('Swap - Encargos'!AG57)*(1+SUM($B140:$B$228))</f>
        <v>212.4675</v>
      </c>
      <c r="U140" s="4">
        <f>Forward!U140*(1+SUM($B140:$B$228))</f>
        <v>0</v>
      </c>
      <c r="V140" s="4"/>
      <c r="W140" s="20">
        <f t="shared" si="0"/>
        <v>279.3</v>
      </c>
      <c r="X140" s="20">
        <f t="shared" si="1"/>
        <v>213.81134667658722</v>
      </c>
      <c r="Y140" s="23">
        <f t="shared" si="2"/>
        <v>261.04575000000006</v>
      </c>
      <c r="Z140" s="23">
        <f t="shared" si="3"/>
        <v>206.96622119047615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122.36099999999999</v>
      </c>
      <c r="AJ140" s="9">
        <f t="shared" ref="AJ140" si="23">(AE140-W140)/AE140</f>
        <v>0.30463749281110186</v>
      </c>
      <c r="AK140" s="9">
        <f t="shared" ref="AK140" si="24">IF(AJ140&gt;0,AJ140,0)</f>
        <v>0.30463749281110186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Encargos'!$L58)*(1+SUM($B141:$B$228))+('Swap - Encargos'!AB58)*(1+SUM($B141:$B$228))</f>
        <v>268.13920000000002</v>
      </c>
      <c r="P141" s="4">
        <f>Forward!P141*(1+SUM($B141:$B$228))+(-'Swap - Encargos'!$L58)*(1+SUM($B141:$B$228))+('Swap - Encargos'!AC58)*(1+SUM($B141:$B$228))</f>
        <v>310.00480000000005</v>
      </c>
      <c r="Q141" s="4">
        <f>Forward!Q141*(1+SUM($B141:$B$228))+(-'Swap - Encargos'!$L58)*(1+SUM($B141:$B$228))+('Swap - Encargos'!AD58)*(1+SUM($B141:$B$228))</f>
        <v>292.06239999999997</v>
      </c>
      <c r="R141" s="4">
        <f>Forward!R141*(1+SUM($B141:$B$228))+(-'Swap - Encargos'!$L58)*(1+SUM($B141:$B$228))+('Swap - Encargos'!AE58)*(1+SUM($B141:$B$228))</f>
        <v>258.1712</v>
      </c>
      <c r="S141" s="4">
        <f>Forward!S141*(1+SUM($B141:$B$228))+(-'Swap - Encargos'!$L58)*(1+SUM($B141:$B$228))+('Swap - Encargos'!AF58)*(1+SUM($B141:$B$228))</f>
        <v>241.22560000000001</v>
      </c>
      <c r="T141" s="4">
        <f>Forward!T141*(1+SUM($B141:$B$228))+(-'Swap - Encargos'!$L58)*(1+SUM($B141:$B$228))+('Swap - Encargos'!AG58)*(1+SUM($B141:$B$228))</f>
        <v>210.32480000000001</v>
      </c>
      <c r="U141" s="4">
        <f>Forward!U141*(1+SUM($B141:$B$228))</f>
        <v>0</v>
      </c>
      <c r="V141" s="4"/>
      <c r="W141" s="20">
        <f t="shared" si="0"/>
        <v>288.13057777777777</v>
      </c>
      <c r="X141" s="20">
        <f t="shared" si="1"/>
        <v>213.81134667658722</v>
      </c>
      <c r="Y141" s="23">
        <f t="shared" si="2"/>
        <v>267.17562666666674</v>
      </c>
      <c r="Z141" s="23">
        <f t="shared" si="3"/>
        <v>206.96622119047615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113.53042222222223</v>
      </c>
      <c r="AJ141" s="9">
        <f t="shared" ref="AJ141" si="28">(AE141-W141)/AE141</f>
        <v>0.28265234170661885</v>
      </c>
      <c r="AK141" s="9">
        <f t="shared" ref="AK141" si="29">IF(AJ141&gt;0,AJ141,0)</f>
        <v>0.28265234170661885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992C-DD44-4E7D-BAAF-DF32F4E7A867}">
  <dimension ref="A1:CV145"/>
  <sheetViews>
    <sheetView zoomScale="85" zoomScaleNormal="85" workbookViewId="0">
      <selection activeCell="N115" sqref="N115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3.44140625" customWidth="1"/>
    <col min="46" max="51" width="9.6640625" bestFit="1" customWidth="1"/>
    <col min="72" max="72" width="5" customWidth="1"/>
    <col min="73" max="73" width="4.33203125" customWidth="1"/>
    <col min="74" max="74" width="10.109375" bestFit="1" customWidth="1"/>
    <col min="75" max="80" width="9.6640625" bestFit="1" customWidth="1"/>
    <col min="100" max="100" width="7.33203125" customWidth="1"/>
    <col min="101" max="101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100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100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100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100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100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  <c r="AS53" s="27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9"/>
      <c r="BV53" s="27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9"/>
    </row>
    <row r="54" spans="1:100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  <c r="AS54" s="30"/>
      <c r="BT54" s="31"/>
      <c r="BV54" s="30"/>
      <c r="CV54" s="31"/>
    </row>
    <row r="55" spans="1:100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  <c r="AS55" s="30"/>
      <c r="BT55" s="31"/>
      <c r="BV55" s="30"/>
      <c r="CV55" s="31"/>
    </row>
    <row r="56" spans="1:100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  <c r="AS56" s="30"/>
      <c r="BT56" s="31"/>
      <c r="BV56" s="30"/>
      <c r="CV56" s="31"/>
    </row>
    <row r="57" spans="1:100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  <c r="AS57" s="30"/>
      <c r="BT57" s="31"/>
      <c r="BV57" s="30"/>
      <c r="CV57" s="31"/>
    </row>
    <row r="58" spans="1:100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  <c r="AS58" s="30"/>
      <c r="BT58" s="31"/>
      <c r="BV58" s="30"/>
      <c r="CV58" s="31"/>
    </row>
    <row r="59" spans="1:100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  <c r="AS59" s="30"/>
      <c r="BT59" s="31"/>
      <c r="BV59" s="30"/>
      <c r="CV59" s="31"/>
    </row>
    <row r="60" spans="1:100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  <c r="AS60" s="30"/>
      <c r="BT60" s="31"/>
      <c r="BV60" s="30"/>
      <c r="CV60" s="31"/>
    </row>
    <row r="61" spans="1:100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  <c r="AS61" s="30"/>
      <c r="BT61" s="31"/>
      <c r="BV61" s="30"/>
      <c r="CV61" s="31"/>
    </row>
    <row r="62" spans="1:100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  <c r="AS62" s="30"/>
      <c r="BT62" s="31"/>
      <c r="BV62" s="30"/>
      <c r="CV62" s="31"/>
    </row>
    <row r="63" spans="1:100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  <c r="AS63" s="30"/>
      <c r="BT63" s="31"/>
      <c r="BV63" s="30"/>
      <c r="CV63" s="31"/>
    </row>
    <row r="64" spans="1:100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  <c r="AS64" s="30"/>
      <c r="BT64" s="31"/>
      <c r="BV64" s="30"/>
      <c r="CV64" s="31"/>
    </row>
    <row r="65" spans="1:100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  <c r="AS65" s="30"/>
      <c r="BT65" s="31"/>
      <c r="BV65" s="30"/>
      <c r="CV65" s="31"/>
    </row>
    <row r="66" spans="1:100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  <c r="AS66" s="30"/>
      <c r="BT66" s="31"/>
      <c r="BV66" s="30"/>
      <c r="CV66" s="31"/>
    </row>
    <row r="67" spans="1:100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  <c r="AS67" s="30"/>
      <c r="BT67" s="31"/>
      <c r="BV67" s="30"/>
      <c r="CV67" s="31"/>
    </row>
    <row r="68" spans="1:100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  <c r="AS68" s="30"/>
      <c r="BT68" s="31"/>
      <c r="BV68" s="30"/>
      <c r="CV68" s="31"/>
    </row>
    <row r="69" spans="1:100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  <c r="AS69" s="30"/>
      <c r="BT69" s="31"/>
      <c r="BV69" s="30"/>
      <c r="CV69" s="31"/>
    </row>
    <row r="70" spans="1:100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  <c r="AS70" s="30"/>
      <c r="BT70" s="31"/>
      <c r="BV70" s="30"/>
      <c r="CV70" s="31"/>
    </row>
    <row r="71" spans="1:100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  <c r="AS71" s="30"/>
      <c r="BT71" s="31"/>
      <c r="BV71" s="30"/>
      <c r="CV71" s="31"/>
    </row>
    <row r="72" spans="1:100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  <c r="AS72" s="30"/>
      <c r="BT72" s="31"/>
      <c r="BV72" s="30"/>
      <c r="CV72" s="31"/>
    </row>
    <row r="73" spans="1:100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  <c r="AS73" s="30"/>
      <c r="BT73" s="31"/>
      <c r="BV73" s="30"/>
      <c r="CV73" s="31"/>
    </row>
    <row r="74" spans="1:100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  <c r="AS74" s="30"/>
      <c r="BT74" s="31"/>
      <c r="BV74" s="30"/>
      <c r="CV74" s="31"/>
    </row>
    <row r="75" spans="1:100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  <c r="AS75" s="30"/>
      <c r="BT75" s="31"/>
      <c r="BV75" s="30"/>
      <c r="CV75" s="31"/>
    </row>
    <row r="76" spans="1:100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  <c r="AS76" s="30"/>
      <c r="BT76" s="31"/>
      <c r="BV76" s="30"/>
      <c r="CV76" s="31"/>
    </row>
    <row r="77" spans="1:100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  <c r="AS77" s="30"/>
      <c r="BT77" s="31"/>
      <c r="BV77" s="30"/>
      <c r="CV77" s="31"/>
    </row>
    <row r="78" spans="1:100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  <c r="AS78" s="30"/>
      <c r="BT78" s="31"/>
      <c r="BV78" s="30"/>
      <c r="CV78" s="31"/>
    </row>
    <row r="79" spans="1:100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  <c r="AS79" s="30"/>
      <c r="BT79" s="31"/>
      <c r="BV79" s="30"/>
      <c r="CV79" s="31"/>
    </row>
    <row r="80" spans="1:100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  <c r="AS80" s="30"/>
      <c r="BT80" s="31"/>
      <c r="BV80" s="30"/>
      <c r="CV80" s="31"/>
    </row>
    <row r="81" spans="1:100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  <c r="AS81" s="30"/>
      <c r="BT81" s="31"/>
      <c r="BV81" s="30"/>
      <c r="CV81" s="31"/>
    </row>
    <row r="82" spans="1:100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  <c r="AS82" s="30"/>
      <c r="BT82" s="31"/>
      <c r="BV82" s="30"/>
      <c r="CV82" s="31"/>
    </row>
    <row r="83" spans="1:100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  <c r="AS83" s="30"/>
      <c r="BT83" s="31"/>
      <c r="BV83" s="30"/>
      <c r="CV83" s="31"/>
    </row>
    <row r="84" spans="1:100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  <c r="AS84" s="30"/>
      <c r="BT84" s="31"/>
      <c r="BV84" s="30"/>
      <c r="CV84" s="31"/>
    </row>
    <row r="85" spans="1:100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  <c r="AS85" s="30"/>
      <c r="BT85" s="31"/>
      <c r="BV85" s="30"/>
      <c r="CV85" s="31"/>
    </row>
    <row r="86" spans="1:100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Encargos'!$L3)+('Swap - Encargos'!X3)</f>
        <v>227</v>
      </c>
      <c r="L86" s="4">
        <f>Forward!L86+(-'Swap - Encargos'!$L3)+('Swap - Encargos'!Y3)</f>
        <v>234</v>
      </c>
      <c r="M86" s="4">
        <f>Forward!M86+(-'Swap - Encargos'!$L3)+('Swap - Encargos'!Z3)</f>
        <v>205</v>
      </c>
      <c r="N86" s="4">
        <f>Forward!N86+(-'Swap - Encargos'!$L3)+('Swap - Encargos'!AA3)</f>
        <v>192</v>
      </c>
      <c r="O86" s="4">
        <f>Forward!O86+(-'Swap - Encargos'!$L3)+('Swap - Encargos'!AB3)</f>
        <v>181</v>
      </c>
      <c r="P86" s="4">
        <f>Forward!P86+(-'Swap - Encargos'!$L3)+('Swap - Encargos'!AC3)</f>
        <v>176</v>
      </c>
      <c r="Q86" s="4">
        <f>Forward!Q86+(-'Swap - Encargos'!$L3)+('Swap - Encargos'!AD3)</f>
        <v>169</v>
      </c>
      <c r="R86" s="4">
        <f>Forward!R86+(-'Swap - Encargos'!$L3)+('Swap - Encargos'!AE3)</f>
        <v>163</v>
      </c>
      <c r="S86" s="4">
        <f>Forward!S86+(-'Swap - Encargos'!$L3)+('Swap - Encargos'!AF3)</f>
        <v>159</v>
      </c>
      <c r="T86" s="4">
        <f>Forward!T86+(-'Swap - Encargos'!$L3)+('Swap - Encargos'!AG3)</f>
        <v>154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222</v>
      </c>
      <c r="X86" s="20">
        <f t="shared" ref="X86:X141" si="1">AVERAGE($W$2:$W$198)</f>
        <v>196.37152777777769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207.8</v>
      </c>
      <c r="Z86" s="23">
        <f t="shared" ref="Z86:Z141" si="3">AVERAGE($Y$2:$Y$198)</f>
        <v>189.61458333333334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84</v>
      </c>
      <c r="AJ86" s="9">
        <f t="shared" ref="AJ86:AJ134" si="8">(AE86-W86)/AE86</f>
        <v>0.27450980392156865</v>
      </c>
      <c r="AK86" s="9">
        <f t="shared" ref="AK86:AK130" si="9">IF(AJ86&gt;0,AJ86,0)</f>
        <v>0.27450980392156865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  <c r="AS86" s="30"/>
      <c r="BT86" s="31"/>
      <c r="BV86" s="30"/>
      <c r="CV86" s="31"/>
    </row>
    <row r="87" spans="1:100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Encargos'!$L4)+('Swap - Encargos'!X4)</f>
        <v>166</v>
      </c>
      <c r="L87" s="4">
        <f>Forward!L87+(-'Swap - Encargos'!$L4)+('Swap - Encargos'!Y4)</f>
        <v>225</v>
      </c>
      <c r="M87" s="4">
        <f>Forward!M87+(-'Swap - Encargos'!$L4)+('Swap - Encargos'!Z4)</f>
        <v>211</v>
      </c>
      <c r="N87" s="4">
        <f>Forward!N87+(-'Swap - Encargos'!$L4)+('Swap - Encargos'!AA4)</f>
        <v>191</v>
      </c>
      <c r="O87" s="4">
        <f>Forward!O87+(-'Swap - Encargos'!$L4)+('Swap - Encargos'!AB4)</f>
        <v>184</v>
      </c>
      <c r="P87" s="4">
        <f>Forward!P87+(-'Swap - Encargos'!$L4)+('Swap - Encargos'!AC4)</f>
        <v>177</v>
      </c>
      <c r="Q87" s="4">
        <f>Forward!Q87+(-'Swap - Encargos'!$L4)+('Swap - Encargos'!AD4)</f>
        <v>172</v>
      </c>
      <c r="R87" s="4">
        <f>Forward!R87+(-'Swap - Encargos'!$L4)+('Swap - Encargos'!AE4)</f>
        <v>165</v>
      </c>
      <c r="S87" s="4">
        <f>Forward!S87+(-'Swap - Encargos'!$L4)+('Swap - Encargos'!AF4)</f>
        <v>160</v>
      </c>
      <c r="T87" s="4">
        <f>Forward!T87+(-'Swap - Encargos'!$L4)+('Swap - Encargos'!AG4)</f>
        <v>156</v>
      </c>
      <c r="U87" s="4">
        <f>Forward!U87</f>
        <v>0</v>
      </c>
      <c r="V87" s="6"/>
      <c r="W87" s="20">
        <f t="shared" si="0"/>
        <v>201.36111111111111</v>
      </c>
      <c r="X87" s="20">
        <f t="shared" si="1"/>
        <v>196.37152777777769</v>
      </c>
      <c r="Y87" s="23">
        <f t="shared" si="2"/>
        <v>195.58333333333334</v>
      </c>
      <c r="Z87" s="23">
        <f t="shared" si="3"/>
        <v>189.61458333333334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104.63888888888889</v>
      </c>
      <c r="AJ87" s="9">
        <f t="shared" si="8"/>
        <v>0.34195715323166304</v>
      </c>
      <c r="AK87" s="9">
        <f t="shared" si="9"/>
        <v>0.34195715323166304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  <c r="AS87" s="30"/>
      <c r="BT87" s="31"/>
      <c r="BV87" s="30"/>
      <c r="CV87" s="31"/>
    </row>
    <row r="88" spans="1:100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Encargos'!$L5)+('Swap - Encargos'!X5)</f>
        <v>182</v>
      </c>
      <c r="L88" s="4">
        <f>Forward!L88+(-'Swap - Encargos'!$L5)+('Swap - Encargos'!Y5)</f>
        <v>249</v>
      </c>
      <c r="M88" s="4">
        <f>Forward!M88+(-'Swap - Encargos'!$L5)+('Swap - Encargos'!Z5)</f>
        <v>216</v>
      </c>
      <c r="N88" s="4">
        <f>Forward!N88+(-'Swap - Encargos'!$L5)+('Swap - Encargos'!AA5)</f>
        <v>192</v>
      </c>
      <c r="O88" s="4">
        <f>Forward!O88+(-'Swap - Encargos'!$L5)+('Swap - Encargos'!AB5)</f>
        <v>185</v>
      </c>
      <c r="P88" s="4">
        <f>Forward!P88+(-'Swap - Encargos'!$L5)+('Swap - Encargos'!AC5)</f>
        <v>175</v>
      </c>
      <c r="Q88" s="4">
        <f>Forward!Q88+(-'Swap - Encargos'!$L5)+('Swap - Encargos'!AD5)</f>
        <v>169</v>
      </c>
      <c r="R88" s="4">
        <f>Forward!R88+(-'Swap - Encargos'!$L5)+('Swap - Encargos'!AE5)</f>
        <v>166</v>
      </c>
      <c r="S88" s="4">
        <f>Forward!S88+(-'Swap - Encargos'!$L5)+('Swap - Encargos'!AF5)</f>
        <v>162</v>
      </c>
      <c r="T88" s="4">
        <f>Forward!T88+(-'Swap - Encargos'!$L5)+('Swap - Encargos'!AG5)</f>
        <v>156</v>
      </c>
      <c r="U88" s="4">
        <f>Forward!U88</f>
        <v>0</v>
      </c>
      <c r="V88" s="6"/>
      <c r="W88" s="20">
        <f t="shared" si="0"/>
        <v>216.22222222222223</v>
      </c>
      <c r="X88" s="20">
        <f t="shared" si="1"/>
        <v>196.37152777777769</v>
      </c>
      <c r="Y88" s="23">
        <f t="shared" si="2"/>
        <v>204.56666666666666</v>
      </c>
      <c r="Z88" s="23">
        <f t="shared" si="3"/>
        <v>189.61458333333334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89.777777777777771</v>
      </c>
      <c r="AJ88" s="9">
        <f t="shared" si="8"/>
        <v>0.29339143064633261</v>
      </c>
      <c r="AK88" s="9">
        <f t="shared" si="9"/>
        <v>0.29339143064633261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  <c r="AS88" s="30"/>
      <c r="BT88" s="31"/>
      <c r="BV88" s="30"/>
      <c r="CV88" s="31"/>
    </row>
    <row r="89" spans="1:100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Encargos'!$L6)+('Swap - Encargos'!X6)</f>
        <v>163</v>
      </c>
      <c r="L89" s="4">
        <f>Forward!L89+(-'Swap - Encargos'!$L6)+('Swap - Encargos'!Y6)</f>
        <v>248</v>
      </c>
      <c r="M89" s="4">
        <f>Forward!M89+(-'Swap - Encargos'!$L6)+('Swap - Encargos'!Z6)</f>
        <v>225</v>
      </c>
      <c r="N89" s="4">
        <f>Forward!N89+(-'Swap - Encargos'!$L6)+('Swap - Encargos'!AA6)</f>
        <v>192</v>
      </c>
      <c r="O89" s="4">
        <f>Forward!O89+(-'Swap - Encargos'!$L6)+('Swap - Encargos'!AB6)</f>
        <v>184</v>
      </c>
      <c r="P89" s="4">
        <f>Forward!P89+(-'Swap - Encargos'!$L6)+('Swap - Encargos'!AC6)</f>
        <v>178</v>
      </c>
      <c r="Q89" s="4">
        <f>Forward!Q89+(-'Swap - Encargos'!$L6)+('Swap - Encargos'!AD6)</f>
        <v>173</v>
      </c>
      <c r="R89" s="4">
        <f>Forward!R89+(-'Swap - Encargos'!$L6)+('Swap - Encargos'!AE6)</f>
        <v>166</v>
      </c>
      <c r="S89" s="4">
        <f>Forward!S89+(-'Swap - Encargos'!$L6)+('Swap - Encargos'!AF6)</f>
        <v>163</v>
      </c>
      <c r="T89" s="4">
        <f>Forward!T89+(-'Swap - Encargos'!$L6)+('Swap - Encargos'!AG6)</f>
        <v>159</v>
      </c>
      <c r="U89" s="4">
        <f>Forward!U89</f>
        <v>0</v>
      </c>
      <c r="V89" s="6"/>
      <c r="W89" s="20">
        <f t="shared" si="0"/>
        <v>214.41666666666666</v>
      </c>
      <c r="X89" s="20">
        <f t="shared" si="1"/>
        <v>196.37152777777769</v>
      </c>
      <c r="Y89" s="23">
        <f t="shared" si="2"/>
        <v>203.15</v>
      </c>
      <c r="Z89" s="23">
        <f t="shared" si="3"/>
        <v>189.61458333333334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91.583333333333343</v>
      </c>
      <c r="AJ89" s="9">
        <f t="shared" si="8"/>
        <v>0.29929193899782136</v>
      </c>
      <c r="AK89" s="9">
        <f t="shared" si="9"/>
        <v>0.29929193899782136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  <c r="AS89" s="30"/>
      <c r="BT89" s="31"/>
      <c r="BV89" s="30"/>
      <c r="CV89" s="31"/>
    </row>
    <row r="90" spans="1:100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Encargos'!$L7)+('Swap - Encargos'!X7)</f>
        <v>161</v>
      </c>
      <c r="L90" s="4">
        <f>Forward!L90+(-'Swap - Encargos'!$L7)+('Swap - Encargos'!Y7)</f>
        <v>225</v>
      </c>
      <c r="M90" s="4">
        <f>Forward!M90+(-'Swap - Encargos'!$L7)+('Swap - Encargos'!Z7)</f>
        <v>219</v>
      </c>
      <c r="N90" s="4">
        <f>Forward!N90+(-'Swap - Encargos'!$L7)+('Swap - Encargos'!AA7)</f>
        <v>201</v>
      </c>
      <c r="O90" s="4">
        <f>Forward!O90+(-'Swap - Encargos'!$L7)+('Swap - Encargos'!AB7)</f>
        <v>192</v>
      </c>
      <c r="P90" s="4">
        <f>Forward!P90+(-'Swap - Encargos'!$L7)+('Swap - Encargos'!AC7)</f>
        <v>184</v>
      </c>
      <c r="Q90" s="4">
        <f>Forward!Q90+(-'Swap - Encargos'!$L7)+('Swap - Encargos'!AD7)</f>
        <v>180</v>
      </c>
      <c r="R90" s="4">
        <f>Forward!R90+(-'Swap - Encargos'!$L7)+('Swap - Encargos'!AE7)</f>
        <v>173</v>
      </c>
      <c r="S90" s="4">
        <f>Forward!S90+(-'Swap - Encargos'!$L7)+('Swap - Encargos'!AF7)</f>
        <v>167</v>
      </c>
      <c r="T90" s="4">
        <f>Forward!T90+(-'Swap - Encargos'!$L7)+('Swap - Encargos'!AG7)</f>
        <v>165</v>
      </c>
      <c r="U90" s="4">
        <f>Forward!U90</f>
        <v>0</v>
      </c>
      <c r="V90" s="6"/>
      <c r="W90" s="20">
        <f t="shared" si="0"/>
        <v>206.11111111111111</v>
      </c>
      <c r="X90" s="20">
        <f t="shared" si="1"/>
        <v>196.37152777777769</v>
      </c>
      <c r="Y90" s="23">
        <f t="shared" si="2"/>
        <v>201.13333333333333</v>
      </c>
      <c r="Z90" s="23">
        <f t="shared" si="3"/>
        <v>189.61458333333334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99.888888888888886</v>
      </c>
      <c r="AJ90" s="9">
        <f t="shared" si="8"/>
        <v>0.32643427741466957</v>
      </c>
      <c r="AK90" s="9">
        <f t="shared" si="9"/>
        <v>0.32643427741466957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  <c r="AS90" s="30"/>
      <c r="BT90" s="31"/>
      <c r="BV90" s="30"/>
      <c r="CV90" s="31"/>
    </row>
    <row r="91" spans="1:100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Encargos'!$L8)+('Swap - Encargos'!X8)</f>
        <v>154</v>
      </c>
      <c r="L91" s="4">
        <f>Forward!L91+(-'Swap - Encargos'!$L8)+('Swap - Encargos'!Y8)</f>
        <v>222</v>
      </c>
      <c r="M91" s="4">
        <f>Forward!M91+(-'Swap - Encargos'!$L8)+('Swap - Encargos'!Z8)</f>
        <v>214</v>
      </c>
      <c r="N91" s="4">
        <f>Forward!N91+(-'Swap - Encargos'!$L8)+('Swap - Encargos'!AA8)</f>
        <v>193</v>
      </c>
      <c r="O91" s="4">
        <f>Forward!O91+(-'Swap - Encargos'!$L8)+('Swap - Encargos'!AB8)</f>
        <v>185</v>
      </c>
      <c r="P91" s="4">
        <f>Forward!P91+(-'Swap - Encargos'!$L8)+('Swap - Encargos'!AC8)</f>
        <v>179</v>
      </c>
      <c r="Q91" s="4">
        <f>Forward!Q91+(-'Swap - Encargos'!$L8)+('Swap - Encargos'!AD8)</f>
        <v>172</v>
      </c>
      <c r="R91" s="4">
        <f>Forward!R91+(-'Swap - Encargos'!$L8)+('Swap - Encargos'!AE8)</f>
        <v>168</v>
      </c>
      <c r="S91" s="4">
        <f>Forward!S91+(-'Swap - Encargos'!$L8)+('Swap - Encargos'!AF8)</f>
        <v>164</v>
      </c>
      <c r="T91" s="4">
        <f>Forward!T91+(-'Swap - Encargos'!$L8)+('Swap - Encargos'!AG8)</f>
        <v>158</v>
      </c>
      <c r="U91" s="4">
        <f>Forward!U91</f>
        <v>0</v>
      </c>
      <c r="V91" s="6"/>
      <c r="W91" s="20">
        <f t="shared" si="0"/>
        <v>202.08333333333334</v>
      </c>
      <c r="X91" s="20">
        <f t="shared" si="1"/>
        <v>196.37152777777769</v>
      </c>
      <c r="Y91" s="23">
        <f t="shared" si="2"/>
        <v>195.68333333333334</v>
      </c>
      <c r="Z91" s="23">
        <f t="shared" si="3"/>
        <v>189.61458333333334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103.91666666666666</v>
      </c>
      <c r="AJ91" s="9">
        <f t="shared" si="8"/>
        <v>0.33959694989106753</v>
      </c>
      <c r="AK91" s="9">
        <f t="shared" si="9"/>
        <v>0.33959694989106753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  <c r="AS91" s="30"/>
      <c r="BT91" s="31"/>
      <c r="BV91" s="30"/>
      <c r="CV91" s="31"/>
    </row>
    <row r="92" spans="1:100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Encargos'!$L9)+('Swap - Encargos'!X9)</f>
        <v>87</v>
      </c>
      <c r="L92" s="4">
        <f>Forward!L92+(-'Swap - Encargos'!$L9)+('Swap - Encargos'!Y9)</f>
        <v>210</v>
      </c>
      <c r="M92" s="4">
        <f>Forward!M92+(-'Swap - Encargos'!$L9)+('Swap - Encargos'!Z9)</f>
        <v>209</v>
      </c>
      <c r="N92" s="4">
        <f>Forward!N92+(-'Swap - Encargos'!$L9)+('Swap - Encargos'!AA9)</f>
        <v>194</v>
      </c>
      <c r="O92" s="4">
        <f>Forward!O92+(-'Swap - Encargos'!$L9)+('Swap - Encargos'!AB9)</f>
        <v>185</v>
      </c>
      <c r="P92" s="4">
        <f>Forward!P92+(-'Swap - Encargos'!$L9)+('Swap - Encargos'!AC9)</f>
        <v>180</v>
      </c>
      <c r="Q92" s="4">
        <f>Forward!Q92+(-'Swap - Encargos'!$L9)+('Swap - Encargos'!AD9)</f>
        <v>174</v>
      </c>
      <c r="R92" s="4">
        <f>Forward!R92+(-'Swap - Encargos'!$L9)+('Swap - Encargos'!AE9)</f>
        <v>167</v>
      </c>
      <c r="S92" s="4">
        <f>Forward!S92+(-'Swap - Encargos'!$L9)+('Swap - Encargos'!AF9)</f>
        <v>163</v>
      </c>
      <c r="T92" s="4">
        <f>Forward!T92+(-'Swap - Encargos'!$L9)+('Swap - Encargos'!AG9)</f>
        <v>160</v>
      </c>
      <c r="U92" s="4">
        <f>Forward!U92</f>
        <v>0</v>
      </c>
      <c r="V92" s="6"/>
      <c r="W92" s="20">
        <f t="shared" si="0"/>
        <v>186.5</v>
      </c>
      <c r="X92" s="20">
        <f t="shared" si="1"/>
        <v>196.37152777777769</v>
      </c>
      <c r="Y92" s="23">
        <f t="shared" si="2"/>
        <v>186.3</v>
      </c>
      <c r="Z92" s="23">
        <f t="shared" si="3"/>
        <v>189.61458333333334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119.5</v>
      </c>
      <c r="AJ92" s="9">
        <f t="shared" si="8"/>
        <v>0.39052287581699346</v>
      </c>
      <c r="AK92" s="9">
        <f t="shared" si="9"/>
        <v>0.39052287581699346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  <c r="AS92" s="30"/>
      <c r="BT92" s="31"/>
      <c r="BV92" s="30"/>
      <c r="CV92" s="31"/>
    </row>
    <row r="93" spans="1:100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Encargos'!$L10)+('Swap - Encargos'!X10)</f>
        <v>91</v>
      </c>
      <c r="L93" s="4">
        <f>Forward!L93+(-'Swap - Encargos'!$L10)+('Swap - Encargos'!Y10)</f>
        <v>196</v>
      </c>
      <c r="M93" s="4">
        <f>Forward!M93+(-'Swap - Encargos'!$L10)+('Swap - Encargos'!Z10)</f>
        <v>199</v>
      </c>
      <c r="N93" s="4">
        <f>Forward!N93+(-'Swap - Encargos'!$L10)+('Swap - Encargos'!AA10)</f>
        <v>189</v>
      </c>
      <c r="O93" s="4">
        <f>Forward!O93+(-'Swap - Encargos'!$L10)+('Swap - Encargos'!AB10)</f>
        <v>183</v>
      </c>
      <c r="P93" s="4">
        <f>Forward!P93+(-'Swap - Encargos'!$L10)+('Swap - Encargos'!AC10)</f>
        <v>172</v>
      </c>
      <c r="Q93" s="4">
        <f>Forward!Q93+(-'Swap - Encargos'!$L10)+('Swap - Encargos'!AD10)</f>
        <v>169</v>
      </c>
      <c r="R93" s="4">
        <f>Forward!R93+(-'Swap - Encargos'!$L10)+('Swap - Encargos'!AE10)</f>
        <v>165</v>
      </c>
      <c r="S93" s="4">
        <f>Forward!S93+(-'Swap - Encargos'!$L10)+('Swap - Encargos'!AF10)</f>
        <v>157</v>
      </c>
      <c r="T93" s="4">
        <f>Forward!T93+(-'Swap - Encargos'!$L10)+('Swap - Encargos'!AG10)</f>
        <v>154</v>
      </c>
      <c r="U93" s="4">
        <f>Forward!U93</f>
        <v>0</v>
      </c>
      <c r="V93" s="6"/>
      <c r="W93" s="20">
        <f t="shared" si="0"/>
        <v>181.05555555555554</v>
      </c>
      <c r="X93" s="20">
        <f t="shared" si="1"/>
        <v>196.37152777777769</v>
      </c>
      <c r="Y93" s="23">
        <f t="shared" si="2"/>
        <v>181.05</v>
      </c>
      <c r="Z93" s="23">
        <f t="shared" si="3"/>
        <v>189.61458333333334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124.94444444444446</v>
      </c>
      <c r="AJ93" s="9">
        <f t="shared" si="8"/>
        <v>0.40831517792302108</v>
      </c>
      <c r="AK93" s="9">
        <f t="shared" si="9"/>
        <v>0.40831517792302108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  <c r="AS93" s="30"/>
      <c r="BT93" s="31"/>
      <c r="BV93" s="30"/>
      <c r="CV93" s="31"/>
    </row>
    <row r="94" spans="1:100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Encargos'!$L11)+('Swap - Encargos'!X11)</f>
        <v>111</v>
      </c>
      <c r="L94" s="4">
        <f>Forward!L94+(-'Swap - Encargos'!$L11)+('Swap - Encargos'!Y11)</f>
        <v>188</v>
      </c>
      <c r="M94" s="4">
        <f>Forward!M94+(-'Swap - Encargos'!$L11)+('Swap - Encargos'!Z11)</f>
        <v>196</v>
      </c>
      <c r="N94" s="4">
        <f>Forward!N94+(-'Swap - Encargos'!$L11)+('Swap - Encargos'!AA11)</f>
        <v>190</v>
      </c>
      <c r="O94" s="4">
        <f>Forward!O94+(-'Swap - Encargos'!$L11)+('Swap - Encargos'!AB11)</f>
        <v>183</v>
      </c>
      <c r="P94" s="4">
        <f>Forward!P94+(-'Swap - Encargos'!$L11)+('Swap - Encargos'!AC11)</f>
        <v>174</v>
      </c>
      <c r="Q94" s="4">
        <f>Forward!Q94+(-'Swap - Encargos'!$L11)+('Swap - Encargos'!AD11)</f>
        <v>171</v>
      </c>
      <c r="R94" s="4">
        <f>Forward!R94+(-'Swap - Encargos'!$L11)+('Swap - Encargos'!AE11)</f>
        <v>165</v>
      </c>
      <c r="S94" s="4">
        <f>Forward!S94+(-'Swap - Encargos'!$L11)+('Swap - Encargos'!AF11)</f>
        <v>160</v>
      </c>
      <c r="T94" s="4">
        <f>Forward!T94+(-'Swap - Encargos'!$L11)+('Swap - Encargos'!AG11)</f>
        <v>154</v>
      </c>
      <c r="U94" s="4">
        <f>Forward!U94</f>
        <v>0</v>
      </c>
      <c r="V94" s="6"/>
      <c r="W94" s="20">
        <f t="shared" si="0"/>
        <v>182.55555555555554</v>
      </c>
      <c r="X94" s="20">
        <f t="shared" si="1"/>
        <v>196.37152777777769</v>
      </c>
      <c r="Y94" s="23">
        <f t="shared" si="2"/>
        <v>182</v>
      </c>
      <c r="Z94" s="23">
        <f t="shared" si="3"/>
        <v>189.61458333333334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123.44444444444446</v>
      </c>
      <c r="AJ94" s="9">
        <f t="shared" si="8"/>
        <v>0.40341321713870737</v>
      </c>
      <c r="AK94" s="9">
        <f t="shared" si="9"/>
        <v>0.40341321713870737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  <c r="AS94" s="30"/>
      <c r="BT94" s="31"/>
      <c r="BV94" s="30"/>
      <c r="CV94" s="31"/>
    </row>
    <row r="95" spans="1:100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Encargos'!$L12)+('Swap - Encargos'!X12)</f>
        <v>88</v>
      </c>
      <c r="L95" s="4">
        <f>Forward!L95+(-'Swap - Encargos'!$L12)+('Swap - Encargos'!Y12)</f>
        <v>157</v>
      </c>
      <c r="M95" s="4">
        <f>Forward!M95+(-'Swap - Encargos'!$L12)+('Swap - Encargos'!Z12)</f>
        <v>175</v>
      </c>
      <c r="N95" s="4">
        <f>Forward!N95+(-'Swap - Encargos'!$L12)+('Swap - Encargos'!AA12)</f>
        <v>175</v>
      </c>
      <c r="O95" s="4">
        <f>Forward!O95+(-'Swap - Encargos'!$L12)+('Swap - Encargos'!AB12)</f>
        <v>169</v>
      </c>
      <c r="P95" s="4">
        <f>Forward!P95+(-'Swap - Encargos'!$L12)+('Swap - Encargos'!AC12)</f>
        <v>165</v>
      </c>
      <c r="Q95" s="4">
        <f>Forward!Q95+(-'Swap - Encargos'!$L12)+('Swap - Encargos'!AD12)</f>
        <v>163</v>
      </c>
      <c r="R95" s="4">
        <f>Forward!R95+(-'Swap - Encargos'!$L12)+('Swap - Encargos'!AE12)</f>
        <v>158</v>
      </c>
      <c r="S95" s="4">
        <f>Forward!S95+(-'Swap - Encargos'!$L12)+('Swap - Encargos'!AF12)</f>
        <v>153</v>
      </c>
      <c r="T95" s="4">
        <f>Forward!T95+(-'Swap - Encargos'!$L12)+('Swap - Encargos'!AG12)</f>
        <v>147</v>
      </c>
      <c r="U95" s="4">
        <f>Forward!U95</f>
        <v>0</v>
      </c>
      <c r="V95" s="6"/>
      <c r="W95" s="20">
        <f t="shared" si="0"/>
        <v>161.75</v>
      </c>
      <c r="X95" s="20">
        <f t="shared" si="1"/>
        <v>196.37152777777769</v>
      </c>
      <c r="Y95" s="23">
        <f t="shared" si="2"/>
        <v>164.35</v>
      </c>
      <c r="Z95" s="23">
        <f t="shared" si="3"/>
        <v>189.61458333333334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144.25</v>
      </c>
      <c r="AJ95" s="9">
        <f t="shared" si="8"/>
        <v>0.47140522875816993</v>
      </c>
      <c r="AK95" s="9">
        <f t="shared" si="9"/>
        <v>0.47140522875816993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  <c r="AS95" s="30"/>
      <c r="BT95" s="31"/>
      <c r="BV95" s="30"/>
      <c r="CV95" s="31"/>
    </row>
    <row r="96" spans="1:100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Encargos'!$L13)+('Swap - Encargos'!X13)</f>
        <v>82</v>
      </c>
      <c r="L96" s="4">
        <f>Forward!L96+(-'Swap - Encargos'!$L13)+('Swap - Encargos'!Y13)</f>
        <v>114</v>
      </c>
      <c r="M96" s="4">
        <f>Forward!M96+(-'Swap - Encargos'!$L13)+('Swap - Encargos'!Z13)</f>
        <v>156</v>
      </c>
      <c r="N96" s="4">
        <f>Forward!N96+(-'Swap - Encargos'!$L13)+('Swap - Encargos'!AA13)</f>
        <v>163</v>
      </c>
      <c r="O96" s="4">
        <f>Forward!O96+(-'Swap - Encargos'!$L13)+('Swap - Encargos'!AB13)</f>
        <v>157</v>
      </c>
      <c r="P96" s="4">
        <f>Forward!P96+(-'Swap - Encargos'!$L13)+('Swap - Encargos'!AC13)</f>
        <v>165</v>
      </c>
      <c r="Q96" s="4">
        <f>Forward!Q96+(-'Swap - Encargos'!$L13)+('Swap - Encargos'!AD13)</f>
        <v>163</v>
      </c>
      <c r="R96" s="4">
        <f>Forward!R96+(-'Swap - Encargos'!$L13)+('Swap - Encargos'!AE13)</f>
        <v>158</v>
      </c>
      <c r="S96" s="4">
        <f>Forward!S96+(-'Swap - Encargos'!$L13)+('Swap - Encargos'!AF13)</f>
        <v>152</v>
      </c>
      <c r="T96" s="4">
        <f>Forward!T96+(-'Swap - Encargos'!$L13)+('Swap - Encargos'!AG13)</f>
        <v>148</v>
      </c>
      <c r="U96" s="4">
        <f>Forward!U96</f>
        <v>0</v>
      </c>
      <c r="V96" s="6"/>
      <c r="W96" s="20">
        <f t="shared" si="0"/>
        <v>139.83333333333334</v>
      </c>
      <c r="X96" s="20">
        <f t="shared" si="1"/>
        <v>196.37152777777769</v>
      </c>
      <c r="Y96" s="23">
        <f t="shared" si="2"/>
        <v>148.23333333333332</v>
      </c>
      <c r="Z96" s="23">
        <f t="shared" si="3"/>
        <v>189.61458333333334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166.16666666666666</v>
      </c>
      <c r="AJ96" s="9">
        <f t="shared" si="8"/>
        <v>0.54302832244008714</v>
      </c>
      <c r="AK96" s="9">
        <f t="shared" si="9"/>
        <v>0.54302832244008714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  <c r="AS96" s="30"/>
      <c r="BT96" s="31"/>
      <c r="BV96" s="30"/>
      <c r="CV96" s="31"/>
    </row>
    <row r="97" spans="1:100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Encargos'!$L14)+('Swap - Encargos'!X14)</f>
        <v>84</v>
      </c>
      <c r="L97" s="4">
        <f>Forward!L97+(-'Swap - Encargos'!$L14)+('Swap - Encargos'!Y14)</f>
        <v>108</v>
      </c>
      <c r="M97" s="4">
        <f>Forward!M97+(-'Swap - Encargos'!$L14)+('Swap - Encargos'!Z14)</f>
        <v>148</v>
      </c>
      <c r="N97" s="4">
        <f>Forward!N97+(-'Swap - Encargos'!$L14)+('Swap - Encargos'!AA14)</f>
        <v>162</v>
      </c>
      <c r="O97" s="4">
        <f>Forward!O97+(-'Swap - Encargos'!$L14)+('Swap - Encargos'!AB14)</f>
        <v>152</v>
      </c>
      <c r="P97" s="4">
        <f>Forward!P97+(-'Swap - Encargos'!$L14)+('Swap - Encargos'!AC14)</f>
        <v>166</v>
      </c>
      <c r="Q97" s="4">
        <f>Forward!Q97+(-'Swap - Encargos'!$L14)+('Swap - Encargos'!AD14)</f>
        <v>161</v>
      </c>
      <c r="R97" s="4">
        <f>Forward!R97+(-'Swap - Encargos'!$L14)+('Swap - Encargos'!AE14)</f>
        <v>155</v>
      </c>
      <c r="S97" s="4">
        <f>Forward!S97+(-'Swap - Encargos'!$L14)+('Swap - Encargos'!AF14)</f>
        <v>151</v>
      </c>
      <c r="T97" s="4">
        <f>Forward!T97+(-'Swap - Encargos'!$L14)+('Swap - Encargos'!AG14)</f>
        <v>147</v>
      </c>
      <c r="U97" s="4">
        <f>Forward!U97</f>
        <v>0</v>
      </c>
      <c r="V97" s="6"/>
      <c r="W97" s="20">
        <f t="shared" si="0"/>
        <v>137.16666666666666</v>
      </c>
      <c r="X97" s="20">
        <f t="shared" si="1"/>
        <v>196.37152777777769</v>
      </c>
      <c r="Y97" s="23">
        <f t="shared" si="2"/>
        <v>145.83333333333334</v>
      </c>
      <c r="Z97" s="23">
        <f t="shared" si="3"/>
        <v>189.61458333333334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168.83333333333334</v>
      </c>
      <c r="AJ97" s="9">
        <f t="shared" si="8"/>
        <v>0.55174291938997821</v>
      </c>
      <c r="AK97" s="9">
        <f t="shared" si="9"/>
        <v>0.55174291938997821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  <c r="AS97" s="30"/>
      <c r="BT97" s="31"/>
      <c r="BV97" s="30"/>
      <c r="CV97" s="31"/>
    </row>
    <row r="98" spans="1:100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Encargos'!$L15)+('Swap - Encargos'!Y15)</f>
        <v>100</v>
      </c>
      <c r="M98" s="4">
        <f>Forward!M98+(-'Swap - Encargos'!$L15)+('Swap - Encargos'!Z15)</f>
        <v>120</v>
      </c>
      <c r="N98" s="4">
        <f>Forward!N98+(-'Swap - Encargos'!$L15)+('Swap - Encargos'!AA15)</f>
        <v>136</v>
      </c>
      <c r="O98" s="4">
        <f>Forward!O98+(-'Swap - Encargos'!$L15)+('Swap - Encargos'!AB15)</f>
        <v>150</v>
      </c>
      <c r="P98" s="4">
        <f>Forward!P98+(-'Swap - Encargos'!$L15)+('Swap - Encargos'!AC15)</f>
        <v>169</v>
      </c>
      <c r="Q98" s="4">
        <f>Forward!Q98+(-'Swap - Encargos'!$L15)+('Swap - Encargos'!AD15)</f>
        <v>164</v>
      </c>
      <c r="R98" s="4">
        <f>Forward!R98+(-'Swap - Encargos'!$L15)+('Swap - Encargos'!AE15)</f>
        <v>161</v>
      </c>
      <c r="S98" s="4">
        <f>Forward!S98+(-'Swap - Encargos'!$L15)+('Swap - Encargos'!AF15)</f>
        <v>157</v>
      </c>
      <c r="T98" s="4">
        <f>Forward!T98+(-'Swap - Encargos'!$L15)+('Swap - Encargos'!AG15)</f>
        <v>152</v>
      </c>
      <c r="U98" s="4">
        <f>Forward!U98</f>
        <v>0</v>
      </c>
      <c r="V98" s="6"/>
      <c r="W98" s="20">
        <f t="shared" si="0"/>
        <v>118.66666666666667</v>
      </c>
      <c r="X98" s="20">
        <f t="shared" si="1"/>
        <v>196.37152777777769</v>
      </c>
      <c r="Y98" s="23">
        <f t="shared" si="2"/>
        <v>135</v>
      </c>
      <c r="Z98" s="23">
        <f t="shared" si="3"/>
        <v>189.61458333333334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198.13333333333333</v>
      </c>
      <c r="AJ98" s="9">
        <f t="shared" si="8"/>
        <v>0.62542087542087532</v>
      </c>
      <c r="AK98" s="9">
        <f t="shared" si="9"/>
        <v>0.62542087542087532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  <c r="AS98" s="30"/>
      <c r="BT98" s="31"/>
      <c r="BV98" s="30"/>
      <c r="CV98" s="31"/>
    </row>
    <row r="99" spans="1:100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Encargos'!$L16)+('Swap - Encargos'!Y16)</f>
        <v>100</v>
      </c>
      <c r="M99" s="4">
        <f>Forward!M99+(-'Swap - Encargos'!$L16)+('Swap - Encargos'!Z16)</f>
        <v>112</v>
      </c>
      <c r="N99" s="4">
        <f>Forward!N99+(-'Swap - Encargos'!$L16)+('Swap - Encargos'!AA16)</f>
        <v>127</v>
      </c>
      <c r="O99" s="4">
        <f>Forward!O99+(-'Swap - Encargos'!$L16)+('Swap - Encargos'!AB16)</f>
        <v>136</v>
      </c>
      <c r="P99" s="4">
        <f>Forward!P99+(-'Swap - Encargos'!$L16)+('Swap - Encargos'!AC16)</f>
        <v>172</v>
      </c>
      <c r="Q99" s="4">
        <f>Forward!Q99+(-'Swap - Encargos'!$L16)+('Swap - Encargos'!AD16)</f>
        <v>171</v>
      </c>
      <c r="R99" s="4">
        <f>Forward!R99+(-'Swap - Encargos'!$L16)+('Swap - Encargos'!AE16)</f>
        <v>164</v>
      </c>
      <c r="S99" s="4">
        <f>Forward!S99+(-'Swap - Encargos'!$L16)+('Swap - Encargos'!AF16)</f>
        <v>161</v>
      </c>
      <c r="T99" s="4">
        <f>Forward!T99+(-'Swap - Encargos'!$L16)+('Swap - Encargos'!AG16)</f>
        <v>156</v>
      </c>
      <c r="U99" s="4">
        <f>Forward!U99</f>
        <v>0</v>
      </c>
      <c r="V99" s="6"/>
      <c r="W99" s="20">
        <f t="shared" si="0"/>
        <v>114</v>
      </c>
      <c r="X99" s="20">
        <f t="shared" si="1"/>
        <v>196.37152777777769</v>
      </c>
      <c r="Y99" s="23">
        <f t="shared" si="2"/>
        <v>130.58333333333334</v>
      </c>
      <c r="Z99" s="23">
        <f t="shared" si="3"/>
        <v>189.61458333333334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202.8</v>
      </c>
      <c r="AJ99" s="9">
        <f t="shared" si="8"/>
        <v>0.64015151515151514</v>
      </c>
      <c r="AK99" s="9">
        <f t="shared" si="9"/>
        <v>0.64015151515151514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  <c r="AS99" s="30"/>
      <c r="BT99" s="31"/>
      <c r="BV99" s="30"/>
      <c r="CV99" s="31"/>
    </row>
    <row r="100" spans="1:100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Encargos'!$L17)+('Swap - Encargos'!Y17)</f>
        <v>94</v>
      </c>
      <c r="M100" s="4">
        <f>Forward!M100+(-'Swap - Encargos'!$L17)+('Swap - Encargos'!Z17)</f>
        <v>107</v>
      </c>
      <c r="N100" s="4">
        <f>Forward!N100+(-'Swap - Encargos'!$L17)+('Swap - Encargos'!AA17)</f>
        <v>121</v>
      </c>
      <c r="O100" s="4">
        <f>Forward!O100+(-'Swap - Encargos'!$L17)+('Swap - Encargos'!AB17)</f>
        <v>130</v>
      </c>
      <c r="P100" s="4">
        <f>Forward!P100+(-'Swap - Encargos'!$L17)+('Swap - Encargos'!AC17)</f>
        <v>150</v>
      </c>
      <c r="Q100" s="4">
        <f>Forward!Q100+(-'Swap - Encargos'!$L17)+('Swap - Encargos'!AD17)</f>
        <v>164</v>
      </c>
      <c r="R100" s="4">
        <f>Forward!R100+(-'Swap - Encargos'!$L17)+('Swap - Encargos'!AE17)</f>
        <v>156</v>
      </c>
      <c r="S100" s="4">
        <f>Forward!S100+(-'Swap - Encargos'!$L17)+('Swap - Encargos'!AF17)</f>
        <v>154</v>
      </c>
      <c r="T100" s="4">
        <f>Forward!T100+(-'Swap - Encargos'!$L17)+('Swap - Encargos'!AG17)</f>
        <v>148</v>
      </c>
      <c r="U100" s="4">
        <f>Forward!U100</f>
        <v>0</v>
      </c>
      <c r="V100" s="6"/>
      <c r="W100" s="20">
        <f t="shared" si="0"/>
        <v>109.33333333333333</v>
      </c>
      <c r="X100" s="20">
        <f t="shared" si="1"/>
        <v>196.37152777777769</v>
      </c>
      <c r="Y100" s="23">
        <f t="shared" si="2"/>
        <v>122.73333333333333</v>
      </c>
      <c r="Z100" s="23">
        <f t="shared" si="3"/>
        <v>189.61458333333334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207.4666666666667</v>
      </c>
      <c r="AJ100" s="9">
        <f t="shared" si="8"/>
        <v>0.65488215488215495</v>
      </c>
      <c r="AK100" s="9">
        <f t="shared" si="9"/>
        <v>0.65488215488215495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  <c r="AS100" s="30"/>
      <c r="BT100" s="31"/>
      <c r="BV100" s="30"/>
      <c r="CV100" s="31"/>
    </row>
    <row r="101" spans="1:100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Encargos'!$L18)+('Swap - Encargos'!Y18)</f>
        <v>92</v>
      </c>
      <c r="M101" s="4">
        <f>Forward!M101+(-'Swap - Encargos'!$L18)+('Swap - Encargos'!Z18)</f>
        <v>96</v>
      </c>
      <c r="N101" s="4">
        <f>Forward!N101+(-'Swap - Encargos'!$L18)+('Swap - Encargos'!AA18)</f>
        <v>105</v>
      </c>
      <c r="O101" s="4">
        <f>Forward!O101+(-'Swap - Encargos'!$L18)+('Swap - Encargos'!AB18)</f>
        <v>119</v>
      </c>
      <c r="P101" s="4">
        <f>Forward!P101+(-'Swap - Encargos'!$L18)+('Swap - Encargos'!AC18)</f>
        <v>140</v>
      </c>
      <c r="Q101" s="4">
        <f>Forward!Q101+(-'Swap - Encargos'!$L18)+('Swap - Encargos'!AD18)</f>
        <v>155</v>
      </c>
      <c r="R101" s="4">
        <f>Forward!R101+(-'Swap - Encargos'!$L18)+('Swap - Encargos'!AE18)</f>
        <v>156</v>
      </c>
      <c r="S101" s="4">
        <f>Forward!S101+(-'Swap - Encargos'!$L18)+('Swap - Encargos'!AF18)</f>
        <v>153</v>
      </c>
      <c r="T101" s="4">
        <f>Forward!T101+(-'Swap - Encargos'!$L18)+('Swap - Encargos'!AG18)</f>
        <v>150</v>
      </c>
      <c r="U101" s="4">
        <f>Forward!U101</f>
        <v>0</v>
      </c>
      <c r="V101" s="6"/>
      <c r="W101" s="20">
        <f t="shared" si="0"/>
        <v>99.916666666666671</v>
      </c>
      <c r="X101" s="20">
        <f t="shared" si="1"/>
        <v>196.37152777777769</v>
      </c>
      <c r="Y101" s="23">
        <f t="shared" si="2"/>
        <v>113.55</v>
      </c>
      <c r="Z101" s="23">
        <f t="shared" si="3"/>
        <v>189.61458333333334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216.88333333333333</v>
      </c>
      <c r="AJ101" s="9">
        <f t="shared" si="8"/>
        <v>0.6846064814814814</v>
      </c>
      <c r="AK101" s="9">
        <f t="shared" si="9"/>
        <v>0.6846064814814814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  <c r="AS101" s="30"/>
      <c r="BT101" s="31"/>
      <c r="BV101" s="30"/>
      <c r="CV101" s="31"/>
    </row>
    <row r="102" spans="1:100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Encargos'!$L19)+('Swap - Encargos'!Y19)</f>
        <v>98</v>
      </c>
      <c r="M102" s="4">
        <f>Forward!M102+(-'Swap - Encargos'!$L19)+('Swap - Encargos'!Z19)</f>
        <v>99</v>
      </c>
      <c r="N102" s="4">
        <f>Forward!N102+(-'Swap - Encargos'!$L19)+('Swap - Encargos'!AA19)</f>
        <v>110</v>
      </c>
      <c r="O102" s="4">
        <f>Forward!O102+(-'Swap - Encargos'!$L19)+('Swap - Encargos'!AB19)</f>
        <v>123</v>
      </c>
      <c r="P102" s="4">
        <f>Forward!P102+(-'Swap - Encargos'!$L19)+('Swap - Encargos'!AC19)</f>
        <v>137</v>
      </c>
      <c r="Q102" s="4">
        <f>Forward!Q102+(-'Swap - Encargos'!$L19)+('Swap - Encargos'!AD19)</f>
        <v>150</v>
      </c>
      <c r="R102" s="4">
        <f>Forward!R102+(-'Swap - Encargos'!$L19)+('Swap - Encargos'!AE19)</f>
        <v>151</v>
      </c>
      <c r="S102" s="4">
        <f>Forward!S102+(-'Swap - Encargos'!$L19)+('Swap - Encargos'!AF19)</f>
        <v>146</v>
      </c>
      <c r="T102" s="4">
        <f>Forward!T102+(-'Swap - Encargos'!$L19)+('Swap - Encargos'!AG19)</f>
        <v>146</v>
      </c>
      <c r="U102" s="4">
        <f>Forward!U102</f>
        <v>0</v>
      </c>
      <c r="V102" s="6"/>
      <c r="W102" s="20">
        <f t="shared" si="0"/>
        <v>105.11111111111111</v>
      </c>
      <c r="X102" s="20">
        <f t="shared" si="1"/>
        <v>196.37152777777769</v>
      </c>
      <c r="Y102" s="23">
        <f t="shared" si="2"/>
        <v>116.86666666666666</v>
      </c>
      <c r="Z102" s="23">
        <f t="shared" si="3"/>
        <v>189.61458333333334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211.6888888888889</v>
      </c>
      <c r="AJ102" s="9">
        <f t="shared" si="8"/>
        <v>0.66820987654320985</v>
      </c>
      <c r="AK102" s="9">
        <f t="shared" si="9"/>
        <v>0.66820987654320985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  <c r="AS102" s="30"/>
      <c r="BT102" s="31"/>
      <c r="BV102" s="30"/>
      <c r="CV102" s="31"/>
    </row>
    <row r="103" spans="1:100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Encargos'!$L20)+('Swap - Encargos'!Y20)</f>
        <v>98</v>
      </c>
      <c r="M103" s="4">
        <f>Forward!M103+(-'Swap - Encargos'!$L20)+('Swap - Encargos'!Z20)</f>
        <v>99</v>
      </c>
      <c r="N103" s="4">
        <f>Forward!N103+(-'Swap - Encargos'!$L20)+('Swap - Encargos'!AA20)</f>
        <v>114</v>
      </c>
      <c r="O103" s="4">
        <f>Forward!O103+(-'Swap - Encargos'!$L20)+('Swap - Encargos'!AB20)</f>
        <v>122</v>
      </c>
      <c r="P103" s="4">
        <f>Forward!P103+(-'Swap - Encargos'!$L20)+('Swap - Encargos'!AC20)</f>
        <v>132</v>
      </c>
      <c r="Q103" s="4">
        <f>Forward!Q103+(-'Swap - Encargos'!$L20)+('Swap - Encargos'!AD20)</f>
        <v>148</v>
      </c>
      <c r="R103" s="4">
        <f>Forward!R103+(-'Swap - Encargos'!$L20)+('Swap - Encargos'!AE20)</f>
        <v>146</v>
      </c>
      <c r="S103" s="4">
        <f>Forward!S103+(-'Swap - Encargos'!$L20)+('Swap - Encargos'!AF20)</f>
        <v>145</v>
      </c>
      <c r="T103" s="4">
        <f>Forward!T103+(-'Swap - Encargos'!$L20)+('Swap - Encargos'!AG20)</f>
        <v>140</v>
      </c>
      <c r="U103" s="4">
        <f>Forward!U103</f>
        <v>0</v>
      </c>
      <c r="V103" s="6"/>
      <c r="W103" s="20">
        <f t="shared" si="0"/>
        <v>107</v>
      </c>
      <c r="X103" s="20">
        <f t="shared" si="1"/>
        <v>196.37152777777769</v>
      </c>
      <c r="Y103" s="23">
        <f t="shared" si="2"/>
        <v>117.16666666666667</v>
      </c>
      <c r="Z103" s="23">
        <f t="shared" si="3"/>
        <v>189.61458333333334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209.8</v>
      </c>
      <c r="AJ103" s="9">
        <f t="shared" si="8"/>
        <v>0.66224747474747481</v>
      </c>
      <c r="AK103" s="9">
        <f t="shared" si="9"/>
        <v>0.66224747474747481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  <c r="AS103" s="30"/>
      <c r="BT103" s="31"/>
      <c r="BV103" s="30"/>
      <c r="CV103" s="31"/>
    </row>
    <row r="104" spans="1:100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Encargos'!$L21)+('Swap - Encargos'!Y21)</f>
        <v>101</v>
      </c>
      <c r="M104" s="4">
        <f>Forward!M104+(-'Swap - Encargos'!$L21)+('Swap - Encargos'!Z21)</f>
        <v>101</v>
      </c>
      <c r="N104" s="4">
        <f>Forward!N104+(-'Swap - Encargos'!$L21)+('Swap - Encargos'!AA21)</f>
        <v>115</v>
      </c>
      <c r="O104" s="4">
        <f>Forward!O104+(-'Swap - Encargos'!$L21)+('Swap - Encargos'!AB21)</f>
        <v>123</v>
      </c>
      <c r="P104" s="4">
        <f>Forward!P104+(-'Swap - Encargos'!$L21)+('Swap - Encargos'!AC21)</f>
        <v>129</v>
      </c>
      <c r="Q104" s="4">
        <f>Forward!Q104+(-'Swap - Encargos'!$L21)+('Swap - Encargos'!AD21)</f>
        <v>144</v>
      </c>
      <c r="R104" s="4">
        <f>Forward!R104+(-'Swap - Encargos'!$L21)+('Swap - Encargos'!AE21)</f>
        <v>141</v>
      </c>
      <c r="S104" s="4">
        <f>Forward!S104+(-'Swap - Encargos'!$L21)+('Swap - Encargos'!AF21)</f>
        <v>139</v>
      </c>
      <c r="T104" s="4">
        <f>Forward!T104+(-'Swap - Encargos'!$L21)+('Swap - Encargos'!AG21)</f>
        <v>139</v>
      </c>
      <c r="U104" s="4">
        <f>Forward!U104</f>
        <v>0</v>
      </c>
      <c r="V104" s="6"/>
      <c r="W104" s="20">
        <f t="shared" si="0"/>
        <v>109.33333333333333</v>
      </c>
      <c r="X104" s="20">
        <f t="shared" si="1"/>
        <v>196.37152777777769</v>
      </c>
      <c r="Y104" s="23">
        <f t="shared" si="2"/>
        <v>118.1</v>
      </c>
      <c r="Z104" s="23">
        <f t="shared" si="3"/>
        <v>189.61458333333334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207.4666666666667</v>
      </c>
      <c r="AJ104" s="9">
        <f t="shared" si="8"/>
        <v>0.65488215488215495</v>
      </c>
      <c r="AK104" s="9">
        <f t="shared" si="9"/>
        <v>0.65488215488215495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  <c r="AS104" s="30"/>
      <c r="BT104" s="31"/>
      <c r="BV104" s="30"/>
      <c r="CV104" s="31"/>
    </row>
    <row r="105" spans="1:100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Encargos'!$L22)+('Swap - Encargos'!Y22)</f>
        <v>101</v>
      </c>
      <c r="M105" s="4">
        <f>Forward!M105+(-'Swap - Encargos'!$L22)+('Swap - Encargos'!Z22)</f>
        <v>98</v>
      </c>
      <c r="N105" s="4">
        <f>Forward!N105+(-'Swap - Encargos'!$L22)+('Swap - Encargos'!AA22)</f>
        <v>113</v>
      </c>
      <c r="O105" s="4">
        <f>Forward!O105+(-'Swap - Encargos'!$L22)+('Swap - Encargos'!AB22)</f>
        <v>121</v>
      </c>
      <c r="P105" s="4">
        <f>Forward!P105+(-'Swap - Encargos'!$L22)+('Swap - Encargos'!AC22)</f>
        <v>132</v>
      </c>
      <c r="Q105" s="4">
        <f>Forward!Q105+(-'Swap - Encargos'!$L22)+('Swap - Encargos'!AD22)</f>
        <v>144</v>
      </c>
      <c r="R105" s="4">
        <f>Forward!R105+(-'Swap - Encargos'!$L22)+('Swap - Encargos'!AE22)</f>
        <v>142</v>
      </c>
      <c r="S105" s="4">
        <f>Forward!S105+(-'Swap - Encargos'!$L22)+('Swap - Encargos'!AF22)</f>
        <v>141</v>
      </c>
      <c r="T105" s="4">
        <f>Forward!T105+(-'Swap - Encargos'!$L22)+('Swap - Encargos'!AG22)</f>
        <v>136</v>
      </c>
      <c r="U105" s="4">
        <f>Forward!U105</f>
        <v>0</v>
      </c>
      <c r="V105" s="6"/>
      <c r="W105" s="20">
        <f t="shared" si="0"/>
        <v>107.88888888888889</v>
      </c>
      <c r="X105" s="20">
        <f t="shared" si="1"/>
        <v>196.37152777777769</v>
      </c>
      <c r="Y105" s="23">
        <f t="shared" si="2"/>
        <v>118.01666666666667</v>
      </c>
      <c r="Z105" s="23">
        <f t="shared" si="3"/>
        <v>189.61458333333334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208.91111111111113</v>
      </c>
      <c r="AJ105" s="9">
        <f t="shared" si="8"/>
        <v>0.65944163860830529</v>
      </c>
      <c r="AK105" s="9">
        <f t="shared" si="9"/>
        <v>0.65944163860830529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  <c r="AS105" s="30"/>
      <c r="BT105" s="31"/>
      <c r="BV105" s="30"/>
      <c r="CV105" s="31"/>
    </row>
    <row r="106" spans="1:100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Encargos'!$L23)+('Swap - Encargos'!Y23)</f>
        <v>101</v>
      </c>
      <c r="M106" s="4">
        <f>Forward!M106+(-'Swap - Encargos'!$L23)+('Swap - Encargos'!Z23)</f>
        <v>94</v>
      </c>
      <c r="N106" s="4">
        <f>Forward!N106+(-'Swap - Encargos'!$L23)+('Swap - Encargos'!AA23)</f>
        <v>106</v>
      </c>
      <c r="O106" s="4">
        <f>Forward!O106+(-'Swap - Encargos'!$L23)+('Swap - Encargos'!AB23)</f>
        <v>115</v>
      </c>
      <c r="P106" s="4">
        <f>Forward!P106+(-'Swap - Encargos'!$L23)+('Swap - Encargos'!AC23)</f>
        <v>131</v>
      </c>
      <c r="Q106" s="4">
        <f>Forward!Q106+(-'Swap - Encargos'!$L23)+('Swap - Encargos'!AD23)</f>
        <v>143</v>
      </c>
      <c r="R106" s="4">
        <f>Forward!R106+(-'Swap - Encargos'!$L23)+('Swap - Encargos'!AE23)</f>
        <v>143</v>
      </c>
      <c r="S106" s="4">
        <f>Forward!S106+(-'Swap - Encargos'!$L23)+('Swap - Encargos'!AF23)</f>
        <v>138</v>
      </c>
      <c r="T106" s="4">
        <f>Forward!T106+(-'Swap - Encargos'!$L23)+('Swap - Encargos'!AG23)</f>
        <v>137</v>
      </c>
      <c r="U106" s="4">
        <f>Forward!U106</f>
        <v>0</v>
      </c>
      <c r="V106" s="6"/>
      <c r="W106" s="20">
        <f t="shared" si="0"/>
        <v>103.44444444444444</v>
      </c>
      <c r="X106" s="20">
        <f t="shared" si="1"/>
        <v>196.37152777777769</v>
      </c>
      <c r="Y106" s="23">
        <f t="shared" si="2"/>
        <v>115</v>
      </c>
      <c r="Z106" s="23">
        <f t="shared" si="3"/>
        <v>189.61458333333334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213.35555555555555</v>
      </c>
      <c r="AJ106" s="9">
        <f t="shared" si="8"/>
        <v>0.67347081930415265</v>
      </c>
      <c r="AK106" s="9">
        <f t="shared" si="9"/>
        <v>0.67347081930415265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  <c r="AS106" s="30"/>
      <c r="BT106" s="31"/>
      <c r="BV106" s="30"/>
      <c r="CV106" s="31"/>
    </row>
    <row r="107" spans="1:100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Encargos'!$L24)+('Swap - Encargos'!Y24)</f>
        <v>102</v>
      </c>
      <c r="M107" s="4">
        <f>Forward!M107+(-'Swap - Encargos'!$L24)+('Swap - Encargos'!Z24)</f>
        <v>94</v>
      </c>
      <c r="N107" s="4">
        <f>Forward!N107+(-'Swap - Encargos'!$L24)+('Swap - Encargos'!AA24)</f>
        <v>110</v>
      </c>
      <c r="O107" s="4">
        <f>Forward!O107+(-'Swap - Encargos'!$L24)+('Swap - Encargos'!AB24)</f>
        <v>122</v>
      </c>
      <c r="P107" s="4">
        <f>Forward!P107+(-'Swap - Encargos'!$L24)+('Swap - Encargos'!AC24)</f>
        <v>127</v>
      </c>
      <c r="Q107" s="4">
        <f>Forward!Q107+(-'Swap - Encargos'!$L24)+('Swap - Encargos'!AD24)</f>
        <v>140</v>
      </c>
      <c r="R107" s="4">
        <f>Forward!R107+(-'Swap - Encargos'!$L24)+('Swap - Encargos'!AE24)</f>
        <v>141</v>
      </c>
      <c r="S107" s="4">
        <f>Forward!S107+(-'Swap - Encargos'!$L24)+('Swap - Encargos'!AF24)</f>
        <v>139</v>
      </c>
      <c r="T107" s="4">
        <f>Forward!T107+(-'Swap - Encargos'!$L24)+('Swap - Encargos'!AG24)</f>
        <v>136</v>
      </c>
      <c r="U107" s="4">
        <f>Forward!U107</f>
        <v>0</v>
      </c>
      <c r="V107" s="6"/>
      <c r="W107" s="20">
        <f t="shared" si="0"/>
        <v>107</v>
      </c>
      <c r="X107" s="20">
        <f t="shared" si="1"/>
        <v>196.37152777777769</v>
      </c>
      <c r="Y107" s="23">
        <f t="shared" si="2"/>
        <v>116.7</v>
      </c>
      <c r="Z107" s="23">
        <f t="shared" si="3"/>
        <v>189.61458333333334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209.8</v>
      </c>
      <c r="AJ107" s="9">
        <f t="shared" si="8"/>
        <v>0.66224747474747481</v>
      </c>
      <c r="AK107" s="9">
        <f t="shared" si="9"/>
        <v>0.66224747474747481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  <c r="AS107" s="30"/>
      <c r="BT107" s="31"/>
      <c r="BV107" s="30"/>
      <c r="CV107" s="31"/>
    </row>
    <row r="108" spans="1:100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Encargos'!$L25)+('Swap - Encargos'!Y25)</f>
        <v>101</v>
      </c>
      <c r="M108" s="4">
        <f>Forward!M108+(-'Swap - Encargos'!$L25)+('Swap - Encargos'!Z25)</f>
        <v>109</v>
      </c>
      <c r="N108" s="4">
        <f>Forward!N108+(-'Swap - Encargos'!$L25)+('Swap - Encargos'!AA25)</f>
        <v>122</v>
      </c>
      <c r="O108" s="4">
        <f>Forward!O108+(-'Swap - Encargos'!$L25)+('Swap - Encargos'!AB25)</f>
        <v>129</v>
      </c>
      <c r="P108" s="4">
        <f>Forward!P108+(-'Swap - Encargos'!$L25)+('Swap - Encargos'!AC25)</f>
        <v>128</v>
      </c>
      <c r="Q108" s="4">
        <f>Forward!Q108+(-'Swap - Encargos'!$L25)+('Swap - Encargos'!AD25)</f>
        <v>140</v>
      </c>
      <c r="R108" s="4">
        <f>Forward!R108+(-'Swap - Encargos'!$L25)+('Swap - Encargos'!AE25)</f>
        <v>139</v>
      </c>
      <c r="S108" s="4">
        <f>Forward!S108+(-'Swap - Encargos'!$L25)+('Swap - Encargos'!AF25)</f>
        <v>138</v>
      </c>
      <c r="T108" s="4">
        <f>Forward!T108+(-'Swap - Encargos'!$L25)+('Swap - Encargos'!AG25)</f>
        <v>136</v>
      </c>
      <c r="U108" s="4">
        <f>Forward!U108</f>
        <v>0</v>
      </c>
      <c r="V108" s="6"/>
      <c r="W108" s="20">
        <f t="shared" si="0"/>
        <v>118.44444444444444</v>
      </c>
      <c r="X108" s="20">
        <f t="shared" si="1"/>
        <v>196.37152777777769</v>
      </c>
      <c r="Y108" s="23">
        <f t="shared" si="2"/>
        <v>124.3</v>
      </c>
      <c r="Z108" s="23">
        <f t="shared" si="3"/>
        <v>189.61458333333334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198.35555555555555</v>
      </c>
      <c r="AJ108" s="9">
        <f t="shared" si="8"/>
        <v>0.62612233445566778</v>
      </c>
      <c r="AK108" s="9">
        <f t="shared" si="9"/>
        <v>0.62612233445566778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  <c r="AS108" s="30"/>
      <c r="BU108" s="35"/>
      <c r="CV108" s="31"/>
    </row>
    <row r="109" spans="1:100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Encargos'!$L26)+('Swap - Encargos'!Y26)</f>
        <v>101</v>
      </c>
      <c r="M109" s="4">
        <f>Forward!M109+(-'Swap - Encargos'!$L26)+('Swap - Encargos'!Z26)</f>
        <v>106</v>
      </c>
      <c r="N109" s="4">
        <f>Forward!N109+(-'Swap - Encargos'!$L26)+('Swap - Encargos'!AA26)</f>
        <v>137</v>
      </c>
      <c r="O109" s="4">
        <f>Forward!O109+(-'Swap - Encargos'!$L26)+('Swap - Encargos'!AB26)</f>
        <v>144</v>
      </c>
      <c r="P109" s="4">
        <f>Forward!P109+(-'Swap - Encargos'!$L26)+('Swap - Encargos'!AC26)</f>
        <v>145</v>
      </c>
      <c r="Q109" s="4">
        <f>Forward!Q109+(-'Swap - Encargos'!$L26)+('Swap - Encargos'!AD26)</f>
        <v>151</v>
      </c>
      <c r="R109" s="4">
        <f>Forward!R109+(-'Swap - Encargos'!$L26)+('Swap - Encargos'!AE26)</f>
        <v>149</v>
      </c>
      <c r="S109" s="4">
        <f>Forward!S109+(-'Swap - Encargos'!$L26)+('Swap - Encargos'!AF26)</f>
        <v>147</v>
      </c>
      <c r="T109" s="4">
        <f>Forward!T109+(-'Swap - Encargos'!$L26)+('Swap - Encargos'!AG26)</f>
        <v>145</v>
      </c>
      <c r="U109" s="4">
        <f>Forward!U109</f>
        <v>0</v>
      </c>
      <c r="V109" s="6"/>
      <c r="W109" s="20">
        <f t="shared" si="0"/>
        <v>127.80555555555556</v>
      </c>
      <c r="X109" s="20">
        <f t="shared" si="1"/>
        <v>196.37152777777769</v>
      </c>
      <c r="Y109" s="23">
        <f t="shared" si="2"/>
        <v>135.76666666666668</v>
      </c>
      <c r="Z109" s="23">
        <f t="shared" si="3"/>
        <v>189.61458333333334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188.99444444444447</v>
      </c>
      <c r="AJ109" s="9">
        <f t="shared" si="8"/>
        <v>0.59657337261503929</v>
      </c>
      <c r="AK109" s="9">
        <f t="shared" si="9"/>
        <v>0.59657337261503929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  <c r="AS109" s="30"/>
      <c r="BU109" s="35"/>
      <c r="CV109" s="31"/>
    </row>
    <row r="110" spans="1:100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Encargos'!$L27)+('Swap - Encargos'!Z27)</f>
        <v>113</v>
      </c>
      <c r="N110" s="4">
        <f>Forward!N110+(-'Swap - Encargos'!$L27)+('Swap - Encargos'!AA27)</f>
        <v>127</v>
      </c>
      <c r="O110" s="4">
        <f>Forward!O110+(-'Swap - Encargos'!$L27)+('Swap - Encargos'!AB27)</f>
        <v>138</v>
      </c>
      <c r="P110" s="4">
        <f>Forward!P110+(-'Swap - Encargos'!$L27)+('Swap - Encargos'!AC27)</f>
        <v>160</v>
      </c>
      <c r="Q110" s="4">
        <f>Forward!Q110+(-'Swap - Encargos'!$L27)+('Swap - Encargos'!AD27)</f>
        <v>158</v>
      </c>
      <c r="R110" s="4">
        <f>Forward!R110+(-'Swap - Encargos'!$L27)+('Swap - Encargos'!AE27)</f>
        <v>158</v>
      </c>
      <c r="S110" s="4">
        <f>Forward!S110+(-'Swap - Encargos'!$L27)+('Swap - Encargos'!AF27)</f>
        <v>155</v>
      </c>
      <c r="T110" s="4">
        <f>Forward!T110+(-'Swap - Encargos'!$L27)+('Swap - Encargos'!AG27)</f>
        <v>153</v>
      </c>
      <c r="U110" s="4">
        <f>Forward!U110</f>
        <v>0</v>
      </c>
      <c r="V110" s="6"/>
      <c r="W110" s="20">
        <f t="shared" si="0"/>
        <v>126</v>
      </c>
      <c r="X110" s="20">
        <f t="shared" si="1"/>
        <v>196.37152777777769</v>
      </c>
      <c r="Y110" s="23">
        <f t="shared" si="2"/>
        <v>139.19999999999999</v>
      </c>
      <c r="Z110" s="23">
        <f t="shared" si="3"/>
        <v>189.61458333333334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220.5</v>
      </c>
      <c r="AJ110" s="9">
        <f t="shared" si="8"/>
        <v>0.63636363636363635</v>
      </c>
      <c r="AK110" s="9">
        <f t="shared" si="9"/>
        <v>0.63636363636363635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  <c r="AS110" s="30"/>
      <c r="BN110" s="27"/>
      <c r="BO110" s="28"/>
      <c r="BP110" s="28"/>
      <c r="BQ110" s="28"/>
      <c r="BR110" s="28"/>
      <c r="BS110" s="28"/>
      <c r="BT110" s="28"/>
      <c r="BV110" s="28"/>
      <c r="BW110" s="28"/>
      <c r="BX110" s="28"/>
      <c r="BY110" s="28"/>
      <c r="BZ110" s="28"/>
      <c r="CA110" s="29"/>
      <c r="CV110" s="31"/>
    </row>
    <row r="111" spans="1:100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Encargos'!$L28)+('Swap - Encargos'!Z28)</f>
        <v>150</v>
      </c>
      <c r="N111" s="4">
        <f>Forward!N111+(-'Swap - Encargos'!$L28)+('Swap - Encargos'!AA28)</f>
        <v>208</v>
      </c>
      <c r="O111" s="4">
        <f>Forward!O111+(-'Swap - Encargos'!$L28)+('Swap - Encargos'!AB28)</f>
        <v>199</v>
      </c>
      <c r="P111" s="4">
        <f>Forward!P111+(-'Swap - Encargos'!$L28)+('Swap - Encargos'!AC28)</f>
        <v>192</v>
      </c>
      <c r="Q111" s="4">
        <f>Forward!Q111+(-'Swap - Encargos'!$L28)+('Swap - Encargos'!AD28)</f>
        <v>182</v>
      </c>
      <c r="R111" s="4">
        <f>Forward!R111+(-'Swap - Encargos'!$L28)+('Swap - Encargos'!AE28)</f>
        <v>176</v>
      </c>
      <c r="S111" s="4">
        <f>Forward!S111+(-'Swap - Encargos'!$L28)+('Swap - Encargos'!AF28)</f>
        <v>172</v>
      </c>
      <c r="T111" s="4">
        <f>Forward!T111+(-'Swap - Encargos'!$L28)+('Swap - Encargos'!AG28)</f>
        <v>167</v>
      </c>
      <c r="U111" s="4">
        <f>Forward!U111</f>
        <v>0</v>
      </c>
      <c r="V111" s="6"/>
      <c r="W111" s="20">
        <f t="shared" si="0"/>
        <v>186.83333333333334</v>
      </c>
      <c r="X111" s="20">
        <f t="shared" si="1"/>
        <v>196.37152777777769</v>
      </c>
      <c r="Y111" s="23">
        <f t="shared" si="2"/>
        <v>186.63333333333333</v>
      </c>
      <c r="Z111" s="23">
        <f t="shared" si="3"/>
        <v>189.61458333333334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159.66666666666666</v>
      </c>
      <c r="AJ111" s="9">
        <f t="shared" si="8"/>
        <v>0.46079846079846076</v>
      </c>
      <c r="AK111" s="9">
        <f t="shared" si="9"/>
        <v>0.46079846079846076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  <c r="AS111" s="30"/>
      <c r="BN111" s="30"/>
      <c r="CA111" s="31"/>
      <c r="CV111" s="31"/>
    </row>
    <row r="112" spans="1:100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Encargos'!$L29)+('Swap - Encargos'!Z29)</f>
        <v>152</v>
      </c>
      <c r="N112" s="4">
        <f>Forward!N112+(-'Swap - Encargos'!$L29)+('Swap - Encargos'!AA29)</f>
        <v>193</v>
      </c>
      <c r="O112" s="4">
        <f>Forward!O112+(-'Swap - Encargos'!$L29)+('Swap - Encargos'!AB29)</f>
        <v>187</v>
      </c>
      <c r="P112" s="4">
        <f>Forward!P112+(-'Swap - Encargos'!$L29)+('Swap - Encargos'!AC29)</f>
        <v>180</v>
      </c>
      <c r="Q112" s="4">
        <f>Forward!Q112+(-'Swap - Encargos'!$L29)+('Swap - Encargos'!AD29)</f>
        <v>180</v>
      </c>
      <c r="R112" s="4">
        <f>Forward!R112+(-'Swap - Encargos'!$L29)+('Swap - Encargos'!AE29)</f>
        <v>177</v>
      </c>
      <c r="S112" s="4">
        <f>Forward!S112+(-'Swap - Encargos'!$L29)+('Swap - Encargos'!AF29)</f>
        <v>174</v>
      </c>
      <c r="T112" s="4">
        <f>Forward!T112+(-'Swap - Encargos'!$L29)+('Swap - Encargos'!AG29)</f>
        <v>167</v>
      </c>
      <c r="U112" s="4">
        <f>Forward!U112</f>
        <v>0</v>
      </c>
      <c r="V112" s="6"/>
      <c r="W112" s="20">
        <f t="shared" si="0"/>
        <v>178.88888888888889</v>
      </c>
      <c r="X112" s="20">
        <f t="shared" si="1"/>
        <v>196.37152777777769</v>
      </c>
      <c r="Y112" s="23">
        <f t="shared" si="2"/>
        <v>179.23333333333332</v>
      </c>
      <c r="Z112" s="23">
        <f t="shared" si="3"/>
        <v>189.61458333333334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167.61111111111111</v>
      </c>
      <c r="AJ112" s="9">
        <f t="shared" si="8"/>
        <v>0.48372615039281708</v>
      </c>
      <c r="AK112" s="9">
        <f t="shared" si="9"/>
        <v>0.48372615039281708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  <c r="AS112" s="30"/>
      <c r="BN112" s="30"/>
      <c r="CA112" s="31"/>
      <c r="CV112" s="31"/>
    </row>
    <row r="113" spans="1:100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Encargos'!$L30)+('Swap - Encargos'!Z30)</f>
        <v>143</v>
      </c>
      <c r="N113" s="4">
        <f>Forward!N113+(-'Swap - Encargos'!$L30)+('Swap - Encargos'!AA30)</f>
        <v>175</v>
      </c>
      <c r="O113" s="4">
        <f>Forward!O113+(-'Swap - Encargos'!$L30)+('Swap - Encargos'!AB30)</f>
        <v>176</v>
      </c>
      <c r="P113" s="4">
        <f>Forward!P113+(-'Swap - Encargos'!$L30)+('Swap - Encargos'!AC30)</f>
        <v>172</v>
      </c>
      <c r="Q113" s="4">
        <f>Forward!Q113+(-'Swap - Encargos'!$L30)+('Swap - Encargos'!AD30)</f>
        <v>170</v>
      </c>
      <c r="R113" s="4">
        <f>Forward!R113+(-'Swap - Encargos'!$L30)+('Swap - Encargos'!AE30)</f>
        <v>162</v>
      </c>
      <c r="S113" s="4">
        <f>Forward!S113+(-'Swap - Encargos'!$L30)+('Swap - Encargos'!AF30)</f>
        <v>159</v>
      </c>
      <c r="T113" s="4">
        <f>Forward!T113+(-'Swap - Encargos'!$L30)+('Swap - Encargos'!AG30)</f>
        <v>153</v>
      </c>
      <c r="U113" s="4">
        <f>Forward!U113</f>
        <v>0</v>
      </c>
      <c r="V113" s="6"/>
      <c r="W113" s="20">
        <f t="shared" si="0"/>
        <v>167.08333333333334</v>
      </c>
      <c r="X113" s="20">
        <f t="shared" si="1"/>
        <v>196.37152777777769</v>
      </c>
      <c r="Y113" s="23">
        <f t="shared" si="2"/>
        <v>168.15</v>
      </c>
      <c r="Z113" s="23">
        <f t="shared" si="3"/>
        <v>189.61458333333334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179.41666666666666</v>
      </c>
      <c r="AJ113" s="9">
        <f t="shared" si="8"/>
        <v>0.51779701779701781</v>
      </c>
      <c r="AK113" s="9">
        <f t="shared" si="9"/>
        <v>0.51779701779701781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  <c r="AS113" s="30"/>
      <c r="BN113" s="30"/>
      <c r="CA113" s="31"/>
      <c r="CV113" s="31"/>
    </row>
    <row r="114" spans="1:100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Encargos'!$L31)+('Swap - Encargos'!Z31)</f>
        <v>113</v>
      </c>
      <c r="N114" s="4">
        <f>Forward!N114+(-'Swap - Encargos'!$L31)+('Swap - Encargos'!AA31)</f>
        <v>152</v>
      </c>
      <c r="O114" s="4">
        <f>Forward!O114+(-'Swap - Encargos'!$L31)+('Swap - Encargos'!AB31)</f>
        <v>168</v>
      </c>
      <c r="P114" s="4">
        <f>Forward!P114+(-'Swap - Encargos'!$L31)+('Swap - Encargos'!AC31)</f>
        <v>164</v>
      </c>
      <c r="Q114" s="4">
        <f>Forward!Q114+(-'Swap - Encargos'!$L31)+('Swap - Encargos'!AD31)</f>
        <v>158</v>
      </c>
      <c r="R114" s="4">
        <f>Forward!R114+(-'Swap - Encargos'!$L31)+('Swap - Encargos'!AE31)</f>
        <v>153</v>
      </c>
      <c r="S114" s="4">
        <f>Forward!S114+(-'Swap - Encargos'!$L31)+('Swap - Encargos'!AF31)</f>
        <v>147</v>
      </c>
      <c r="T114" s="4">
        <f>Forward!T114+(-'Swap - Encargos'!$L31)+('Swap - Encargos'!AG31)</f>
        <v>145</v>
      </c>
      <c r="U114" s="4">
        <f>Forward!U114</f>
        <v>0</v>
      </c>
      <c r="V114" s="6"/>
      <c r="W114" s="20">
        <f t="shared" si="0"/>
        <v>150</v>
      </c>
      <c r="X114" s="20">
        <f t="shared" si="1"/>
        <v>196.37152777777769</v>
      </c>
      <c r="Y114" s="23">
        <f t="shared" si="2"/>
        <v>153.66666666666666</v>
      </c>
      <c r="Z114" s="23">
        <f t="shared" si="3"/>
        <v>189.61458333333334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196.5</v>
      </c>
      <c r="AJ114" s="9">
        <f t="shared" si="8"/>
        <v>0.5670995670995671</v>
      </c>
      <c r="AK114" s="9">
        <f t="shared" si="9"/>
        <v>0.5670995670995671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  <c r="AS114" s="30"/>
      <c r="BN114" s="30"/>
      <c r="CA114" s="31"/>
      <c r="CV114" s="31"/>
    </row>
    <row r="115" spans="1:100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Encargos'!$L32)+('Swap - Encargos'!Z32)</f>
        <v>164</v>
      </c>
      <c r="N115" s="4">
        <f>Forward!N115+(-'Swap - Encargos'!$L32)+('Swap - Encargos'!AA32)</f>
        <v>179</v>
      </c>
      <c r="O115" s="4">
        <f>Forward!O115+(-'Swap - Encargos'!$L32)+('Swap - Encargos'!AB32)</f>
        <v>178</v>
      </c>
      <c r="P115" s="4">
        <f>Forward!P115+(-'Swap - Encargos'!$L32)+('Swap - Encargos'!AC32)</f>
        <v>170</v>
      </c>
      <c r="Q115" s="4">
        <f>Forward!Q115+(-'Swap - Encargos'!$L32)+('Swap - Encargos'!AD32)</f>
        <v>168</v>
      </c>
      <c r="R115" s="4">
        <f>Forward!R115+(-'Swap - Encargos'!$L32)+('Swap - Encargos'!AE32)</f>
        <v>162</v>
      </c>
      <c r="S115" s="4">
        <f>Forward!S115+(-'Swap - Encargos'!$L32)+('Swap - Encargos'!AF32)</f>
        <v>157</v>
      </c>
      <c r="T115" s="4">
        <f>Forward!T115+(-'Swap - Encargos'!$L32)+('Swap - Encargos'!AG32)</f>
        <v>153</v>
      </c>
      <c r="U115" s="4">
        <f>Forward!U115</f>
        <v>0</v>
      </c>
      <c r="V115" s="6"/>
      <c r="W115" s="20">
        <f t="shared" si="0"/>
        <v>174.5</v>
      </c>
      <c r="X115" s="20">
        <f t="shared" si="1"/>
        <v>196.37152777777769</v>
      </c>
      <c r="Y115" s="23">
        <f t="shared" si="2"/>
        <v>171.63333333333333</v>
      </c>
      <c r="Z115" s="23">
        <f t="shared" si="3"/>
        <v>189.61458333333334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172</v>
      </c>
      <c r="AJ115" s="9">
        <f t="shared" si="8"/>
        <v>0.49639249639249639</v>
      </c>
      <c r="AK115" s="9">
        <f t="shared" si="9"/>
        <v>0.49639249639249639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  <c r="AS115" s="30"/>
      <c r="BN115" s="30"/>
      <c r="CA115" s="31"/>
      <c r="CV115" s="31"/>
    </row>
    <row r="116" spans="1:100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Encargos'!$L33)+('Swap - Encargos'!Z33)</f>
        <v>222</v>
      </c>
      <c r="N116" s="4">
        <f>Forward!N116+(-'Swap - Encargos'!$L33)+('Swap - Encargos'!AA33)</f>
        <v>202</v>
      </c>
      <c r="O116" s="4">
        <f>Forward!O116+(-'Swap - Encargos'!$L33)+('Swap - Encargos'!AB33)</f>
        <v>189</v>
      </c>
      <c r="P116" s="4">
        <f>Forward!P116+(-'Swap - Encargos'!$L33)+('Swap - Encargos'!AC33)</f>
        <v>172</v>
      </c>
      <c r="Q116" s="4">
        <f>Forward!Q116+(-'Swap - Encargos'!$L33)+('Swap - Encargos'!AD33)</f>
        <v>166</v>
      </c>
      <c r="R116" s="4">
        <f>Forward!R116+(-'Swap - Encargos'!$L33)+('Swap - Encargos'!AE33)</f>
        <v>161</v>
      </c>
      <c r="S116" s="4">
        <f>Forward!S116+(-'Swap - Encargos'!$L33)+('Swap - Encargos'!AF33)</f>
        <v>159</v>
      </c>
      <c r="T116" s="4">
        <f>Forward!T116+(-'Swap - Encargos'!$L33)+('Swap - Encargos'!AG33)</f>
        <v>151</v>
      </c>
      <c r="U116" s="4">
        <f>Forward!U116</f>
        <v>0</v>
      </c>
      <c r="V116" s="6"/>
      <c r="W116" s="20">
        <f t="shared" si="0"/>
        <v>196</v>
      </c>
      <c r="X116" s="20">
        <f t="shared" si="1"/>
        <v>196.37152777777769</v>
      </c>
      <c r="Y116" s="23">
        <f t="shared" si="2"/>
        <v>184.1</v>
      </c>
      <c r="Z116" s="23">
        <f t="shared" si="3"/>
        <v>189.61458333333334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150.5</v>
      </c>
      <c r="AJ116" s="9">
        <f t="shared" si="8"/>
        <v>0.43434343434343436</v>
      </c>
      <c r="AK116" s="9">
        <f t="shared" si="9"/>
        <v>0.43434343434343436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  <c r="AS116" s="30"/>
      <c r="BN116" s="30"/>
      <c r="CA116" s="31"/>
      <c r="CV116" s="31"/>
    </row>
    <row r="117" spans="1:100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Encargos'!$L34)+('Swap - Encargos'!Z34)</f>
        <v>175</v>
      </c>
      <c r="N117" s="4">
        <f>Forward!N117+(-'Swap - Encargos'!$L34)+('Swap - Encargos'!AA34)</f>
        <v>195</v>
      </c>
      <c r="O117" s="4">
        <f>Forward!O117+(-'Swap - Encargos'!$L34)+('Swap - Encargos'!AB34)</f>
        <v>183</v>
      </c>
      <c r="P117" s="4">
        <f>Forward!P117+(-'Swap - Encargos'!$L34)+('Swap - Encargos'!AC34)</f>
        <v>172</v>
      </c>
      <c r="Q117" s="4">
        <f>Forward!Q117+(-'Swap - Encargos'!$L34)+('Swap - Encargos'!AD34)</f>
        <v>167</v>
      </c>
      <c r="R117" s="4">
        <f>Forward!R117+(-'Swap - Encargos'!$L34)+('Swap - Encargos'!AE34)</f>
        <v>162</v>
      </c>
      <c r="S117" s="4">
        <f>Forward!S117+(-'Swap - Encargos'!$L34)+('Swap - Encargos'!AF34)</f>
        <v>155</v>
      </c>
      <c r="T117" s="4">
        <f>Forward!T117+(-'Swap - Encargos'!$L34)+('Swap - Encargos'!AG34)</f>
        <v>153</v>
      </c>
      <c r="U117" s="4">
        <f>Forward!U117</f>
        <v>0</v>
      </c>
      <c r="V117" s="6"/>
      <c r="W117" s="20">
        <f t="shared" si="0"/>
        <v>183.75</v>
      </c>
      <c r="X117" s="20">
        <f t="shared" si="1"/>
        <v>196.37152777777769</v>
      </c>
      <c r="Y117" s="23">
        <f t="shared" si="2"/>
        <v>176.88333333333333</v>
      </c>
      <c r="Z117" s="23">
        <f t="shared" si="3"/>
        <v>189.61458333333334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162.75</v>
      </c>
      <c r="AJ117" s="9">
        <f t="shared" si="8"/>
        <v>0.46969696969696972</v>
      </c>
      <c r="AK117" s="9">
        <f t="shared" si="9"/>
        <v>0.46969696969696972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  <c r="AS117" s="30"/>
      <c r="BN117" s="30"/>
      <c r="CA117" s="31"/>
      <c r="CV117" s="31"/>
    </row>
    <row r="118" spans="1:100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Encargos'!$L35)+('Swap - Encargos'!Z35)</f>
        <v>218</v>
      </c>
      <c r="N118" s="4">
        <f>Forward!N118+(-'Swap - Encargos'!$L35)+('Swap - Encargos'!AA35)</f>
        <v>208</v>
      </c>
      <c r="O118" s="4">
        <f>Forward!O118+(-'Swap - Encargos'!$L35)+('Swap - Encargos'!AB35)</f>
        <v>190</v>
      </c>
      <c r="P118" s="4">
        <f>Forward!P118+(-'Swap - Encargos'!$L35)+('Swap - Encargos'!AC35)</f>
        <v>173</v>
      </c>
      <c r="Q118" s="4">
        <f>Forward!Q118+(-'Swap - Encargos'!$L35)+('Swap - Encargos'!AD35)</f>
        <v>171</v>
      </c>
      <c r="R118" s="4">
        <f>Forward!R118+(-'Swap - Encargos'!$L35)+('Swap - Encargos'!AE35)</f>
        <v>164</v>
      </c>
      <c r="S118" s="4">
        <f>Forward!S118+(-'Swap - Encargos'!$L35)+('Swap - Encargos'!AF35)</f>
        <v>159</v>
      </c>
      <c r="T118" s="4">
        <f>Forward!T118+(-'Swap - Encargos'!$L35)+('Swap - Encargos'!AG35)</f>
        <v>155</v>
      </c>
      <c r="U118" s="4">
        <f>Forward!U118</f>
        <v>0</v>
      </c>
      <c r="V118" s="6"/>
      <c r="W118" s="20">
        <f t="shared" si="0"/>
        <v>195.33333333333334</v>
      </c>
      <c r="X118" s="20">
        <f t="shared" si="1"/>
        <v>196.37152777777769</v>
      </c>
      <c r="Y118" s="23">
        <f t="shared" si="2"/>
        <v>184.8</v>
      </c>
      <c r="Z118" s="23">
        <f t="shared" si="3"/>
        <v>189.61458333333334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151.16666666666666</v>
      </c>
      <c r="AJ118" s="9">
        <f t="shared" si="8"/>
        <v>0.43626743626743625</v>
      </c>
      <c r="AK118" s="9">
        <f t="shared" si="9"/>
        <v>0.43626743626743625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  <c r="AS118" s="30"/>
      <c r="BN118" s="30"/>
      <c r="CA118" s="31"/>
      <c r="CV118" s="31"/>
    </row>
    <row r="119" spans="1:100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Encargos'!$L36)+('Swap - Encargos'!Z36)</f>
        <v>311</v>
      </c>
      <c r="N119" s="4">
        <f>Forward!N119+(-'Swap - Encargos'!$L36)+('Swap - Encargos'!AA36)</f>
        <v>236</v>
      </c>
      <c r="O119" s="4">
        <f>Forward!O119+(-'Swap - Encargos'!$L36)+('Swap - Encargos'!AB36)</f>
        <v>193</v>
      </c>
      <c r="P119" s="4">
        <f>Forward!P119+(-'Swap - Encargos'!$L36)+('Swap - Encargos'!AC36)</f>
        <v>171</v>
      </c>
      <c r="Q119" s="4">
        <f>Forward!Q119+(-'Swap - Encargos'!$L36)+('Swap - Encargos'!AD36)</f>
        <v>168</v>
      </c>
      <c r="R119" s="4">
        <f>Forward!R119+(-'Swap - Encargos'!$L36)+('Swap - Encargos'!AE36)</f>
        <v>163</v>
      </c>
      <c r="S119" s="4">
        <f>Forward!S119+(-'Swap - Encargos'!$L36)+('Swap - Encargos'!AF36)</f>
        <v>159</v>
      </c>
      <c r="T119" s="4">
        <f>Forward!T119+(-'Swap - Encargos'!$L36)+('Swap - Encargos'!AG36)</f>
        <v>154</v>
      </c>
      <c r="U119" s="4">
        <f>Forward!U119</f>
        <v>0</v>
      </c>
      <c r="V119" s="6"/>
      <c r="W119" s="20">
        <f t="shared" si="0"/>
        <v>211.66666666666666</v>
      </c>
      <c r="X119" s="20">
        <f t="shared" si="1"/>
        <v>196.37152777777769</v>
      </c>
      <c r="Y119" s="23">
        <f t="shared" si="2"/>
        <v>193.6</v>
      </c>
      <c r="Z119" s="23">
        <f t="shared" si="3"/>
        <v>189.61458333333334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134.83333333333334</v>
      </c>
      <c r="AJ119" s="9">
        <f t="shared" si="8"/>
        <v>0.38912938912938916</v>
      </c>
      <c r="AK119" s="9">
        <f t="shared" si="9"/>
        <v>0.38912938912938916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  <c r="AS119" s="30"/>
      <c r="BN119" s="30"/>
      <c r="CA119" s="31"/>
      <c r="CV119" s="31"/>
    </row>
    <row r="120" spans="1:100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Encargos'!$L37)+('Swap - Encargos'!Z37)</f>
        <v>274</v>
      </c>
      <c r="N120" s="4">
        <f>Forward!N120+(-'Swap - Encargos'!$L37)+('Swap - Encargos'!AA37)</f>
        <v>169</v>
      </c>
      <c r="O120" s="4">
        <f>Forward!O120+(-'Swap - Encargos'!$L37)+('Swap - Encargos'!AB37)</f>
        <v>182</v>
      </c>
      <c r="P120" s="4">
        <f>Forward!P120+(-'Swap - Encargos'!$L37)+('Swap - Encargos'!AC37)</f>
        <v>171</v>
      </c>
      <c r="Q120" s="4">
        <f>Forward!Q120+(-'Swap - Encargos'!$L37)+('Swap - Encargos'!AD37)</f>
        <v>166</v>
      </c>
      <c r="R120" s="4">
        <f>Forward!R120+(-'Swap - Encargos'!$L37)+('Swap - Encargos'!AE37)</f>
        <v>160</v>
      </c>
      <c r="S120" s="4">
        <f>Forward!S120+(-'Swap - Encargos'!$L37)+('Swap - Encargos'!AF37)</f>
        <v>154</v>
      </c>
      <c r="T120" s="4">
        <f>Forward!T120+(-'Swap - Encargos'!$L37)+('Swap - Encargos'!AG37)</f>
        <v>149</v>
      </c>
      <c r="U120" s="4">
        <f>Forward!U120</f>
        <v>0</v>
      </c>
      <c r="V120" s="6"/>
      <c r="W120" s="20">
        <f t="shared" si="0"/>
        <v>179.72222222222223</v>
      </c>
      <c r="X120" s="20">
        <f t="shared" si="1"/>
        <v>196.37152777777769</v>
      </c>
      <c r="Y120" s="23">
        <f t="shared" si="2"/>
        <v>173.4</v>
      </c>
      <c r="Z120" s="23">
        <f t="shared" si="3"/>
        <v>189.61458333333334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166.77777777777777</v>
      </c>
      <c r="AJ120" s="9">
        <f t="shared" si="8"/>
        <v>0.48132114798781461</v>
      </c>
      <c r="AK120" s="9">
        <f t="shared" si="9"/>
        <v>0.48132114798781461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  <c r="AS120" s="30"/>
      <c r="BN120" s="30"/>
      <c r="CA120" s="31"/>
      <c r="CV120" s="31"/>
    </row>
    <row r="121" spans="1:100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Encargos'!$L38)+('Swap - Encargos'!Z38)</f>
        <v>108</v>
      </c>
      <c r="N121" s="4">
        <f>Forward!N121+(-'Swap - Encargos'!$L38)+('Swap - Encargos'!AA38)</f>
        <v>172</v>
      </c>
      <c r="O121" s="4">
        <f>Forward!O121+(-'Swap - Encargos'!$L38)+('Swap - Encargos'!AB38)</f>
        <v>182</v>
      </c>
      <c r="P121" s="4">
        <f>Forward!P121+(-'Swap - Encargos'!$L38)+('Swap - Encargos'!AC38)</f>
        <v>177</v>
      </c>
      <c r="Q121" s="4">
        <f>Forward!Q121+(-'Swap - Encargos'!$L38)+('Swap - Encargos'!AD38)</f>
        <v>171</v>
      </c>
      <c r="R121" s="4">
        <f>Forward!R121+(-'Swap - Encargos'!$L38)+('Swap - Encargos'!AE38)</f>
        <v>168</v>
      </c>
      <c r="S121" s="4">
        <f>Forward!S121+(-'Swap - Encargos'!$L38)+('Swap - Encargos'!AF38)</f>
        <v>162</v>
      </c>
      <c r="T121" s="4">
        <f>Forward!T121+(-'Swap - Encargos'!$L38)+('Swap - Encargos'!AG38)</f>
        <v>159</v>
      </c>
      <c r="U121" s="4">
        <f>Forward!U121</f>
        <v>0</v>
      </c>
      <c r="V121" s="6"/>
      <c r="W121" s="20">
        <f t="shared" si="0"/>
        <v>175.08333333333334</v>
      </c>
      <c r="X121" s="20">
        <f t="shared" si="1"/>
        <v>196.37152777777769</v>
      </c>
      <c r="Y121" s="23">
        <f t="shared" si="2"/>
        <v>173</v>
      </c>
      <c r="Z121" s="23">
        <f t="shared" si="3"/>
        <v>189.61458333333334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171.41666666666666</v>
      </c>
      <c r="AJ121" s="9">
        <f t="shared" si="8"/>
        <v>0.49470899470899471</v>
      </c>
      <c r="AK121" s="9">
        <f t="shared" si="9"/>
        <v>0.49470899470899471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  <c r="AS121" s="30"/>
      <c r="BN121" s="30"/>
      <c r="CA121" s="31"/>
      <c r="CV121" s="31"/>
    </row>
    <row r="122" spans="1:100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Encargos'!$L39)+('Swap - Encargos'!AA39)</f>
        <v>165</v>
      </c>
      <c r="O122" s="4">
        <f>Forward!O122+(-'Swap - Encargos'!$L39)+('Swap - Encargos'!AB39)</f>
        <v>192</v>
      </c>
      <c r="P122" s="4">
        <f>Forward!P122+(-'Swap - Encargos'!$L39)+('Swap - Encargos'!AC39)</f>
        <v>170</v>
      </c>
      <c r="Q122" s="4">
        <f>Forward!Q122+(-'Swap - Encargos'!$L39)+('Swap - Encargos'!AD39)</f>
        <v>165</v>
      </c>
      <c r="R122" s="4">
        <f>Forward!R122+(-'Swap - Encargos'!$L39)+('Swap - Encargos'!AE39)</f>
        <v>162</v>
      </c>
      <c r="S122" s="4">
        <f>Forward!S122+(-'Swap - Encargos'!$L39)+('Swap - Encargos'!AF39)</f>
        <v>158</v>
      </c>
      <c r="T122" s="4">
        <f>Forward!T122+(-'Swap - Encargos'!$L39)+('Swap - Encargos'!AG39)</f>
        <v>153</v>
      </c>
      <c r="U122" s="4">
        <f>Forward!U122</f>
        <v>0</v>
      </c>
      <c r="V122" s="6"/>
      <c r="W122" s="20">
        <f t="shared" si="0"/>
        <v>175.66666666666666</v>
      </c>
      <c r="X122" s="20">
        <f t="shared" si="1"/>
        <v>196.37152777777769</v>
      </c>
      <c r="Y122" s="23">
        <f t="shared" si="2"/>
        <v>170.8</v>
      </c>
      <c r="Z122" s="23">
        <f t="shared" si="3"/>
        <v>189.61458333333334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202.63333333333335</v>
      </c>
      <c r="AJ122" s="9">
        <f t="shared" si="8"/>
        <v>0.53564190677592738</v>
      </c>
      <c r="AK122" s="9">
        <f t="shared" si="9"/>
        <v>0.53564190677592738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  <c r="AS122" s="30"/>
      <c r="BN122" s="30"/>
      <c r="CA122" s="31"/>
      <c r="CV122" s="31"/>
    </row>
    <row r="123" spans="1:100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Encargos'!$L40)+('Swap - Encargos'!AA40)</f>
        <v>217</v>
      </c>
      <c r="O123" s="4">
        <f>Forward!O123+(-'Swap - Encargos'!$L40)+('Swap - Encargos'!AB40)</f>
        <v>212</v>
      </c>
      <c r="P123" s="4">
        <f>Forward!P123+(-'Swap - Encargos'!$L40)+('Swap - Encargos'!AC40)</f>
        <v>188</v>
      </c>
      <c r="Q123" s="4">
        <f>Forward!Q123+(-'Swap - Encargos'!$L40)+('Swap - Encargos'!AD40)</f>
        <v>175</v>
      </c>
      <c r="R123" s="4">
        <f>Forward!R123+(-'Swap - Encargos'!$L40)+('Swap - Encargos'!AE40)</f>
        <v>168</v>
      </c>
      <c r="S123" s="4">
        <f>Forward!S123+(-'Swap - Encargos'!$L40)+('Swap - Encargos'!AF40)</f>
        <v>163</v>
      </c>
      <c r="T123" s="4">
        <f>Forward!T123+(-'Swap - Encargos'!$L40)+('Swap - Encargos'!AG40)</f>
        <v>153</v>
      </c>
      <c r="U123" s="4">
        <f>Forward!U123</f>
        <v>0</v>
      </c>
      <c r="V123" s="6"/>
      <c r="W123" s="20">
        <f t="shared" si="0"/>
        <v>204.5</v>
      </c>
      <c r="X123" s="20">
        <f t="shared" si="1"/>
        <v>196.37152777777769</v>
      </c>
      <c r="Y123" s="23">
        <f t="shared" si="2"/>
        <v>191.1</v>
      </c>
      <c r="Z123" s="23">
        <f t="shared" si="3"/>
        <v>189.61458333333334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173.8</v>
      </c>
      <c r="AJ123" s="9">
        <f t="shared" si="8"/>
        <v>0.45942373777425327</v>
      </c>
      <c r="AK123" s="9">
        <f t="shared" si="9"/>
        <v>0.45942373777425327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  <c r="AS123" s="30"/>
      <c r="BN123" s="30"/>
      <c r="CA123" s="31"/>
      <c r="CV123" s="31"/>
    </row>
    <row r="124" spans="1:100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Encargos'!$L41)+('Swap - Encargos'!AA41)</f>
        <v>313</v>
      </c>
      <c r="O124" s="4">
        <f>Forward!O124+(-'Swap - Encargos'!$L41)+('Swap - Encargos'!AB41)</f>
        <v>233</v>
      </c>
      <c r="P124" s="4">
        <f>Forward!P124+(-'Swap - Encargos'!$L41)+('Swap - Encargos'!AC41)</f>
        <v>197</v>
      </c>
      <c r="Q124" s="4">
        <f>Forward!Q124+(-'Swap - Encargos'!$L41)+('Swap - Encargos'!AD41)</f>
        <v>181</v>
      </c>
      <c r="R124" s="4">
        <f>Forward!R124+(-'Swap - Encargos'!$L41)+('Swap - Encargos'!AE41)</f>
        <v>176</v>
      </c>
      <c r="S124" s="4">
        <f>Forward!S124+(-'Swap - Encargos'!$L41)+('Swap - Encargos'!AF41)</f>
        <v>174</v>
      </c>
      <c r="T124" s="4">
        <f>Forward!T124+(-'Swap - Encargos'!$L41)+('Swap - Encargos'!AG41)</f>
        <v>161</v>
      </c>
      <c r="U124" s="4">
        <f>Forward!U124</f>
        <v>0</v>
      </c>
      <c r="V124" s="6"/>
      <c r="W124" s="20">
        <f t="shared" si="0"/>
        <v>240.33333333333334</v>
      </c>
      <c r="X124" s="20">
        <f t="shared" si="1"/>
        <v>196.37152777777769</v>
      </c>
      <c r="Y124" s="23">
        <f t="shared" si="2"/>
        <v>215.36666666666667</v>
      </c>
      <c r="Z124" s="23">
        <f t="shared" si="3"/>
        <v>189.61458333333334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137.96666666666667</v>
      </c>
      <c r="AJ124" s="9">
        <f t="shared" si="8"/>
        <v>0.36470173583575644</v>
      </c>
      <c r="AK124" s="9">
        <f t="shared" si="9"/>
        <v>0.36470173583575644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  <c r="AS124" s="30"/>
      <c r="BN124" s="30"/>
      <c r="CA124" s="31"/>
      <c r="CV124" s="31"/>
    </row>
    <row r="125" spans="1:100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Encargos'!$L42)+('Swap - Encargos'!AA42)</f>
        <v>360</v>
      </c>
      <c r="O125" s="4">
        <f>Forward!O125+(-'Swap - Encargos'!$L42)+('Swap - Encargos'!AB42)</f>
        <v>263</v>
      </c>
      <c r="P125" s="4">
        <f>Forward!P125+(-'Swap - Encargos'!$L42)+('Swap - Encargos'!AC42)</f>
        <v>209</v>
      </c>
      <c r="Q125" s="4">
        <f>Forward!Q125+(-'Swap - Encargos'!$L42)+('Swap - Encargos'!AD42)</f>
        <v>192</v>
      </c>
      <c r="R125" s="4">
        <f>Forward!R125+(-'Swap - Encargos'!$L42)+('Swap - Encargos'!AE42)</f>
        <v>186</v>
      </c>
      <c r="S125" s="4">
        <f>Forward!S125+(-'Swap - Encargos'!$L42)+('Swap - Encargos'!AF42)</f>
        <v>180</v>
      </c>
      <c r="T125" s="4">
        <f>Forward!T125+(-'Swap - Encargos'!$L42)+('Swap - Encargos'!AG42)</f>
        <v>170</v>
      </c>
      <c r="U125" s="4">
        <f>Forward!U125</f>
        <v>0</v>
      </c>
      <c r="V125" s="6"/>
      <c r="W125" s="20">
        <f t="shared" si="0"/>
        <v>263.33333333333331</v>
      </c>
      <c r="X125" s="20">
        <f t="shared" si="1"/>
        <v>196.37152777777769</v>
      </c>
      <c r="Y125" s="23">
        <f t="shared" si="2"/>
        <v>233</v>
      </c>
      <c r="Z125" s="23">
        <f t="shared" si="3"/>
        <v>189.61458333333334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114.9666666666667</v>
      </c>
      <c r="AJ125" s="9">
        <f t="shared" si="8"/>
        <v>0.30390342761476791</v>
      </c>
      <c r="AK125" s="9">
        <f t="shared" si="9"/>
        <v>0.30390342761476791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  <c r="AS125" s="30"/>
      <c r="BN125" s="30"/>
      <c r="CA125" s="31"/>
      <c r="CV125" s="31"/>
    </row>
    <row r="126" spans="1:100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Encargos'!$L43)+('Swap - Encargos'!AA43)</f>
        <v>348</v>
      </c>
      <c r="O126" s="4">
        <f>Forward!O126+(-'Swap - Encargos'!$L43)+('Swap - Encargos'!AB43)</f>
        <v>263</v>
      </c>
      <c r="P126" s="4">
        <f>Forward!P126+(-'Swap - Encargos'!$L43)+('Swap - Encargos'!AC43)</f>
        <v>212</v>
      </c>
      <c r="Q126" s="4">
        <f>Forward!Q126+(-'Swap - Encargos'!$L43)+('Swap - Encargos'!AD43)</f>
        <v>193</v>
      </c>
      <c r="R126" s="4">
        <f>Forward!R126+(-'Swap - Encargos'!$L43)+('Swap - Encargos'!AE43)</f>
        <v>188</v>
      </c>
      <c r="S126" s="4">
        <f>Forward!S126+(-'Swap - Encargos'!$L43)+('Swap - Encargos'!AF43)</f>
        <v>182</v>
      </c>
      <c r="T126" s="4">
        <f>Forward!T126+(-'Swap - Encargos'!$L43)+('Swap - Encargos'!AG43)</f>
        <v>172</v>
      </c>
      <c r="U126" s="4">
        <f>Forward!U126</f>
        <v>0</v>
      </c>
      <c r="V126" s="6"/>
      <c r="W126" s="20">
        <f t="shared" si="0"/>
        <v>257.11111111111109</v>
      </c>
      <c r="X126" s="20">
        <f t="shared" si="1"/>
        <v>196.37152777777769</v>
      </c>
      <c r="Y126" s="23">
        <f t="shared" si="2"/>
        <v>229.73333333333332</v>
      </c>
      <c r="Z126" s="23">
        <f t="shared" si="3"/>
        <v>189.61458333333334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121.18888888888893</v>
      </c>
      <c r="AJ126" s="9">
        <f t="shared" si="8"/>
        <v>0.32035127911416578</v>
      </c>
      <c r="AK126" s="9">
        <f t="shared" si="9"/>
        <v>0.32035127911416578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  <c r="AS126" s="30"/>
      <c r="BN126" s="30"/>
      <c r="CA126" s="31"/>
      <c r="CV126" s="31"/>
    </row>
    <row r="127" spans="1:100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Encargos'!$L44)+('Swap - Encargos'!AA44)</f>
        <v>354</v>
      </c>
      <c r="O127" s="4">
        <f>Forward!O127+(-'Swap - Encargos'!$L44)+('Swap - Encargos'!AB44)</f>
        <v>274</v>
      </c>
      <c r="P127" s="4">
        <f>Forward!P127+(-'Swap - Encargos'!$L44)+('Swap - Encargos'!AC44)</f>
        <v>212</v>
      </c>
      <c r="Q127" s="4">
        <f>Forward!Q127+(-'Swap - Encargos'!$L44)+('Swap - Encargos'!AD44)</f>
        <v>194</v>
      </c>
      <c r="R127" s="4">
        <f>Forward!R127+(-'Swap - Encargos'!$L44)+('Swap - Encargos'!AE44)</f>
        <v>190</v>
      </c>
      <c r="S127" s="4">
        <f>Forward!S127+(-'Swap - Encargos'!$L44)+('Swap - Encargos'!AF44)</f>
        <v>183</v>
      </c>
      <c r="T127" s="4">
        <f>Forward!T127+(-'Swap - Encargos'!$L44)+('Swap - Encargos'!AG44)</f>
        <v>174</v>
      </c>
      <c r="U127" s="4">
        <f>Forward!U127</f>
        <v>0</v>
      </c>
      <c r="V127" s="6"/>
      <c r="W127" s="20">
        <f t="shared" si="0"/>
        <v>257.77777777777777</v>
      </c>
      <c r="X127" s="20">
        <f t="shared" si="1"/>
        <v>196.37152777777769</v>
      </c>
      <c r="Y127" s="23">
        <f t="shared" si="2"/>
        <v>230.55</v>
      </c>
      <c r="Z127" s="23">
        <f t="shared" si="3"/>
        <v>189.61458333333334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120.52222222222224</v>
      </c>
      <c r="AJ127" s="9">
        <f t="shared" si="8"/>
        <v>0.31858900931065881</v>
      </c>
      <c r="AK127" s="9">
        <f t="shared" si="9"/>
        <v>0.31858900931065881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  <c r="AS127" s="30"/>
      <c r="BN127" s="30"/>
      <c r="CA127" s="31"/>
      <c r="CV127" s="31"/>
    </row>
    <row r="128" spans="1:100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Encargos'!$L45)+('Swap - Encargos'!AA45)</f>
        <v>306</v>
      </c>
      <c r="O128" s="4">
        <f>Forward!O128+(-'Swap - Encargos'!$L45)+('Swap - Encargos'!AB45)</f>
        <v>267</v>
      </c>
      <c r="P128" s="4">
        <f>Forward!P128+(-'Swap - Encargos'!$L45)+('Swap - Encargos'!AC45)</f>
        <v>217</v>
      </c>
      <c r="Q128" s="4">
        <f>Forward!Q128+(-'Swap - Encargos'!$L45)+('Swap - Encargos'!AD45)</f>
        <v>197</v>
      </c>
      <c r="R128" s="4">
        <f>Forward!R128+(-'Swap - Encargos'!$L45)+('Swap - Encargos'!AE45)</f>
        <v>189</v>
      </c>
      <c r="S128" s="4">
        <f>Forward!S128+(-'Swap - Encargos'!$L45)+('Swap - Encargos'!AF45)</f>
        <v>185</v>
      </c>
      <c r="T128" s="4">
        <f>Forward!T128+(-'Swap - Encargos'!$L45)+('Swap - Encargos'!AG45)</f>
        <v>175</v>
      </c>
      <c r="U128" s="4">
        <f>Forward!U128</f>
        <v>0</v>
      </c>
      <c r="V128" s="6"/>
      <c r="W128" s="20">
        <f t="shared" si="0"/>
        <v>245.16666666666666</v>
      </c>
      <c r="X128" s="20">
        <f t="shared" si="1"/>
        <v>196.37152777777769</v>
      </c>
      <c r="Y128" s="23">
        <f t="shared" si="2"/>
        <v>223.1</v>
      </c>
      <c r="Z128" s="23">
        <f t="shared" si="3"/>
        <v>189.61458333333334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133.13333333333335</v>
      </c>
      <c r="AJ128" s="9">
        <f t="shared" si="8"/>
        <v>0.35192527976033133</v>
      </c>
      <c r="AK128" s="9">
        <f t="shared" si="9"/>
        <v>0.35192527976033133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  <c r="AS128" s="30"/>
      <c r="BN128" s="30"/>
      <c r="CA128" s="31"/>
      <c r="CV128" s="31"/>
    </row>
    <row r="129" spans="1:100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Encargos'!$L46)+('Swap - Encargos'!AA46)</f>
        <v>285</v>
      </c>
      <c r="O129" s="4">
        <f>Forward!O129+(-'Swap - Encargos'!$L46)+('Swap - Encargos'!AB46)</f>
        <v>259</v>
      </c>
      <c r="P129" s="4">
        <f>Forward!P129+(-'Swap - Encargos'!$L46)+('Swap - Encargos'!AC46)</f>
        <v>216</v>
      </c>
      <c r="Q129" s="4">
        <f>Forward!Q129+(-'Swap - Encargos'!$L46)+('Swap - Encargos'!AD46)</f>
        <v>195</v>
      </c>
      <c r="R129" s="4">
        <f>Forward!R129+(-'Swap - Encargos'!$L46)+('Swap - Encargos'!AE46)</f>
        <v>190</v>
      </c>
      <c r="S129" s="4">
        <f>Forward!S129+(-'Swap - Encargos'!$L46)+('Swap - Encargos'!AF46)</f>
        <v>186</v>
      </c>
      <c r="T129" s="4">
        <f>Forward!T129+(-'Swap - Encargos'!$L46)+('Swap - Encargos'!AG46)</f>
        <v>178</v>
      </c>
      <c r="U129" s="4">
        <f>Forward!U129</f>
        <v>0</v>
      </c>
      <c r="V129" s="6"/>
      <c r="W129" s="20">
        <f t="shared" si="0"/>
        <v>235.83333333333334</v>
      </c>
      <c r="X129" s="20">
        <f t="shared" si="1"/>
        <v>196.37152777777769</v>
      </c>
      <c r="Y129" s="23">
        <f t="shared" si="2"/>
        <v>217.45</v>
      </c>
      <c r="Z129" s="23">
        <f t="shared" si="3"/>
        <v>189.61458333333334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142.46666666666667</v>
      </c>
      <c r="AJ129" s="9">
        <f t="shared" si="8"/>
        <v>0.37659705700942814</v>
      </c>
      <c r="AK129" s="9">
        <f t="shared" si="9"/>
        <v>0.37659705700942814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  <c r="AS129" s="30"/>
      <c r="BN129" s="30"/>
      <c r="CA129" s="31"/>
      <c r="CV129" s="31"/>
    </row>
    <row r="130" spans="1:100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Encargos'!$L47)+('Swap - Encargos'!AA47)</f>
        <v>323</v>
      </c>
      <c r="O130" s="4">
        <f>Forward!O130+(-'Swap - Encargos'!$L47)+('Swap - Encargos'!AB47)</f>
        <v>281</v>
      </c>
      <c r="P130" s="4">
        <f>Forward!P130+(-'Swap - Encargos'!$L47)+('Swap - Encargos'!AC47)</f>
        <v>232</v>
      </c>
      <c r="Q130" s="4">
        <f>Forward!Q130+(-'Swap - Encargos'!$L47)+('Swap - Encargos'!AD47)</f>
        <v>211</v>
      </c>
      <c r="R130" s="4">
        <f>Forward!R130+(-'Swap - Encargos'!$L47)+('Swap - Encargos'!AE47)</f>
        <v>206</v>
      </c>
      <c r="S130" s="4">
        <f>Forward!S130+(-'Swap - Encargos'!$L47)+('Swap - Encargos'!AF47)</f>
        <v>201</v>
      </c>
      <c r="T130" s="4">
        <f>Forward!T130+(-'Swap - Encargos'!$L47)+('Swap - Encargos'!AG47)</f>
        <v>191</v>
      </c>
      <c r="U130" s="4">
        <f>Forward!U130</f>
        <v>0</v>
      </c>
      <c r="V130" s="6"/>
      <c r="W130" s="20">
        <f t="shared" si="0"/>
        <v>253.77777777777777</v>
      </c>
      <c r="X130" s="20">
        <f t="shared" si="1"/>
        <v>196.37152777777769</v>
      </c>
      <c r="Y130" s="23">
        <f t="shared" si="2"/>
        <v>234.33333333333334</v>
      </c>
      <c r="Z130" s="23">
        <f t="shared" si="3"/>
        <v>189.61458333333334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124.52222222222224</v>
      </c>
      <c r="AJ130" s="9">
        <f t="shared" si="8"/>
        <v>0.32916262813170033</v>
      </c>
      <c r="AK130" s="9">
        <f t="shared" si="9"/>
        <v>0.32916262813170033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  <c r="AS130" s="30"/>
      <c r="BN130" s="30"/>
      <c r="CA130" s="31"/>
      <c r="CV130" s="31"/>
    </row>
    <row r="131" spans="1:100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Encargos'!$L48)+('Swap - Encargos'!AA48)</f>
        <v>312</v>
      </c>
      <c r="O131" s="4">
        <f>Forward!O131+(-'Swap - Encargos'!$L48)+('Swap - Encargos'!AB48)</f>
        <v>271</v>
      </c>
      <c r="P131" s="4">
        <f>Forward!P131+(-'Swap - Encargos'!$L48)+('Swap - Encargos'!AC48)</f>
        <v>233</v>
      </c>
      <c r="Q131" s="4">
        <f>Forward!Q131+(-'Swap - Encargos'!$L48)+('Swap - Encargos'!AD48)</f>
        <v>223</v>
      </c>
      <c r="R131" s="4">
        <f>Forward!R131+(-'Swap - Encargos'!$L48)+('Swap - Encargos'!AE48)</f>
        <v>215</v>
      </c>
      <c r="S131" s="4">
        <f>Forward!S131+(-'Swap - Encargos'!$L48)+('Swap - Encargos'!AF48)</f>
        <v>210</v>
      </c>
      <c r="T131" s="4">
        <f>Forward!T131+(-'Swap - Encargos'!$L48)+('Swap - Encargos'!AG48)</f>
        <v>203</v>
      </c>
      <c r="U131" s="4">
        <f>Forward!U131</f>
        <v>0</v>
      </c>
      <c r="V131" s="6"/>
      <c r="W131" s="20">
        <f t="shared" si="0"/>
        <v>249.75</v>
      </c>
      <c r="X131" s="20">
        <f t="shared" si="1"/>
        <v>196.37152777777769</v>
      </c>
      <c r="Y131" s="23">
        <f t="shared" si="2"/>
        <v>235.5</v>
      </c>
      <c r="Z131" s="23">
        <f t="shared" si="3"/>
        <v>189.61458333333334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128.55000000000001</v>
      </c>
      <c r="AJ131" s="9">
        <f t="shared" si="8"/>
        <v>0.33980967486122127</v>
      </c>
      <c r="AK131" s="9">
        <f>IF(AJ131&gt;0,AJ131,0)</f>
        <v>0.33980967486122127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  <c r="AS131" s="30"/>
      <c r="BN131" s="30"/>
      <c r="CA131" s="31"/>
      <c r="CV131" s="31"/>
    </row>
    <row r="132" spans="1:100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Encargos'!$L49)+('Swap - Encargos'!AA49)</f>
        <v>287</v>
      </c>
      <c r="O132" s="4">
        <f>Forward!O132+(-'Swap - Encargos'!$L49)+('Swap - Encargos'!AB49)</f>
        <v>270</v>
      </c>
      <c r="P132" s="4">
        <f>Forward!P132+(-'Swap - Encargos'!$L49)+('Swap - Encargos'!AC49)</f>
        <v>223</v>
      </c>
      <c r="Q132" s="4">
        <f>Forward!Q132+(-'Swap - Encargos'!$L49)+('Swap - Encargos'!AD49)</f>
        <v>215</v>
      </c>
      <c r="R132" s="4">
        <f>Forward!R132+(-'Swap - Encargos'!$L49)+('Swap - Encargos'!AE49)</f>
        <v>211</v>
      </c>
      <c r="S132" s="4">
        <f>Forward!S132+(-'Swap - Encargos'!$L49)+('Swap - Encargos'!AF49)</f>
        <v>206</v>
      </c>
      <c r="T132" s="4">
        <f>Forward!T132+(-'Swap - Encargos'!$L49)+('Swap - Encargos'!AG49)</f>
        <v>195</v>
      </c>
      <c r="U132" s="4">
        <f>Forward!U132</f>
        <v>0</v>
      </c>
      <c r="V132" s="6"/>
      <c r="W132" s="20">
        <f t="shared" si="0"/>
        <v>240</v>
      </c>
      <c r="X132" s="20">
        <f t="shared" si="1"/>
        <v>196.37152777777769</v>
      </c>
      <c r="Y132" s="23">
        <f t="shared" si="2"/>
        <v>227.7</v>
      </c>
      <c r="Z132" s="23">
        <f t="shared" si="3"/>
        <v>189.61458333333334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138.30000000000001</v>
      </c>
      <c r="AJ132" s="9">
        <f t="shared" si="8"/>
        <v>0.36558287073750995</v>
      </c>
      <c r="AK132" s="9">
        <f>IF(AJ132&gt;0,AJ132,0)</f>
        <v>0.36558287073750995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  <c r="AS132" s="30"/>
      <c r="BN132" s="30"/>
      <c r="CA132" s="31"/>
      <c r="CV132" s="31"/>
    </row>
    <row r="133" spans="1:100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Encargos'!$L50)+('Swap - Encargos'!AA50)</f>
        <v>305</v>
      </c>
      <c r="O133" s="4">
        <f>Forward!O133+(-'Swap - Encargos'!$L50)+('Swap - Encargos'!AB50)</f>
        <v>307</v>
      </c>
      <c r="P133" s="4">
        <f>Forward!P133+(-'Swap - Encargos'!$L50)+('Swap - Encargos'!AC50)</f>
        <v>256</v>
      </c>
      <c r="Q133" s="4">
        <f>Forward!Q133+(-'Swap - Encargos'!$L50)+('Swap - Encargos'!AD50)</f>
        <v>250</v>
      </c>
      <c r="R133" s="4">
        <f>Forward!R133+(-'Swap - Encargos'!$L50)+('Swap - Encargos'!AE50)</f>
        <v>223</v>
      </c>
      <c r="S133" s="4">
        <f>Forward!S133+(-'Swap - Encargos'!$L50)+('Swap - Encargos'!AF50)</f>
        <v>197</v>
      </c>
      <c r="T133" s="4">
        <f>Forward!T133+(-'Swap - Encargos'!$L50)+('Swap - Encargos'!AG50)</f>
        <v>186</v>
      </c>
      <c r="U133" s="4">
        <f>Forward!U133</f>
        <v>0</v>
      </c>
      <c r="V133" s="6"/>
      <c r="W133" s="20">
        <f t="shared" si="0"/>
        <v>272.52777777777777</v>
      </c>
      <c r="X133" s="20">
        <f t="shared" si="1"/>
        <v>196.37152777777769</v>
      </c>
      <c r="Y133" s="23">
        <f t="shared" si="2"/>
        <v>248.4</v>
      </c>
      <c r="Z133" s="23">
        <f t="shared" si="3"/>
        <v>189.61458333333334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105.77222222222224</v>
      </c>
      <c r="AJ133" s="9">
        <f t="shared" si="8"/>
        <v>0.2795987899080683</v>
      </c>
      <c r="AK133" s="9">
        <f>IF(AJ133&gt;0,AJ133,0)</f>
        <v>0.2795987899080683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  <c r="AS133" s="30"/>
      <c r="BN133" s="30"/>
      <c r="CA133" s="31"/>
      <c r="CV133" s="31"/>
    </row>
    <row r="134" spans="1:100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Encargos'!$L51)+('Swap - Encargos'!AB51)</f>
        <v>355</v>
      </c>
      <c r="P134" s="4">
        <f>Forward!P134+(-'Swap - Encargos'!$L51)+('Swap - Encargos'!AC51)</f>
        <v>287</v>
      </c>
      <c r="Q134" s="4">
        <f>Forward!Q134+(-'Swap - Encargos'!$L51)+('Swap - Encargos'!AD51)</f>
        <v>266</v>
      </c>
      <c r="R134" s="4">
        <f>Forward!R134+(-'Swap - Encargos'!$L51)+('Swap - Encargos'!AE51)</f>
        <v>248</v>
      </c>
      <c r="S134" s="4">
        <f>Forward!S134+(-'Swap - Encargos'!$L51)+('Swap - Encargos'!AF51)</f>
        <v>208</v>
      </c>
      <c r="T134" s="4">
        <f>Forward!T134+(-'Swap - Encargos'!$L51)+('Swap - Encargos'!AG51)</f>
        <v>196</v>
      </c>
      <c r="U134" s="4">
        <f>Forward!U134</f>
        <v>0</v>
      </c>
      <c r="V134" s="6"/>
      <c r="W134" s="20">
        <f t="shared" si="0"/>
        <v>302.66666666666669</v>
      </c>
      <c r="X134" s="20">
        <f t="shared" si="1"/>
        <v>196.37152777777769</v>
      </c>
      <c r="Y134" s="23">
        <f t="shared" si="2"/>
        <v>272.8</v>
      </c>
      <c r="Z134" s="23">
        <f t="shared" si="3"/>
        <v>189.61458333333334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87.333333333333314</v>
      </c>
      <c r="AJ134" s="9">
        <f t="shared" si="8"/>
        <v>0.22393162393162389</v>
      </c>
      <c r="AK134" s="9">
        <f>IF(AJ134&gt;0,AJ134,0)</f>
        <v>0.22393162393162389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  <c r="AS134" s="30"/>
      <c r="BN134" s="30"/>
      <c r="CA134" s="31"/>
      <c r="CV134" s="31"/>
    </row>
    <row r="135" spans="1:100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Encargos'!$L52)+('Swap - Encargos'!AB52)</f>
        <v>428</v>
      </c>
      <c r="P135" s="4">
        <f>Forward!P135+(-'Swap - Encargos'!$L52)+('Swap - Encargos'!AC52)</f>
        <v>307</v>
      </c>
      <c r="Q135" s="4">
        <f>Forward!Q135+(-'Swap - Encargos'!$L52)+('Swap - Encargos'!AD52)</f>
        <v>290</v>
      </c>
      <c r="R135" s="4">
        <f>Forward!R135+(-'Swap - Encargos'!$L52)+('Swap - Encargos'!AE52)</f>
        <v>262</v>
      </c>
      <c r="S135" s="4">
        <f>Forward!S135+(-'Swap - Encargos'!$L52)+('Swap - Encargos'!AF52)</f>
        <v>238</v>
      </c>
      <c r="T135" s="4">
        <f>Forward!T135+(-'Swap - Encargos'!$L52)+('Swap - Encargos'!AG52)</f>
        <v>201</v>
      </c>
      <c r="U135" s="4">
        <f>Forward!U135</f>
        <v>0</v>
      </c>
      <c r="V135" s="6"/>
      <c r="W135" s="20">
        <f t="shared" si="0"/>
        <v>337.05555555555554</v>
      </c>
      <c r="X135" s="20">
        <f t="shared" si="1"/>
        <v>196.37152777777769</v>
      </c>
      <c r="Y135" s="23">
        <f t="shared" si="2"/>
        <v>301.21666666666664</v>
      </c>
      <c r="Z135" s="23">
        <f t="shared" si="3"/>
        <v>189.61458333333334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52.944444444444457</v>
      </c>
      <c r="AJ135" s="9">
        <f>(AE135-W135)/AE135</f>
        <v>0.13575498575498579</v>
      </c>
      <c r="AK135" s="9">
        <f>IF(AJ135&gt;0,AJ135,0)</f>
        <v>0.13575498575498579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  <c r="AS135" s="30"/>
      <c r="BN135" s="30"/>
      <c r="CA135" s="31"/>
      <c r="CV135" s="31"/>
    </row>
    <row r="136" spans="1:100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Encargos'!$L53)+('Swap - Encargos'!AB53)</f>
        <v>393</v>
      </c>
      <c r="P136" s="4">
        <f>Forward!P136+(-'Swap - Encargos'!$L53)+('Swap - Encargos'!AC53)</f>
        <v>288</v>
      </c>
      <c r="Q136" s="4">
        <f>Forward!Q136+(-'Swap - Encargos'!$L53)+('Swap - Encargos'!AD53)</f>
        <v>274</v>
      </c>
      <c r="R136" s="4">
        <f>Forward!R136+(-'Swap - Encargos'!$L53)+('Swap - Encargos'!AE53)</f>
        <v>253</v>
      </c>
      <c r="S136" s="4">
        <f>Forward!S136+(-'Swap - Encargos'!$L53)+('Swap - Encargos'!AF53)</f>
        <v>232</v>
      </c>
      <c r="T136" s="4">
        <f>Forward!T136+(-'Swap - Encargos'!$L53)+('Swap - Encargos'!AG53)</f>
        <v>210</v>
      </c>
      <c r="U136" s="4">
        <f>Forward!U136</f>
        <v>0</v>
      </c>
      <c r="V136" s="6"/>
      <c r="W136" s="20">
        <f t="shared" si="0"/>
        <v>310.55555555555554</v>
      </c>
      <c r="X136" s="20">
        <f t="shared" si="1"/>
        <v>196.37152777777769</v>
      </c>
      <c r="Y136" s="23">
        <f t="shared" si="2"/>
        <v>281.89999999999998</v>
      </c>
      <c r="Z136" s="23">
        <f t="shared" si="3"/>
        <v>189.61458333333334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79.444444444444457</v>
      </c>
      <c r="AJ136" s="9">
        <f t="shared" ref="AJ136:AJ139" si="18">(AE136-W136)/AE136</f>
        <v>0.20370370370370375</v>
      </c>
      <c r="AK136" s="9">
        <f t="shared" ref="AK136:AK139" si="19">IF(AJ136&gt;0,AJ136,0)</f>
        <v>0.20370370370370375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  <c r="AS136" s="30"/>
      <c r="BN136" s="32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4"/>
      <c r="CV136" s="31"/>
    </row>
    <row r="137" spans="1:100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Encargos'!$L54)+('Swap - Encargos'!AB54)</f>
        <v>318</v>
      </c>
      <c r="P137" s="4">
        <f>Forward!P137+(-'Swap - Encargos'!$L54)+('Swap - Encargos'!AC54)</f>
        <v>289</v>
      </c>
      <c r="Q137" s="4">
        <f>Forward!Q137+(-'Swap - Encargos'!$L54)+('Swap - Encargos'!AD54)</f>
        <v>272</v>
      </c>
      <c r="R137" s="4">
        <f>Forward!R137+(-'Swap - Encargos'!$L54)+('Swap - Encargos'!AE54)</f>
        <v>249</v>
      </c>
      <c r="S137" s="4">
        <f>Forward!S137+(-'Swap - Encargos'!$L54)+('Swap - Encargos'!AF54)</f>
        <v>224</v>
      </c>
      <c r="T137" s="4">
        <f>Forward!T137+(-'Swap - Encargos'!$L54)+('Swap - Encargos'!AG54)</f>
        <v>205</v>
      </c>
      <c r="U137" s="4">
        <f>Forward!U137</f>
        <v>0</v>
      </c>
      <c r="V137" s="4"/>
      <c r="W137" s="20">
        <f t="shared" si="0"/>
        <v>287.25</v>
      </c>
      <c r="X137" s="20">
        <f t="shared" si="1"/>
        <v>196.37152777777769</v>
      </c>
      <c r="Y137" s="23">
        <f t="shared" si="2"/>
        <v>264.75</v>
      </c>
      <c r="Z137" s="23">
        <f t="shared" si="3"/>
        <v>189.61458333333334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102.75</v>
      </c>
      <c r="AJ137" s="9">
        <f t="shared" si="18"/>
        <v>0.26346153846153847</v>
      </c>
      <c r="AK137" s="9">
        <f t="shared" si="19"/>
        <v>0.26346153846153847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  <c r="AS137" s="32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4"/>
    </row>
    <row r="138" spans="1:100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Encargos'!$L55)+('Swap - Encargos'!AB55)</f>
        <v>327</v>
      </c>
      <c r="P138" s="4">
        <f>Forward!P138+(-'Swap - Encargos'!$L55)+('Swap - Encargos'!AC55)</f>
        <v>310</v>
      </c>
      <c r="Q138" s="4">
        <f>Forward!Q138+(-'Swap - Encargos'!$L55)+('Swap - Encargos'!AD55)</f>
        <v>283</v>
      </c>
      <c r="R138" s="4">
        <f>Forward!R138+(-'Swap - Encargos'!$L55)+('Swap - Encargos'!AE55)</f>
        <v>257</v>
      </c>
      <c r="S138" s="4">
        <f>Forward!S138+(-'Swap - Encargos'!$L55)+('Swap - Encargos'!AF55)</f>
        <v>240</v>
      </c>
      <c r="T138" s="4">
        <f>Forward!T138+(-'Swap - Encargos'!$L55)+('Swap - Encargos'!AG55)</f>
        <v>210</v>
      </c>
      <c r="U138" s="4">
        <f>Forward!U138</f>
        <v>0</v>
      </c>
      <c r="V138" s="4"/>
      <c r="W138" s="20">
        <f t="shared" si="0"/>
        <v>298.88888888888891</v>
      </c>
      <c r="X138" s="20">
        <f t="shared" si="1"/>
        <v>196.37152777777769</v>
      </c>
      <c r="Y138" s="23">
        <f t="shared" si="2"/>
        <v>275.60000000000002</v>
      </c>
      <c r="Z138" s="23">
        <f t="shared" si="3"/>
        <v>189.61458333333334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91.111111111111086</v>
      </c>
      <c r="AJ138" s="9">
        <f t="shared" si="18"/>
        <v>0.23361823361823356</v>
      </c>
      <c r="AK138" s="9">
        <f t="shared" si="19"/>
        <v>0.23361823361823356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100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Encargos'!$L56)+('Swap - Encargos'!AB56)</f>
        <v>304</v>
      </c>
      <c r="P139" s="4">
        <f>Forward!P139+(-'Swap - Encargos'!$L56)+('Swap - Encargos'!AC56)</f>
        <v>304</v>
      </c>
      <c r="Q139" s="4">
        <f>Forward!Q139+(-'Swap - Encargos'!$L56)+('Swap - Encargos'!AD56)</f>
        <v>285</v>
      </c>
      <c r="R139" s="4">
        <f>Forward!R139+(-'Swap - Encargos'!$L56)+('Swap - Encargos'!AE56)</f>
        <v>261</v>
      </c>
      <c r="S139" s="4">
        <f>Forward!S139+(-'Swap - Encargos'!$L56)+('Swap - Encargos'!AF56)</f>
        <v>242</v>
      </c>
      <c r="T139" s="4">
        <f>Forward!T139+(-'Swap - Encargos'!$L56)+('Swap - Encargos'!AG56)</f>
        <v>213</v>
      </c>
      <c r="U139" s="4">
        <f>Forward!U139</f>
        <v>0</v>
      </c>
      <c r="V139" s="4"/>
      <c r="W139" s="20">
        <f t="shared" si="0"/>
        <v>291.69444444444446</v>
      </c>
      <c r="X139" s="20">
        <f t="shared" si="1"/>
        <v>196.37152777777769</v>
      </c>
      <c r="Y139" s="23">
        <f t="shared" si="2"/>
        <v>271.61666666666667</v>
      </c>
      <c r="Z139" s="23">
        <f t="shared" si="3"/>
        <v>189.61458333333334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98.305555555555543</v>
      </c>
      <c r="AJ139" s="9">
        <f t="shared" si="18"/>
        <v>0.25206552706552704</v>
      </c>
      <c r="AK139" s="9">
        <f t="shared" si="19"/>
        <v>0.25206552706552704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100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Encargos'!$L57)+('Swap - Encargos'!AB57)</f>
        <v>260</v>
      </c>
      <c r="P140" s="4">
        <f>Forward!P140+(-'Swap - Encargos'!$L57)+('Swap - Encargos'!AC57)</f>
        <v>305</v>
      </c>
      <c r="Q140" s="4">
        <f>Forward!Q140+(-'Swap - Encargos'!$L57)+('Swap - Encargos'!AD57)</f>
        <v>279</v>
      </c>
      <c r="R140" s="4">
        <f>Forward!R140+(-'Swap - Encargos'!$L57)+('Swap - Encargos'!AE57)</f>
        <v>252</v>
      </c>
      <c r="S140" s="4">
        <f>Forward!S140+(-'Swap - Encargos'!$L57)+('Swap - Encargos'!AF57)</f>
        <v>236</v>
      </c>
      <c r="T140" s="4">
        <f>Forward!T140+(-'Swap - Encargos'!$L57)+('Swap - Encargos'!AG57)</f>
        <v>213</v>
      </c>
      <c r="U140" s="4">
        <f>Forward!U140</f>
        <v>0</v>
      </c>
      <c r="V140" s="4"/>
      <c r="W140" s="20">
        <f t="shared" si="0"/>
        <v>280</v>
      </c>
      <c r="X140" s="20">
        <f t="shared" si="1"/>
        <v>196.37152777777769</v>
      </c>
      <c r="Y140" s="23">
        <f t="shared" si="2"/>
        <v>261.7</v>
      </c>
      <c r="Z140" s="23">
        <f t="shared" si="3"/>
        <v>189.61458333333334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110</v>
      </c>
      <c r="AJ140" s="9">
        <f t="shared" ref="AJ140" si="23">(AE140-W140)/AE140</f>
        <v>0.28205128205128205</v>
      </c>
      <c r="AK140" s="9">
        <f t="shared" ref="AK140" si="24">IF(AJ140&gt;0,AJ140,0)</f>
        <v>0.28205128205128205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100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Encargos'!$L58)+('Swap - Encargos'!AB58)</f>
        <v>269</v>
      </c>
      <c r="P141" s="4">
        <f>Forward!P141+(-'Swap - Encargos'!$L58)+('Swap - Encargos'!AC58)</f>
        <v>311</v>
      </c>
      <c r="Q141" s="4">
        <f>Forward!Q141+(-'Swap - Encargos'!$L58)+('Swap - Encargos'!AD58)</f>
        <v>293</v>
      </c>
      <c r="R141" s="4">
        <f>Forward!R141+(-'Swap - Encargos'!$L58)+('Swap - Encargos'!AE58)</f>
        <v>259</v>
      </c>
      <c r="S141" s="4">
        <f>Forward!S141+(-'Swap - Encargos'!$L58)+('Swap - Encargos'!AF58)</f>
        <v>242</v>
      </c>
      <c r="T141" s="4">
        <f>Forward!T141+(-'Swap - Encargos'!$L58)+('Swap - Encargos'!AG58)</f>
        <v>211</v>
      </c>
      <c r="U141" s="4">
        <f>Forward!U141</f>
        <v>0</v>
      </c>
      <c r="V141" s="4"/>
      <c r="W141" s="20">
        <f t="shared" si="0"/>
        <v>289.05555555555554</v>
      </c>
      <c r="X141" s="20">
        <f t="shared" si="1"/>
        <v>196.37152777777769</v>
      </c>
      <c r="Y141" s="23">
        <f t="shared" si="2"/>
        <v>268.03333333333336</v>
      </c>
      <c r="Z141" s="23">
        <f t="shared" si="3"/>
        <v>189.61458333333334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100.94444444444446</v>
      </c>
      <c r="AJ141" s="9">
        <f t="shared" ref="AJ141" si="28">(AE141-W141)/AE141</f>
        <v>0.25883190883190887</v>
      </c>
      <c r="AK141" s="9">
        <f t="shared" ref="AK141" si="29">IF(AJ141&gt;0,AJ141,0)</f>
        <v>0.25883190883190887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100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100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100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B6FB-7635-4D36-A2E5-61AFE282E185}">
  <dimension ref="A1:AR145"/>
  <sheetViews>
    <sheetView topLeftCell="A75" workbookViewId="0">
      <selection activeCell="K86" sqref="K8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Encargos'!$L3)*(1+SUM($B86:$B$228))+('Swap - Encargos'!X3)*(1+SUM($B86:$B$228))</f>
        <v>253.98880000000003</v>
      </c>
      <c r="L86" s="4">
        <f>Forward!L86*(1+SUM($B86:$B$228))+(-'Swap - Encargos'!C3-'Swap - Encargos'!$L3)*(1+SUM($B86:$B$228))+('Swap - Encargos'!Y3)*(1+SUM($B86:$B$228))</f>
        <v>266.19979999999998</v>
      </c>
      <c r="M86" s="4">
        <f>Forward!M86*(1+SUM($B86:$B$228))+(-'Swap - Encargos'!D3-'Swap - Encargos'!$L3)*(1+SUM($B86:$B$228))+('Swap - Encargos'!Z3)*(1+SUM($B86:$B$228))</f>
        <v>238.11450000000002</v>
      </c>
      <c r="N86" s="4">
        <f>Forward!N86*(1+SUM($B86:$B$228))+(-'Swap - Encargos'!E3-'Swap - Encargos'!$L3)*(1+SUM($B86:$B$228))+('Swap - Encargos'!AA3)*(1+SUM($B86:$B$228))</f>
        <v>223.46130000000002</v>
      </c>
      <c r="O86" s="4">
        <f>Forward!O86*(1+SUM($B86:$B$228))+(-'Swap - Encargos'!F3-'Swap - Encargos'!$L3)*(1+SUM($B86:$B$228))+('Swap - Encargos'!AB3)*(1+SUM($B86:$B$228))</f>
        <v>213.69250000000002</v>
      </c>
      <c r="P86" s="4">
        <f>Forward!P86*(1+SUM($B86:$B$228))+(-'Swap - Encargos'!G3-'Swap - Encargos'!$L3)*(1+SUM($B86:$B$228))+('Swap - Encargos'!AC3)*(1+SUM($B86:$B$228))</f>
        <v>211.25030000000001</v>
      </c>
      <c r="Q86" s="4">
        <f>Forward!Q86*(1+SUM($B86:$B$228))+(-'Swap - Encargos'!H3-'Swap - Encargos'!$L3)*(1+SUM($B86:$B$228))+('Swap - Encargos'!AD3)*(1+SUM($B86:$B$228))</f>
        <v>205.14480000000003</v>
      </c>
      <c r="R86" s="4">
        <f>Forward!R86*(1+SUM($B86:$B$228))+(-'Swap - Encargos'!I3-'Swap - Encargos'!$L3)*(1+SUM($B86:$B$228))+('Swap - Encargos'!AE3)*(1+SUM($B86:$B$228))</f>
        <v>199.0393</v>
      </c>
      <c r="S86" s="4">
        <f>Forward!S86*(1+SUM($B86:$B$228))+(-'Swap - Encargos'!J3-'Swap - Encargos'!$L3)*(1+SUM($B86:$B$228))+('Swap - Encargos'!AF3)*(1+SUM($B86:$B$228))</f>
        <v>194.1549</v>
      </c>
      <c r="T86" s="4">
        <f>Forward!T86*(1+SUM($B86:$B$228))+(-'Swap - Encargos'!K3-'Swap - Encargos'!$L3)*(1+SUM($B86:$B$228))+('Swap - Encargos'!AG3)*(1+SUM($B86:$B$228))</f>
        <v>188.04940000000002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252.76769999999999</v>
      </c>
      <c r="X86" s="20">
        <f t="shared" ref="X86:X141" si="1">AVERAGE($W$2:$W$198)</f>
        <v>196.76928115079363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239.09138000000002</v>
      </c>
      <c r="Z86" s="23">
        <f t="shared" ref="Z86:Z141" si="3">AVERAGE($Y$2:$Y$198)</f>
        <v>193.43958342261902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120.88890000000004</v>
      </c>
      <c r="AJ86" s="9">
        <f t="shared" ref="AJ86:AJ134" si="8">(AE86-W86)/AE86</f>
        <v>0.32352941176470595</v>
      </c>
      <c r="AK86" s="9">
        <f t="shared" ref="AK86:AK130" si="9">IF(AJ86&gt;0,AJ86,0)</f>
        <v>0.32352941176470595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Encargos'!$L4)*(1+SUM($B87:$B$228))+('Swap - Encargos'!X4)*(1+SUM($B87:$B$228))</f>
        <v>167.76659999999998</v>
      </c>
      <c r="L87" s="4">
        <f>Forward!L87*(1+SUM($B87:$B$228))+(-'Swap - Encargos'!C4-'Swap - Encargos'!$L4)*(1+SUM($B87:$B$228))+('Swap - Encargos'!Y4)*(1+SUM($B87:$B$228))</f>
        <v>246.78709999999998</v>
      </c>
      <c r="M87" s="4">
        <f>Forward!M87*(1+SUM($B87:$B$228))+(-'Swap - Encargos'!D4-'Swap - Encargos'!$L4)*(1+SUM($B87:$B$228))+('Swap - Encargos'!Z4)*(1+SUM($B87:$B$228))</f>
        <v>243.13999999999996</v>
      </c>
      <c r="N87" s="4">
        <f>Forward!N87*(1+SUM($B87:$B$228))+(-'Swap - Encargos'!E4-'Swap - Encargos'!$L4)*(1+SUM($B87:$B$228))+('Swap - Encargos'!AA4)*(1+SUM($B87:$B$228))</f>
        <v>222.47310000000002</v>
      </c>
      <c r="O87" s="4">
        <f>Forward!O87*(1+SUM($B87:$B$228))+(-'Swap - Encargos'!F4-'Swap - Encargos'!$L4)*(1+SUM($B87:$B$228))+('Swap - Encargos'!AB4)*(1+SUM($B87:$B$228))</f>
        <v>216.3946</v>
      </c>
      <c r="P87" s="4">
        <f>Forward!P87*(1+SUM($B87:$B$228))+(-'Swap - Encargos'!G4-'Swap - Encargos'!$L4)*(1+SUM($B87:$B$228))+('Swap - Encargos'!AC4)*(1+SUM($B87:$B$228))</f>
        <v>211.5318</v>
      </c>
      <c r="Q87" s="4">
        <f>Forward!Q87*(1+SUM($B87:$B$228))+(-'Swap - Encargos'!H4-'Swap - Encargos'!$L4)*(1+SUM($B87:$B$228))+('Swap - Encargos'!AD4)*(1+SUM($B87:$B$228))</f>
        <v>207.88469999999998</v>
      </c>
      <c r="R87" s="4">
        <f>Forward!R87*(1+SUM($B87:$B$228))+(-'Swap - Encargos'!I4-'Swap - Encargos'!$L4)*(1+SUM($B87:$B$228))+('Swap - Encargos'!AE4)*(1+SUM($B87:$B$228))</f>
        <v>200.59049999999999</v>
      </c>
      <c r="S87" s="4">
        <f>Forward!S87*(1+SUM($B87:$B$228))+(-'Swap - Encargos'!J4-'Swap - Encargos'!$L4)*(1+SUM($B87:$B$228))+('Swap - Encargos'!AF4)*(1+SUM($B87:$B$228))</f>
        <v>194.512</v>
      </c>
      <c r="T87" s="4">
        <f>Forward!T87*(1+SUM($B87:$B$228))+(-'Swap - Encargos'!K4-'Swap - Encargos'!$L4)*(1+SUM($B87:$B$228))+('Swap - Encargos'!AG4)*(1+SUM($B87:$B$228))</f>
        <v>189.64919999999998</v>
      </c>
      <c r="U87" s="4">
        <f>Forward!U87*(1+SUM($B87:$B$228))</f>
        <v>0</v>
      </c>
      <c r="V87" s="6"/>
      <c r="W87" s="20">
        <f t="shared" si="0"/>
        <v>220.7508583333333</v>
      </c>
      <c r="X87" s="20">
        <f t="shared" si="1"/>
        <v>196.76928115079363</v>
      </c>
      <c r="Y87" s="23">
        <f t="shared" si="2"/>
        <v>220.04170000000002</v>
      </c>
      <c r="Z87" s="23">
        <f t="shared" si="3"/>
        <v>193.43958342261902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152.90574166666673</v>
      </c>
      <c r="AJ87" s="9">
        <f t="shared" si="8"/>
        <v>0.40921461488079353</v>
      </c>
      <c r="AK87" s="9">
        <f t="shared" si="9"/>
        <v>0.40921461488079353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Encargos'!$L5)*(1+SUM($B88:$B$228))+('Swap - Encargos'!X5)*(1+SUM($B88:$B$228))</f>
        <v>213.3912</v>
      </c>
      <c r="L88" s="4">
        <f>Forward!L88*(1+SUM($B88:$B$228))+(-'Swap - Encargos'!C5-'Swap - Encargos'!$L5)*(1+SUM($B88:$B$228))+('Swap - Encargos'!Y5)*(1+SUM($B88:$B$228))</f>
        <v>282.11040000000003</v>
      </c>
      <c r="M88" s="4">
        <f>Forward!M88*(1+SUM($B88:$B$228))+(-'Swap - Encargos'!D5-'Swap - Encargos'!$L5)*(1+SUM($B88:$B$228))+('Swap - Encargos'!Z5)*(1+SUM($B88:$B$228))</f>
        <v>247.148</v>
      </c>
      <c r="N88" s="4">
        <f>Forward!N88*(1+SUM($B88:$B$228))+(-'Swap - Encargos'!E5-'Swap - Encargos'!$L5)*(1+SUM($B88:$B$228))+('Swap - Encargos'!AA5)*(1+SUM($B88:$B$228))</f>
        <v>217.00800000000001</v>
      </c>
      <c r="O88" s="4">
        <f>Forward!O88*(1+SUM($B88:$B$228))+(-'Swap - Encargos'!F5-'Swap - Encargos'!$L5)*(1+SUM($B88:$B$228))+('Swap - Encargos'!AB5)*(1+SUM($B88:$B$228))</f>
        <v>215.80240000000001</v>
      </c>
      <c r="P88" s="4">
        <f>Forward!P88*(1+SUM($B88:$B$228))+(-'Swap - Encargos'!G5-'Swap - Encargos'!$L5)*(1+SUM($B88:$B$228))+('Swap - Encargos'!AC5)*(1+SUM($B88:$B$228))</f>
        <v>207.36320000000001</v>
      </c>
      <c r="Q88" s="4">
        <f>Forward!Q88*(1+SUM($B88:$B$228))+(-'Swap - Encargos'!H5-'Swap - Encargos'!$L5)*(1+SUM($B88:$B$228))+('Swap - Encargos'!AD5)*(1+SUM($B88:$B$228))</f>
        <v>202.54079999999999</v>
      </c>
      <c r="R88" s="4">
        <f>Forward!R88*(1+SUM($B88:$B$228))+(-'Swap - Encargos'!I5-'Swap - Encargos'!$L5)*(1+SUM($B88:$B$228))+('Swap - Encargos'!AE5)*(1+SUM($B88:$B$228))</f>
        <v>200.12960000000001</v>
      </c>
      <c r="S88" s="4">
        <f>Forward!S88*(1+SUM($B88:$B$228))+(-'Swap - Encargos'!J5-'Swap - Encargos'!$L5)*(1+SUM($B88:$B$228))+('Swap - Encargos'!AF5)*(1+SUM($B88:$B$228))</f>
        <v>195.30719999999999</v>
      </c>
      <c r="T88" s="4">
        <f>Forward!T88*(1+SUM($B88:$B$228))+(-'Swap - Encargos'!K5-'Swap - Encargos'!$L5)*(1+SUM($B88:$B$228))+('Swap - Encargos'!AG5)*(1+SUM($B88:$B$228))</f>
        <v>188.0736</v>
      </c>
      <c r="U88" s="4">
        <f>Forward!U88*(1+SUM($B88:$B$228))</f>
        <v>0</v>
      </c>
      <c r="V88" s="6"/>
      <c r="W88" s="20">
        <f t="shared" si="0"/>
        <v>247.7508</v>
      </c>
      <c r="X88" s="20">
        <f t="shared" si="1"/>
        <v>196.76928115079363</v>
      </c>
      <c r="Y88" s="23">
        <f t="shared" si="2"/>
        <v>234.89106666666666</v>
      </c>
      <c r="Z88" s="23">
        <f t="shared" si="3"/>
        <v>193.43958342261902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125.90580000000003</v>
      </c>
      <c r="AJ88" s="9">
        <f t="shared" si="8"/>
        <v>0.33695591085504717</v>
      </c>
      <c r="AK88" s="9">
        <f t="shared" si="9"/>
        <v>0.33695591085504717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Encargos'!$L6)*(1+SUM($B89:$B$228))+('Swap - Encargos'!X6)*(1+SUM($B89:$B$228))</f>
        <v>186.73579999999998</v>
      </c>
      <c r="L89" s="4">
        <f>Forward!L89*(1+SUM($B89:$B$228))+(-'Swap - Encargos'!C6-'Swap - Encargos'!$L6)*(1+SUM($B89:$B$228))+('Swap - Encargos'!Y6)*(1+SUM($B89:$B$228))</f>
        <v>268.80440000000004</v>
      </c>
      <c r="M89" s="4">
        <f>Forward!M89*(1+SUM($B89:$B$228))+(-'Swap - Encargos'!D6-'Swap - Encargos'!$L6)*(1+SUM($B89:$B$228))+('Swap - Encargos'!Z6)*(1+SUM($B89:$B$228))</f>
        <v>250.96340000000001</v>
      </c>
      <c r="N89" s="4">
        <f>Forward!N89*(1+SUM($B89:$B$228))+(-'Swap - Encargos'!E6-'Swap - Encargos'!$L6)*(1+SUM($B89:$B$228))+('Swap - Encargos'!AA6)*(1+SUM($B89:$B$228))</f>
        <v>220.03900000000002</v>
      </c>
      <c r="O89" s="4">
        <f>Forward!O89*(1+SUM($B89:$B$228))+(-'Swap - Encargos'!F6-'Swap - Encargos'!$L6)*(1+SUM($B89:$B$228))+('Swap - Encargos'!AB6)*(1+SUM($B89:$B$228))</f>
        <v>209.33440000000002</v>
      </c>
      <c r="P89" s="4">
        <f>Forward!P89*(1+SUM($B89:$B$228))+(-'Swap - Encargos'!G6-'Swap - Encargos'!$L6)*(1+SUM($B89:$B$228))+('Swap - Encargos'!AC6)*(1+SUM($B89:$B$228))</f>
        <v>205.7662</v>
      </c>
      <c r="Q89" s="4">
        <f>Forward!Q89*(1+SUM($B89:$B$228))+(-'Swap - Encargos'!H6-'Swap - Encargos'!$L6)*(1+SUM($B89:$B$228))+('Swap - Encargos'!AD6)*(1+SUM($B89:$B$228))</f>
        <v>202.19799999999998</v>
      </c>
      <c r="R89" s="4">
        <f>Forward!R89*(1+SUM($B89:$B$228))+(-'Swap - Encargos'!I6-'Swap - Encargos'!$L6)*(1+SUM($B89:$B$228))+('Swap - Encargos'!AE6)*(1+SUM($B89:$B$228))</f>
        <v>197.44040000000001</v>
      </c>
      <c r="S89" s="4">
        <f>Forward!S89*(1+SUM($B89:$B$228))+(-'Swap - Encargos'!J6-'Swap - Encargos'!$L6)*(1+SUM($B89:$B$228))+('Swap - Encargos'!AF6)*(1+SUM($B89:$B$228))</f>
        <v>193.87219999999999</v>
      </c>
      <c r="T89" s="4">
        <f>Forward!T89*(1+SUM($B89:$B$228))+(-'Swap - Encargos'!K6-'Swap - Encargos'!$L6)*(1+SUM($B89:$B$228))+('Swap - Encargos'!AG6)*(1+SUM($B89:$B$228))</f>
        <v>189.1146</v>
      </c>
      <c r="U89" s="4">
        <f>Forward!U89*(1+SUM($B89:$B$228))</f>
        <v>0</v>
      </c>
      <c r="V89" s="6"/>
      <c r="W89" s="20">
        <f t="shared" si="0"/>
        <v>238.27646666666669</v>
      </c>
      <c r="X89" s="20">
        <f t="shared" si="1"/>
        <v>196.76928115079363</v>
      </c>
      <c r="Y89" s="23">
        <f t="shared" si="2"/>
        <v>228.12692000000004</v>
      </c>
      <c r="Z89" s="23">
        <f t="shared" si="3"/>
        <v>193.43958342261902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135.38013333333333</v>
      </c>
      <c r="AJ89" s="9">
        <f t="shared" si="8"/>
        <v>0.36231163408684158</v>
      </c>
      <c r="AK89" s="9">
        <f t="shared" si="9"/>
        <v>0.36231163408684158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Encargos'!$L7)*(1+SUM($B90:$B$228))+('Swap - Encargos'!X7)*(1+SUM($B90:$B$228))</f>
        <v>182.714</v>
      </c>
      <c r="L90" s="4">
        <f>Forward!L90*(1+SUM($B90:$B$228))+(-'Swap - Encargos'!C7-'Swap - Encargos'!$L7)*(1+SUM($B90:$B$228))+('Swap - Encargos'!Y7)*(1+SUM($B90:$B$228))</f>
        <v>240.47520000000003</v>
      </c>
      <c r="M90" s="4">
        <f>Forward!M90*(1+SUM($B90:$B$228))+(-'Swap - Encargos'!D7-'Swap - Encargos'!$L7)*(1+SUM($B90:$B$228))+('Swap - Encargos'!Z7)*(1+SUM($B90:$B$228))</f>
        <v>246.36920000000003</v>
      </c>
      <c r="N90" s="4">
        <f>Forward!N90*(1+SUM($B90:$B$228))+(-'Swap - Encargos'!E7-'Swap - Encargos'!$L7)*(1+SUM($B90:$B$228))+('Swap - Encargos'!AA7)*(1+SUM($B90:$B$228))</f>
        <v>233.40240000000003</v>
      </c>
      <c r="O90" s="4">
        <f>Forward!O90*(1+SUM($B90:$B$228))+(-'Swap - Encargos'!F7-'Swap - Encargos'!$L7)*(1+SUM($B90:$B$228))+('Swap - Encargos'!AB7)*(1+SUM($B90:$B$228))</f>
        <v>213.36280000000002</v>
      </c>
      <c r="P90" s="4">
        <f>Forward!P90*(1+SUM($B90:$B$228))+(-'Swap - Encargos'!G7-'Swap - Encargos'!$L7)*(1+SUM($B90:$B$228))+('Swap - Encargos'!AC7)*(1+SUM($B90:$B$228))</f>
        <v>211.00520000000003</v>
      </c>
      <c r="Q90" s="4">
        <f>Forward!Q90*(1+SUM($B90:$B$228))+(-'Swap - Encargos'!H7-'Swap - Encargos'!$L7)*(1+SUM($B90:$B$228))+('Swap - Encargos'!AD7)*(1+SUM($B90:$B$228))</f>
        <v>208.64760000000004</v>
      </c>
      <c r="R90" s="4">
        <f>Forward!R90*(1+SUM($B90:$B$228))+(-'Swap - Encargos'!I7-'Swap - Encargos'!$L7)*(1+SUM($B90:$B$228))+('Swap - Encargos'!AE7)*(1+SUM($B90:$B$228))</f>
        <v>203.93240000000003</v>
      </c>
      <c r="S90" s="4">
        <f>Forward!S90*(1+SUM($B90:$B$228))+(-'Swap - Encargos'!J7-'Swap - Encargos'!$L7)*(1+SUM($B90:$B$228))+('Swap - Encargos'!AF7)*(1+SUM($B90:$B$228))</f>
        <v>196.8596</v>
      </c>
      <c r="T90" s="4">
        <f>Forward!T90*(1+SUM($B90:$B$228))+(-'Swap - Encargos'!K7-'Swap - Encargos'!$L7)*(1+SUM($B90:$B$228))+('Swap - Encargos'!AG7)*(1+SUM($B90:$B$228))</f>
        <v>194.50200000000001</v>
      </c>
      <c r="U90" s="4">
        <f>Forward!U90*(1+SUM($B90:$B$228))</f>
        <v>0</v>
      </c>
      <c r="V90" s="6"/>
      <c r="W90" s="20">
        <f t="shared" si="0"/>
        <v>228.81817777777781</v>
      </c>
      <c r="X90" s="20">
        <f t="shared" si="1"/>
        <v>196.76928115079363</v>
      </c>
      <c r="Y90" s="23">
        <f t="shared" si="2"/>
        <v>225.1508</v>
      </c>
      <c r="Z90" s="23">
        <f t="shared" si="3"/>
        <v>193.43958342261902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144.83842222222222</v>
      </c>
      <c r="AJ90" s="9">
        <f t="shared" si="8"/>
        <v>0.38762441830874178</v>
      </c>
      <c r="AK90" s="9">
        <f t="shared" si="9"/>
        <v>0.38762441830874178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Encargos'!$L8)*(1+SUM($B91:$B$228))+('Swap - Encargos'!X8)*(1+SUM($B91:$B$228))</f>
        <v>174.94090000000003</v>
      </c>
      <c r="L91" s="4">
        <f>Forward!L91*(1+SUM($B91:$B$228))+(-'Swap - Encargos'!C8-'Swap - Encargos'!$L8)*(1+SUM($B91:$B$228))+('Swap - Encargos'!Y8)*(1+SUM($B91:$B$228))</f>
        <v>243.03870000000003</v>
      </c>
      <c r="M91" s="4">
        <f>Forward!M91*(1+SUM($B91:$B$228))+(-'Swap - Encargos'!D8-'Swap - Encargos'!$L8)*(1+SUM($B91:$B$228))+('Swap - Encargos'!Z8)*(1+SUM($B91:$B$228))</f>
        <v>240.69050000000007</v>
      </c>
      <c r="N91" s="4">
        <f>Forward!N91*(1+SUM($B91:$B$228))+(-'Swap - Encargos'!E8-'Swap - Encargos'!$L8)*(1+SUM($B91:$B$228))+('Swap - Encargos'!AA8)*(1+SUM($B91:$B$228))</f>
        <v>211.33800000000005</v>
      </c>
      <c r="O91" s="4">
        <f>Forward!O91*(1+SUM($B91:$B$228))+(-'Swap - Encargos'!F8-'Swap - Encargos'!$L8)*(1+SUM($B91:$B$228))+('Swap - Encargos'!AB8)*(1+SUM($B91:$B$228))</f>
        <v>203.11930000000004</v>
      </c>
      <c r="P91" s="4">
        <f>Forward!P91*(1+SUM($B91:$B$228))+(-'Swap - Encargos'!G8-'Swap - Encargos'!$L8)*(1+SUM($B91:$B$228))+('Swap - Encargos'!AC8)*(1+SUM($B91:$B$228))</f>
        <v>204.29340000000002</v>
      </c>
      <c r="Q91" s="4">
        <f>Forward!Q91*(1+SUM($B91:$B$228))+(-'Swap - Encargos'!H8-'Swap - Encargos'!$L8)*(1+SUM($B91:$B$228))+('Swap - Encargos'!AD8)*(1+SUM($B91:$B$228))</f>
        <v>198.42290000000003</v>
      </c>
      <c r="R91" s="4">
        <f>Forward!R91*(1+SUM($B91:$B$228))+(-'Swap - Encargos'!I8-'Swap - Encargos'!$L8)*(1+SUM($B91:$B$228))+('Swap - Encargos'!AE8)*(1+SUM($B91:$B$228))</f>
        <v>197.24880000000002</v>
      </c>
      <c r="S91" s="4">
        <f>Forward!S91*(1+SUM($B91:$B$228))+(-'Swap - Encargos'!J8-'Swap - Encargos'!$L8)*(1+SUM($B91:$B$228))+('Swap - Encargos'!AF8)*(1+SUM($B91:$B$228))</f>
        <v>192.55240000000001</v>
      </c>
      <c r="T91" s="4">
        <f>Forward!T91*(1+SUM($B91:$B$228))+(-'Swap - Encargos'!K8-'Swap - Encargos'!$L8)*(1+SUM($B91:$B$228))+('Swap - Encargos'!AG8)*(1+SUM($B91:$B$228))</f>
        <v>185.50780000000003</v>
      </c>
      <c r="U91" s="4">
        <f>Forward!U91*(1+SUM($B91:$B$228))</f>
        <v>0</v>
      </c>
      <c r="V91" s="6"/>
      <c r="W91" s="20">
        <f t="shared" si="0"/>
        <v>224.61185277777784</v>
      </c>
      <c r="X91" s="20">
        <f t="shared" si="1"/>
        <v>196.76928115079363</v>
      </c>
      <c r="Y91" s="23">
        <f t="shared" si="2"/>
        <v>217.07152166666671</v>
      </c>
      <c r="Z91" s="23">
        <f t="shared" si="3"/>
        <v>193.43958342261902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149.04474722222218</v>
      </c>
      <c r="AJ91" s="9">
        <f t="shared" si="8"/>
        <v>0.39888161274877032</v>
      </c>
      <c r="AK91" s="9">
        <f t="shared" si="9"/>
        <v>0.39888161274877032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Encargos'!$L9)*(1+SUM($B92:$B$228))+('Swap - Encargos'!X9)*(1+SUM($B92:$B$228))</f>
        <v>94.559399999999997</v>
      </c>
      <c r="L92" s="4">
        <f>Forward!L92*(1+SUM($B92:$B$228))+(-'Swap - Encargos'!C9-'Swap - Encargos'!$L9)*(1+SUM($B92:$B$228))+('Swap - Encargos'!Y9)*(1+SUM($B92:$B$228))</f>
        <v>227.643</v>
      </c>
      <c r="M92" s="4">
        <f>Forward!M92*(1+SUM($B92:$B$228))+(-'Swap - Encargos'!D9-'Swap - Encargos'!$L9)*(1+SUM($B92:$B$228))+('Swap - Encargos'!Z9)*(1+SUM($B92:$B$228))</f>
        <v>229.9778</v>
      </c>
      <c r="N92" s="4">
        <f>Forward!N92*(1+SUM($B92:$B$228))+(-'Swap - Encargos'!E9-'Swap - Encargos'!$L9)*(1+SUM($B92:$B$228))+('Swap - Encargos'!AA9)*(1+SUM($B92:$B$228))</f>
        <v>217.13640000000001</v>
      </c>
      <c r="O92" s="4">
        <f>Forward!O92*(1+SUM($B92:$B$228))+(-'Swap - Encargos'!F9-'Swap - Encargos'!$L9)*(1+SUM($B92:$B$228))+('Swap - Encargos'!AB9)*(1+SUM($B92:$B$228))</f>
        <v>203.12760000000003</v>
      </c>
      <c r="P92" s="4">
        <f>Forward!P92*(1+SUM($B92:$B$228))+(-'Swap - Encargos'!G9-'Swap - Encargos'!$L9)*(1+SUM($B92:$B$228))+('Swap - Encargos'!AC9)*(1+SUM($B92:$B$228))</f>
        <v>204.29499999999999</v>
      </c>
      <c r="Q92" s="4">
        <f>Forward!Q92*(1+SUM($B92:$B$228))+(-'Swap - Encargos'!H9-'Swap - Encargos'!$L9)*(1+SUM($B92:$B$228))+('Swap - Encargos'!AD9)*(1+SUM($B92:$B$228))</f>
        <v>199.62540000000001</v>
      </c>
      <c r="R92" s="4">
        <f>Forward!R92*(1+SUM($B92:$B$228))+(-'Swap - Encargos'!I9-'Swap - Encargos'!$L9)*(1+SUM($B92:$B$228))+('Swap - Encargos'!AE9)*(1+SUM($B92:$B$228))</f>
        <v>194.95580000000001</v>
      </c>
      <c r="S92" s="4">
        <f>Forward!S92*(1+SUM($B92:$B$228))+(-'Swap - Encargos'!J9-'Swap - Encargos'!$L9)*(1+SUM($B92:$B$228))+('Swap - Encargos'!AF9)*(1+SUM($B92:$B$228))</f>
        <v>190.28620000000001</v>
      </c>
      <c r="T92" s="4">
        <f>Forward!T92*(1+SUM($B92:$B$228))+(-'Swap - Encargos'!K9-'Swap - Encargos'!$L9)*(1+SUM($B92:$B$228))+('Swap - Encargos'!AG9)*(1+SUM($B92:$B$228))</f>
        <v>186.78400000000002</v>
      </c>
      <c r="U92" s="4">
        <f>Forward!U92*(1+SUM($B92:$B$228))</f>
        <v>0</v>
      </c>
      <c r="V92" s="6"/>
      <c r="W92" s="20">
        <f t="shared" si="0"/>
        <v>204.48956666666669</v>
      </c>
      <c r="X92" s="20">
        <f t="shared" si="1"/>
        <v>196.76928115079363</v>
      </c>
      <c r="Y92" s="23">
        <f t="shared" si="2"/>
        <v>205.46240000000003</v>
      </c>
      <c r="Z92" s="23">
        <f t="shared" si="3"/>
        <v>193.43958342261902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169.16703333333334</v>
      </c>
      <c r="AJ92" s="9">
        <f t="shared" si="8"/>
        <v>0.45273396303807645</v>
      </c>
      <c r="AK92" s="9">
        <f t="shared" si="9"/>
        <v>0.45273396303807645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Encargos'!$L10)*(1+SUM($B93:$B$228))+('Swap - Encargos'!X10)*(1+SUM($B93:$B$228))</f>
        <v>110.37479999999999</v>
      </c>
      <c r="L93" s="4">
        <f>Forward!L93*(1+SUM($B93:$B$228))+(-'Swap - Encargos'!C10-'Swap - Encargos'!$L10)*(1+SUM($B93:$B$228))+('Swap - Encargos'!Y10)*(1+SUM($B93:$B$228))</f>
        <v>218.40119999999999</v>
      </c>
      <c r="M93" s="4">
        <f>Forward!M93*(1+SUM($B93:$B$228))+(-'Swap - Encargos'!D10-'Swap - Encargos'!$L10)*(1+SUM($B93:$B$228))+('Swap - Encargos'!Z10)*(1+SUM($B93:$B$228))</f>
        <v>219.57539999999997</v>
      </c>
      <c r="N93" s="4">
        <f>Forward!N93*(1+SUM($B93:$B$228))+(-'Swap - Encargos'!E10-'Swap - Encargos'!$L10)*(1+SUM($B93:$B$228))+('Swap - Encargos'!AA10)*(1+SUM($B93:$B$228))</f>
        <v>207.83339999999998</v>
      </c>
      <c r="O93" s="4">
        <f>Forward!O93*(1+SUM($B93:$B$228))+(-'Swap - Encargos'!F10-'Swap - Encargos'!$L10)*(1+SUM($B93:$B$228))+('Swap - Encargos'!AB10)*(1+SUM($B93:$B$228))</f>
        <v>204.31079999999997</v>
      </c>
      <c r="P93" s="4">
        <f>Forward!P93*(1+SUM($B93:$B$228))+(-'Swap - Encargos'!G10-'Swap - Encargos'!$L10)*(1+SUM($B93:$B$228))+('Swap - Encargos'!AC10)*(1+SUM($B93:$B$228))</f>
        <v>198.43980000000002</v>
      </c>
      <c r="Q93" s="4">
        <f>Forward!Q93*(1+SUM($B93:$B$228))+(-'Swap - Encargos'!H10-'Swap - Encargos'!$L10)*(1+SUM($B93:$B$228))+('Swap - Encargos'!AD10)*(1+SUM($B93:$B$228))</f>
        <v>200.78819999999999</v>
      </c>
      <c r="R93" s="4">
        <f>Forward!R93*(1+SUM($B93:$B$228))+(-'Swap - Encargos'!I10-'Swap - Encargos'!$L10)*(1+SUM($B93:$B$228))+('Swap - Encargos'!AE10)*(1+SUM($B93:$B$228))</f>
        <v>193.74299999999997</v>
      </c>
      <c r="S93" s="4">
        <f>Forward!S93*(1+SUM($B93:$B$228))+(-'Swap - Encargos'!J10-'Swap - Encargos'!$L10)*(1+SUM($B93:$B$228))+('Swap - Encargos'!AF10)*(1+SUM($B93:$B$228))</f>
        <v>184.3494</v>
      </c>
      <c r="T93" s="4">
        <f>Forward!T93*(1+SUM($B93:$B$228))+(-'Swap - Encargos'!K10-'Swap - Encargos'!$L10)*(1+SUM($B93:$B$228))+('Swap - Encargos'!AG10)*(1+SUM($B93:$B$228))</f>
        <v>180.82679999999999</v>
      </c>
      <c r="U93" s="4">
        <f>Forward!U93*(1+SUM($B93:$B$228))</f>
        <v>0</v>
      </c>
      <c r="V93" s="6"/>
      <c r="W93" s="20">
        <f t="shared" si="0"/>
        <v>201.73408333333333</v>
      </c>
      <c r="X93" s="20">
        <f t="shared" si="1"/>
        <v>196.76928115079363</v>
      </c>
      <c r="Y93" s="23">
        <f t="shared" si="2"/>
        <v>202.37336999999999</v>
      </c>
      <c r="Z93" s="23">
        <f t="shared" si="3"/>
        <v>193.43958342261902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171.9225166666667</v>
      </c>
      <c r="AJ93" s="9">
        <f t="shared" si="8"/>
        <v>0.46010833654929867</v>
      </c>
      <c r="AK93" s="9">
        <f t="shared" si="9"/>
        <v>0.46010833654929867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Encargos'!$L11)*(1+SUM($B94:$B$228))+('Swap - Encargos'!X11)*(1+SUM($B94:$B$228))</f>
        <v>133.09139999999999</v>
      </c>
      <c r="L94" s="4">
        <f>Forward!L94*(1+SUM($B94:$B$228))+(-'Swap - Encargos'!C11-'Swap - Encargos'!$L11)*(1+SUM($B94:$B$228))+('Swap - Encargos'!Y11)*(1+SUM($B94:$B$228))</f>
        <v>200.226</v>
      </c>
      <c r="M94" s="4">
        <f>Forward!M94*(1+SUM($B94:$B$228))+(-'Swap - Encargos'!D11-'Swap - Encargos'!$L11)*(1+SUM($B94:$B$228))+('Swap - Encargos'!Z11)*(1+SUM($B94:$B$228))</f>
        <v>220.24859999999998</v>
      </c>
      <c r="N94" s="4">
        <f>Forward!N94*(1+SUM($B94:$B$228))+(-'Swap - Encargos'!E11-'Swap - Encargos'!$L11)*(1+SUM($B94:$B$228))+('Swap - Encargos'!AA11)*(1+SUM($B94:$B$228))</f>
        <v>216.71519999999998</v>
      </c>
      <c r="O94" s="4">
        <f>Forward!O94*(1+SUM($B94:$B$228))+(-'Swap - Encargos'!F11-'Swap - Encargos'!$L11)*(1+SUM($B94:$B$228))+('Swap - Encargos'!AB11)*(1+SUM($B94:$B$228))</f>
        <v>204.93719999999999</v>
      </c>
      <c r="P94" s="4">
        <f>Forward!P94*(1+SUM($B94:$B$228))+(-'Swap - Encargos'!G11-'Swap - Encargos'!$L11)*(1+SUM($B94:$B$228))+('Swap - Encargos'!AC11)*(1+SUM($B94:$B$228))</f>
        <v>201.40379999999999</v>
      </c>
      <c r="Q94" s="4">
        <f>Forward!Q94*(1+SUM($B94:$B$228))+(-'Swap - Encargos'!H11-'Swap - Encargos'!$L11)*(1+SUM($B94:$B$228))+('Swap - Encargos'!AD11)*(1+SUM($B94:$B$228))</f>
        <v>196.6926</v>
      </c>
      <c r="R94" s="4">
        <f>Forward!R94*(1+SUM($B94:$B$228))+(-'Swap - Encargos'!I11-'Swap - Encargos'!$L11)*(1+SUM($B94:$B$228))+('Swap - Encargos'!AE11)*(1+SUM($B94:$B$228))</f>
        <v>188.44800000000001</v>
      </c>
      <c r="S94" s="4">
        <f>Forward!S94*(1+SUM($B94:$B$228))+(-'Swap - Encargos'!J11-'Swap - Encargos'!$L11)*(1+SUM($B94:$B$228))+('Swap - Encargos'!AF11)*(1+SUM($B94:$B$228))</f>
        <v>184.91459999999998</v>
      </c>
      <c r="T94" s="4">
        <f>Forward!T94*(1+SUM($B94:$B$228))+(-'Swap - Encargos'!K11-'Swap - Encargos'!$L11)*(1+SUM($B94:$B$228))+('Swap - Encargos'!AG11)*(1+SUM($B94:$B$228))</f>
        <v>180.20339999999999</v>
      </c>
      <c r="U94" s="4">
        <f>Forward!U94*(1+SUM($B94:$B$228))</f>
        <v>0</v>
      </c>
      <c r="V94" s="6"/>
      <c r="W94" s="20">
        <f t="shared" si="0"/>
        <v>203.10506666666663</v>
      </c>
      <c r="X94" s="20">
        <f t="shared" si="1"/>
        <v>196.76928115079363</v>
      </c>
      <c r="Y94" s="23">
        <f t="shared" si="2"/>
        <v>204.15199999999999</v>
      </c>
      <c r="Z94" s="23">
        <f t="shared" si="3"/>
        <v>193.43958342261902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170.5515333333334</v>
      </c>
      <c r="AJ94" s="9">
        <f t="shared" si="8"/>
        <v>0.4564392368108402</v>
      </c>
      <c r="AK94" s="9">
        <f t="shared" si="9"/>
        <v>0.4564392368108402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Encargos'!$L12)*(1+SUM($B95:$B$228))+('Swap - Encargos'!X12)*(1+SUM($B95:$B$228))</f>
        <v>109.80510000000001</v>
      </c>
      <c r="L95" s="4">
        <f>Forward!L95*(1+SUM($B95:$B$228))+(-'Swap - Encargos'!C12-'Swap - Encargos'!$L12)*(1+SUM($B95:$B$228))+('Swap - Encargos'!Y12)*(1+SUM($B95:$B$228))</f>
        <v>171.20150000000001</v>
      </c>
      <c r="M95" s="4">
        <f>Forward!M95*(1+SUM($B95:$B$228))+(-'Swap - Encargos'!D12-'Swap - Encargos'!$L12)*(1+SUM($B95:$B$228))+('Swap - Encargos'!Z12)*(1+SUM($B95:$B$228))</f>
        <v>193.63480000000001</v>
      </c>
      <c r="N95" s="4">
        <f>Forward!N95*(1+SUM($B95:$B$228))+(-'Swap - Encargos'!E12-'Swap - Encargos'!$L12)*(1+SUM($B95:$B$228))+('Swap - Encargos'!AA12)*(1+SUM($B95:$B$228))</f>
        <v>198.35760000000002</v>
      </c>
      <c r="O95" s="4">
        <f>Forward!O95*(1+SUM($B95:$B$228))+(-'Swap - Encargos'!F12-'Swap - Encargos'!$L12)*(1+SUM($B95:$B$228))+('Swap - Encargos'!AB12)*(1+SUM($B95:$B$228))</f>
        <v>192.45410000000001</v>
      </c>
      <c r="P95" s="4">
        <f>Forward!P95*(1+SUM($B95:$B$228))+(-'Swap - Encargos'!G12-'Swap - Encargos'!$L12)*(1+SUM($B95:$B$228))+('Swap - Encargos'!AC12)*(1+SUM($B95:$B$228))</f>
        <v>187.7313</v>
      </c>
      <c r="Q95" s="4">
        <f>Forward!Q95*(1+SUM($B95:$B$228))+(-'Swap - Encargos'!H12-'Swap - Encargos'!$L12)*(1+SUM($B95:$B$228))+('Swap - Encargos'!AD12)*(1+SUM($B95:$B$228))</f>
        <v>184.18920000000003</v>
      </c>
      <c r="R95" s="4">
        <f>Forward!R95*(1+SUM($B95:$B$228))+(-'Swap - Encargos'!I12-'Swap - Encargos'!$L12)*(1+SUM($B95:$B$228))+('Swap - Encargos'!AE12)*(1+SUM($B95:$B$228))</f>
        <v>180.64710000000002</v>
      </c>
      <c r="S95" s="4">
        <f>Forward!S95*(1+SUM($B95:$B$228))+(-'Swap - Encargos'!J12-'Swap - Encargos'!$L12)*(1+SUM($B95:$B$228))+('Swap - Encargos'!AF12)*(1+SUM($B95:$B$228))</f>
        <v>177.10500000000002</v>
      </c>
      <c r="T95" s="4">
        <f>Forward!T95*(1+SUM($B95:$B$228))+(-'Swap - Encargos'!K12-'Swap - Encargos'!$L12)*(1+SUM($B95:$B$228))+('Swap - Encargos'!AG12)*(1+SUM($B95:$B$228))</f>
        <v>172.38220000000004</v>
      </c>
      <c r="U95" s="4">
        <f>Forward!U95*(1+SUM($B95:$B$228))</f>
        <v>0</v>
      </c>
      <c r="V95" s="6"/>
      <c r="W95" s="20">
        <f t="shared" si="0"/>
        <v>180.35192499999999</v>
      </c>
      <c r="X95" s="20">
        <f t="shared" si="1"/>
        <v>196.76928115079363</v>
      </c>
      <c r="Y95" s="23">
        <f t="shared" si="2"/>
        <v>184.77955</v>
      </c>
      <c r="Z95" s="23">
        <f t="shared" si="3"/>
        <v>193.43958342261902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193.30467500000003</v>
      </c>
      <c r="AJ95" s="9">
        <f t="shared" si="8"/>
        <v>0.51733242501269883</v>
      </c>
      <c r="AK95" s="9">
        <f t="shared" si="9"/>
        <v>0.51733242501269883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Encargos'!$L13)*(1+SUM($B96:$B$228))+('Swap - Encargos'!X13)*(1+SUM($B96:$B$228))</f>
        <v>102.2076</v>
      </c>
      <c r="L96" s="4">
        <f>Forward!L96*(1+SUM($B96:$B$228))+(-'Swap - Encargos'!C13-'Swap - Encargos'!$L13)*(1+SUM($B96:$B$228))+('Swap - Encargos'!Y13)*(1+SUM($B96:$B$228))</f>
        <v>122.17920000000001</v>
      </c>
      <c r="M96" s="4">
        <f>Forward!M96*(1+SUM($B96:$B$228))+(-'Swap - Encargos'!D13-'Swap - Encargos'!$L13)*(1+SUM($B96:$B$228))+('Swap - Encargos'!Z13)*(1+SUM($B96:$B$228))</f>
        <v>167.99639999999999</v>
      </c>
      <c r="N96" s="4">
        <f>Forward!N96*(1+SUM($B96:$B$228))+(-'Swap - Encargos'!E13-'Swap - Encargos'!$L13)*(1+SUM($B96:$B$228))+('Swap - Encargos'!AA13)*(1+SUM($B96:$B$228))</f>
        <v>179.74440000000001</v>
      </c>
      <c r="O96" s="4">
        <f>Forward!O96*(1+SUM($B96:$B$228))+(-'Swap - Encargos'!F13-'Swap - Encargos'!$L13)*(1+SUM($B96:$B$228))+('Swap - Encargos'!AB13)*(1+SUM($B96:$B$228))</f>
        <v>173.87040000000002</v>
      </c>
      <c r="P96" s="4">
        <f>Forward!P96*(1+SUM($B96:$B$228))+(-'Swap - Encargos'!G13-'Swap - Encargos'!$L13)*(1+SUM($B96:$B$228))+('Swap - Encargos'!AC13)*(1+SUM($B96:$B$228))</f>
        <v>184.4436</v>
      </c>
      <c r="Q96" s="4">
        <f>Forward!Q96*(1+SUM($B96:$B$228))+(-'Swap - Encargos'!H13-'Swap - Encargos'!$L13)*(1+SUM($B96:$B$228))+('Swap - Encargos'!AD13)*(1+SUM($B96:$B$228))</f>
        <v>180.91919999999999</v>
      </c>
      <c r="R96" s="4">
        <f>Forward!R96*(1+SUM($B96:$B$228))+(-'Swap - Encargos'!I13-'Swap - Encargos'!$L13)*(1+SUM($B96:$B$228))+('Swap - Encargos'!AE13)*(1+SUM($B96:$B$228))</f>
        <v>180.91919999999999</v>
      </c>
      <c r="S96" s="4">
        <f>Forward!S96*(1+SUM($B96:$B$228))+(-'Swap - Encargos'!J13-'Swap - Encargos'!$L13)*(1+SUM($B96:$B$228))+('Swap - Encargos'!AF13)*(1+SUM($B96:$B$228))</f>
        <v>175.04520000000002</v>
      </c>
      <c r="T96" s="4">
        <f>Forward!T96*(1+SUM($B96:$B$228))+(-'Swap - Encargos'!K13-'Swap - Encargos'!$L13)*(1+SUM($B96:$B$228))+('Swap - Encargos'!AG13)*(1+SUM($B96:$B$228))</f>
        <v>169.1712</v>
      </c>
      <c r="U96" s="4">
        <f>Forward!U96*(1+SUM($B96:$B$228))</f>
        <v>0</v>
      </c>
      <c r="V96" s="6"/>
      <c r="W96" s="20">
        <f t="shared" si="0"/>
        <v>152.33240000000001</v>
      </c>
      <c r="X96" s="20">
        <f t="shared" si="1"/>
        <v>196.76928115079363</v>
      </c>
      <c r="Y96" s="23">
        <f t="shared" si="2"/>
        <v>162.90560000000002</v>
      </c>
      <c r="Z96" s="23">
        <f t="shared" si="3"/>
        <v>193.43958342261902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221.32420000000002</v>
      </c>
      <c r="AJ96" s="9">
        <f t="shared" si="8"/>
        <v>0.59231979309344462</v>
      </c>
      <c r="AK96" s="9">
        <f t="shared" si="9"/>
        <v>0.59231979309344462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Encargos'!$L14)*(1+SUM($B97:$B$228))+('Swap - Encargos'!X14)*(1+SUM($B97:$B$228))</f>
        <v>106.53370000000001</v>
      </c>
      <c r="L97" s="4">
        <f>Forward!L97*(1+SUM($B97:$B$228))+(-'Swap - Encargos'!C14-'Swap - Encargos'!$L14)*(1+SUM($B97:$B$228))+('Swap - Encargos'!Y14)*(1+SUM($B97:$B$228))</f>
        <v>118.24070000000002</v>
      </c>
      <c r="M97" s="4">
        <f>Forward!M97*(1+SUM($B97:$B$228))+(-'Swap - Encargos'!D14-'Swap - Encargos'!$L14)*(1+SUM($B97:$B$228))+('Swap - Encargos'!Z14)*(1+SUM($B97:$B$228))</f>
        <v>161.5566</v>
      </c>
      <c r="N97" s="4">
        <f>Forward!N97*(1+SUM($B97:$B$228))+(-'Swap - Encargos'!E14-'Swap - Encargos'!$L14)*(1+SUM($B97:$B$228))+('Swap - Encargos'!AA14)*(1+SUM($B97:$B$228))</f>
        <v>175.60500000000002</v>
      </c>
      <c r="O97" s="4">
        <f>Forward!O97*(1+SUM($B97:$B$228))+(-'Swap - Encargos'!F14-'Swap - Encargos'!$L14)*(1+SUM($B97:$B$228))+('Swap - Encargos'!AB14)*(1+SUM($B97:$B$228))</f>
        <v>167.4101</v>
      </c>
      <c r="P97" s="4">
        <f>Forward!P97*(1+SUM($B97:$B$228))+(-'Swap - Encargos'!G14-'Swap - Encargos'!$L14)*(1+SUM($B97:$B$228))+('Swap - Encargos'!AC14)*(1+SUM($B97:$B$228))</f>
        <v>189.6534</v>
      </c>
      <c r="Q97" s="4">
        <f>Forward!Q97*(1+SUM($B97:$B$228))+(-'Swap - Encargos'!H14-'Swap - Encargos'!$L14)*(1+SUM($B97:$B$228))+('Swap - Encargos'!AD14)*(1+SUM($B97:$B$228))</f>
        <v>188.48269999999999</v>
      </c>
      <c r="R97" s="4">
        <f>Forward!R97*(1+SUM($B97:$B$228))+(-'Swap - Encargos'!I14-'Swap - Encargos'!$L14)*(1+SUM($B97:$B$228))+('Swap - Encargos'!AE14)*(1+SUM($B97:$B$228))</f>
        <v>176.77570000000003</v>
      </c>
      <c r="S97" s="4">
        <f>Forward!S97*(1+SUM($B97:$B$228))+(-'Swap - Encargos'!J14-'Swap - Encargos'!$L14)*(1+SUM($B97:$B$228))+('Swap - Encargos'!AF14)*(1+SUM($B97:$B$228))</f>
        <v>173.2636</v>
      </c>
      <c r="T97" s="4">
        <f>Forward!T97*(1+SUM($B97:$B$228))+(-'Swap - Encargos'!K14-'Swap - Encargos'!$L14)*(1+SUM($B97:$B$228))+('Swap - Encargos'!AG14)*(1+SUM($B97:$B$228))</f>
        <v>167.41010000000003</v>
      </c>
      <c r="U97" s="4">
        <f>Forward!U97*(1+SUM($B97:$B$228))</f>
        <v>0</v>
      </c>
      <c r="V97" s="6"/>
      <c r="W97" s="20">
        <f t="shared" si="0"/>
        <v>149.88211944444447</v>
      </c>
      <c r="X97" s="20">
        <f t="shared" si="1"/>
        <v>196.76928115079363</v>
      </c>
      <c r="Y97" s="23">
        <f t="shared" si="2"/>
        <v>161.10783166666667</v>
      </c>
      <c r="Z97" s="23">
        <f t="shared" si="3"/>
        <v>193.43958342261902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223.77448055555556</v>
      </c>
      <c r="AJ97" s="9">
        <f t="shared" si="8"/>
        <v>0.59887736642563127</v>
      </c>
      <c r="AK97" s="9">
        <f t="shared" si="9"/>
        <v>0.59887736642563127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Encargos'!$L15)*(1+SUM($B98:$B$228))+('Swap - Encargos'!Y15)*(1+SUM($B98:$B$228))</f>
        <v>110.6275</v>
      </c>
      <c r="M98" s="4">
        <f>Forward!M98*(1+SUM($B98:$B$228))+(-'Swap - Encargos'!D15-'Swap - Encargos'!$L15)*(1+SUM($B98:$B$228))+('Swap - Encargos'!Z15)*(1+SUM($B98:$B$228))</f>
        <v>130.42400000000001</v>
      </c>
      <c r="N98" s="4">
        <f>Forward!N98*(1+SUM($B98:$B$228))+(-'Swap - Encargos'!E15-'Swap - Encargos'!$L15)*(1+SUM($B98:$B$228))+('Swap - Encargos'!AA15)*(1+SUM($B98:$B$228))</f>
        <v>149.05600000000001</v>
      </c>
      <c r="O98" s="4">
        <f>Forward!O98*(1+SUM($B98:$B$228))+(-'Swap - Encargos'!F15-'Swap - Encargos'!$L15)*(1+SUM($B98:$B$228))+('Swap - Encargos'!AB15)*(1+SUM($B98:$B$228))</f>
        <v>163.03</v>
      </c>
      <c r="P98" s="4">
        <f>Forward!P98*(1+SUM($B98:$B$228))+(-'Swap - Encargos'!G15-'Swap - Encargos'!$L15)*(1+SUM($B98:$B$228))+('Swap - Encargos'!AC15)*(1+SUM($B98:$B$228))</f>
        <v>192.14250000000001</v>
      </c>
      <c r="Q98" s="4">
        <f>Forward!Q98*(1+SUM($B98:$B$228))+(-'Swap - Encargos'!H15-'Swap - Encargos'!$L15)*(1+SUM($B98:$B$228))+('Swap - Encargos'!AD15)*(1+SUM($B98:$B$228))</f>
        <v>187.4845</v>
      </c>
      <c r="R98" s="4">
        <f>Forward!R98*(1+SUM($B98:$B$228))+(-'Swap - Encargos'!I15-'Swap - Encargos'!$L15)*(1+SUM($B98:$B$228))+('Swap - Encargos'!AE15)*(1+SUM($B98:$B$228))</f>
        <v>182.82650000000004</v>
      </c>
      <c r="S98" s="4">
        <f>Forward!S98*(1+SUM($B98:$B$228))+(-'Swap - Encargos'!J15-'Swap - Encargos'!$L15)*(1+SUM($B98:$B$228))+('Swap - Encargos'!AF15)*(1+SUM($B98:$B$228))</f>
        <v>179.33300000000003</v>
      </c>
      <c r="T98" s="4">
        <f>Forward!T98*(1+SUM($B98:$B$228))+(-'Swap - Encargos'!K15-'Swap - Encargos'!$L15)*(1+SUM($B98:$B$228))+('Swap - Encargos'!AG15)*(1+SUM($B98:$B$228))</f>
        <v>172.346</v>
      </c>
      <c r="U98" s="4">
        <f>Forward!U98*(1+SUM($B98:$B$228))</f>
        <v>0</v>
      </c>
      <c r="V98" s="6"/>
      <c r="W98" s="20">
        <f t="shared" si="0"/>
        <v>130.03583333333336</v>
      </c>
      <c r="X98" s="20">
        <f t="shared" si="1"/>
        <v>196.76928115079363</v>
      </c>
      <c r="Y98" s="23">
        <f t="shared" si="2"/>
        <v>149.05600000000001</v>
      </c>
      <c r="Z98" s="23">
        <f t="shared" si="3"/>
        <v>193.43958342261902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238.87776666666667</v>
      </c>
      <c r="AJ98" s="9">
        <f t="shared" si="8"/>
        <v>0.64751683501683499</v>
      </c>
      <c r="AK98" s="9">
        <f t="shared" si="9"/>
        <v>0.64751683501683499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Encargos'!$L16)*(1+SUM($B99:$B$228))+('Swap - Encargos'!Y16)*(1+SUM($B99:$B$228))</f>
        <v>113.60159999999999</v>
      </c>
      <c r="M99" s="4">
        <f>Forward!M99*(1+SUM($B99:$B$228))+(-'Swap - Encargos'!D16-'Swap - Encargos'!$L16)*(1+SUM($B99:$B$228))+('Swap - Encargos'!Z16)*(1+SUM($B99:$B$228))</f>
        <v>121.71600000000001</v>
      </c>
      <c r="N99" s="4">
        <f>Forward!N99*(1+SUM($B99:$B$228))+(-'Swap - Encargos'!E16-'Swap - Encargos'!$L16)*(1+SUM($B99:$B$228))+('Swap - Encargos'!AA16)*(1+SUM($B99:$B$228))</f>
        <v>135.62639999999999</v>
      </c>
      <c r="O99" s="4">
        <f>Forward!O99*(1+SUM($B99:$B$228))+(-'Swap - Encargos'!F16-'Swap - Encargos'!$L16)*(1+SUM($B99:$B$228))+('Swap - Encargos'!AB16)*(1+SUM($B99:$B$228))</f>
        <v>153.01439999999999</v>
      </c>
      <c r="P99" s="4">
        <f>Forward!P99*(1+SUM($B99:$B$228))+(-'Swap - Encargos'!G16-'Swap - Encargos'!$L16)*(1+SUM($B99:$B$228))+('Swap - Encargos'!AC16)*(1+SUM($B99:$B$228))</f>
        <v>198.22319999999999</v>
      </c>
      <c r="Q99" s="4">
        <f>Forward!Q99*(1+SUM($B99:$B$228))+(-'Swap - Encargos'!H16-'Swap - Encargos'!$L16)*(1+SUM($B99:$B$228))+('Swap - Encargos'!AD16)*(1+SUM($B99:$B$228))</f>
        <v>193.5864</v>
      </c>
      <c r="R99" s="4">
        <f>Forward!R99*(1+SUM($B99:$B$228))+(-'Swap - Encargos'!I16-'Swap - Encargos'!$L16)*(1+SUM($B99:$B$228))+('Swap - Encargos'!AE16)*(1+SUM($B99:$B$228))</f>
        <v>185.47199999999998</v>
      </c>
      <c r="S99" s="4">
        <f>Forward!S99*(1+SUM($B99:$B$228))+(-'Swap - Encargos'!J16-'Swap - Encargos'!$L16)*(1+SUM($B99:$B$228))+('Swap - Encargos'!AF16)*(1+SUM($B99:$B$228))</f>
        <v>183.15359999999998</v>
      </c>
      <c r="T99" s="4">
        <f>Forward!T99*(1+SUM($B99:$B$228))+(-'Swap - Encargos'!K16-'Swap - Encargos'!$L16)*(1+SUM($B99:$B$228))+('Swap - Encargos'!AG16)*(1+SUM($B99:$B$228))</f>
        <v>176.19839999999999</v>
      </c>
      <c r="U99" s="4">
        <f>Forward!U99*(1+SUM($B99:$B$228))</f>
        <v>0</v>
      </c>
      <c r="V99" s="6"/>
      <c r="W99" s="20">
        <f t="shared" si="0"/>
        <v>124.74279999999999</v>
      </c>
      <c r="X99" s="20">
        <f t="shared" si="1"/>
        <v>196.76928115079363</v>
      </c>
      <c r="Y99" s="23">
        <f t="shared" si="2"/>
        <v>145.76940000000002</v>
      </c>
      <c r="Z99" s="23">
        <f t="shared" si="3"/>
        <v>193.43958342261902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244.17080000000004</v>
      </c>
      <c r="AJ99" s="9">
        <f t="shared" si="8"/>
        <v>0.6618644582362917</v>
      </c>
      <c r="AK99" s="9">
        <f t="shared" si="9"/>
        <v>0.6618644582362917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Encargos'!$L17)*(1+SUM($B100:$B$228))+('Swap - Encargos'!Y17)*(1+SUM($B100:$B$228))</f>
        <v>110.4768</v>
      </c>
      <c r="M100" s="4">
        <f>Forward!M100*(1+SUM($B100:$B$228))+(-'Swap - Encargos'!D17-'Swap - Encargos'!$L17)*(1+SUM($B100:$B$228))+('Swap - Encargos'!Z17)*(1+SUM($B100:$B$228))</f>
        <v>125.43720000000002</v>
      </c>
      <c r="N100" s="4">
        <f>Forward!N100*(1+SUM($B100:$B$228))+(-'Swap - Encargos'!E17-'Swap - Encargos'!$L17)*(1+SUM($B100:$B$228))+('Swap - Encargos'!AA17)*(1+SUM($B100:$B$228))</f>
        <v>127.7388</v>
      </c>
      <c r="O100" s="4">
        <f>Forward!O100*(1+SUM($B100:$B$228))+(-'Swap - Encargos'!F17-'Swap - Encargos'!$L17)*(1+SUM($B100:$B$228))+('Swap - Encargos'!AB17)*(1+SUM($B100:$B$228))</f>
        <v>141.54840000000002</v>
      </c>
      <c r="P100" s="4">
        <f>Forward!P100*(1+SUM($B100:$B$228))+(-'Swap - Encargos'!G17-'Swap - Encargos'!$L17)*(1+SUM($B100:$B$228))+('Swap - Encargos'!AC17)*(1+SUM($B100:$B$228))</f>
        <v>166.86600000000001</v>
      </c>
      <c r="Q100" s="4">
        <f>Forward!Q100*(1+SUM($B100:$B$228))+(-'Swap - Encargos'!H17-'Swap - Encargos'!$L17)*(1+SUM($B100:$B$228))+('Swap - Encargos'!AD17)*(1+SUM($B100:$B$228))</f>
        <v>185.27880000000002</v>
      </c>
      <c r="R100" s="4">
        <f>Forward!R100*(1+SUM($B100:$B$228))+(-'Swap - Encargos'!I17-'Swap - Encargos'!$L17)*(1+SUM($B100:$B$228))+('Swap - Encargos'!AE17)*(1+SUM($B100:$B$228))</f>
        <v>174.92159999999998</v>
      </c>
      <c r="S100" s="4">
        <f>Forward!S100*(1+SUM($B100:$B$228))+(-'Swap - Encargos'!J17-'Swap - Encargos'!$L17)*(1+SUM($B100:$B$228))+('Swap - Encargos'!AF17)*(1+SUM($B100:$B$228))</f>
        <v>173.77080000000004</v>
      </c>
      <c r="T100" s="4">
        <f>Forward!T100*(1+SUM($B100:$B$228))+(-'Swap - Encargos'!K17-'Swap - Encargos'!$L17)*(1+SUM($B100:$B$228))+('Swap - Encargos'!AG17)*(1+SUM($B100:$B$228))</f>
        <v>165.71520000000001</v>
      </c>
      <c r="U100" s="4">
        <f>Forward!U100*(1+SUM($B100:$B$228))</f>
        <v>0</v>
      </c>
      <c r="V100" s="6"/>
      <c r="W100" s="20">
        <f t="shared" si="0"/>
        <v>122.94380000000001</v>
      </c>
      <c r="X100" s="20">
        <f t="shared" si="1"/>
        <v>196.76928115079363</v>
      </c>
      <c r="Y100" s="23">
        <f t="shared" si="2"/>
        <v>136.90684000000002</v>
      </c>
      <c r="Z100" s="23">
        <f t="shared" si="3"/>
        <v>193.43958342261902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245.96980000000002</v>
      </c>
      <c r="AJ100" s="9">
        <f t="shared" si="8"/>
        <v>0.66674093879976237</v>
      </c>
      <c r="AK100" s="9">
        <f t="shared" si="9"/>
        <v>0.66674093879976237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Encargos'!$L18)*(1+SUM($B101:$B$228))+('Swap - Encargos'!Y18)*(1+SUM($B101:$B$228))</f>
        <v>101.7893</v>
      </c>
      <c r="M101" s="4">
        <f>Forward!M101*(1+SUM($B101:$B$228))+(-'Swap - Encargos'!D18-'Swap - Encargos'!$L18)*(1+SUM($B101:$B$228))+('Swap - Encargos'!Z18)*(1+SUM($B101:$B$228))</f>
        <v>108.65149999999998</v>
      </c>
      <c r="N101" s="4">
        <f>Forward!N101*(1+SUM($B101:$B$228))+(-'Swap - Encargos'!E18-'Swap - Encargos'!$L18)*(1+SUM($B101:$B$228))+('Swap - Encargos'!AA18)*(1+SUM($B101:$B$228))</f>
        <v>113.22629999999999</v>
      </c>
      <c r="O101" s="4">
        <f>Forward!O101*(1+SUM($B101:$B$228))+(-'Swap - Encargos'!F18-'Swap - Encargos'!$L18)*(1+SUM($B101:$B$228))+('Swap - Encargos'!AB18)*(1+SUM($B101:$B$228))</f>
        <v>129.2381</v>
      </c>
      <c r="P101" s="4">
        <f>Forward!P101*(1+SUM($B101:$B$228))+(-'Swap - Encargos'!G18-'Swap - Encargos'!$L18)*(1+SUM($B101:$B$228))+('Swap - Encargos'!AC18)*(1+SUM($B101:$B$228))</f>
        <v>157.83059999999998</v>
      </c>
      <c r="Q101" s="4">
        <f>Forward!Q101*(1+SUM($B101:$B$228))+(-'Swap - Encargos'!H18-'Swap - Encargos'!$L18)*(1+SUM($B101:$B$228))+('Swap - Encargos'!AD18)*(1+SUM($B101:$B$228))</f>
        <v>172.6987</v>
      </c>
      <c r="R101" s="4">
        <f>Forward!R101*(1+SUM($B101:$B$228))+(-'Swap - Encargos'!I18-'Swap - Encargos'!$L18)*(1+SUM($B101:$B$228))+('Swap - Encargos'!AE18)*(1+SUM($B101:$B$228))</f>
        <v>173.8424</v>
      </c>
      <c r="S101" s="4">
        <f>Forward!S101*(1+SUM($B101:$B$228))+(-'Swap - Encargos'!J18-'Swap - Encargos'!$L18)*(1+SUM($B101:$B$228))+('Swap - Encargos'!AF18)*(1+SUM($B101:$B$228))</f>
        <v>171.55500000000001</v>
      </c>
      <c r="T101" s="4">
        <f>Forward!T101*(1+SUM($B101:$B$228))+(-'Swap - Encargos'!K18-'Swap - Encargos'!$L18)*(1+SUM($B101:$B$228))+('Swap - Encargos'!AG18)*(1+SUM($B101:$B$228))</f>
        <v>166.9802</v>
      </c>
      <c r="U101" s="4">
        <f>Forward!U101*(1+SUM($B101:$B$228))</f>
        <v>0</v>
      </c>
      <c r="V101" s="6"/>
      <c r="W101" s="20">
        <f t="shared" si="0"/>
        <v>110.17643333333334</v>
      </c>
      <c r="X101" s="20">
        <f t="shared" si="1"/>
        <v>196.76928115079363</v>
      </c>
      <c r="Y101" s="23">
        <f t="shared" si="2"/>
        <v>125.69262999999999</v>
      </c>
      <c r="Z101" s="23">
        <f t="shared" si="3"/>
        <v>193.43958342261902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258.73716666666667</v>
      </c>
      <c r="AJ101" s="9">
        <f t="shared" si="8"/>
        <v>0.70134895180515611</v>
      </c>
      <c r="AK101" s="9">
        <f t="shared" si="9"/>
        <v>0.70134895180515611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Encargos'!$L19)*(1+SUM($B102:$B$228))+('Swap - Encargos'!Y19)*(1+SUM($B102:$B$228))</f>
        <v>113.80000000000001</v>
      </c>
      <c r="M102" s="4">
        <f>Forward!M102*(1+SUM($B102:$B$228))+(-'Swap - Encargos'!D19-'Swap - Encargos'!$L19)*(1+SUM($B102:$B$228))+('Swap - Encargos'!Z19)*(1+SUM($B102:$B$228))</f>
        <v>112.66199999999998</v>
      </c>
      <c r="N102" s="4">
        <f>Forward!N102*(1+SUM($B102:$B$228))+(-'Swap - Encargos'!E19-'Swap - Encargos'!$L19)*(1+SUM($B102:$B$228))+('Swap - Encargos'!AA19)*(1+SUM($B102:$B$228))</f>
        <v>125.17999999999999</v>
      </c>
      <c r="O102" s="4">
        <f>Forward!O102*(1+SUM($B102:$B$228))+(-'Swap - Encargos'!F19-'Swap - Encargos'!$L19)*(1+SUM($B102:$B$228))+('Swap - Encargos'!AB19)*(1+SUM($B102:$B$228))</f>
        <v>139.97399999999999</v>
      </c>
      <c r="P102" s="4">
        <f>Forward!P102*(1+SUM($B102:$B$228))+(-'Swap - Encargos'!G19-'Swap - Encargos'!$L19)*(1+SUM($B102:$B$228))+('Swap - Encargos'!AC19)*(1+SUM($B102:$B$228))</f>
        <v>155.90600000000001</v>
      </c>
      <c r="Q102" s="4">
        <f>Forward!Q102*(1+SUM($B102:$B$228))+(-'Swap - Encargos'!H19-'Swap - Encargos'!$L19)*(1+SUM($B102:$B$228))+('Swap - Encargos'!AD19)*(1+SUM($B102:$B$228))</f>
        <v>171.83799999999997</v>
      </c>
      <c r="R102" s="4">
        <f>Forward!R102*(1+SUM($B102:$B$228))+(-'Swap - Encargos'!I19-'Swap - Encargos'!$L19)*(1+SUM($B102:$B$228))+('Swap - Encargos'!AE19)*(1+SUM($B102:$B$228))</f>
        <v>171.83799999999999</v>
      </c>
      <c r="S102" s="4">
        <f>Forward!S102*(1+SUM($B102:$B$228))+(-'Swap - Encargos'!J19-'Swap - Encargos'!$L19)*(1+SUM($B102:$B$228))+('Swap - Encargos'!AF19)*(1+SUM($B102:$B$228))</f>
        <v>166.14799999999997</v>
      </c>
      <c r="T102" s="4">
        <f>Forward!T102*(1+SUM($B102:$B$228))+(-'Swap - Encargos'!K19-'Swap - Encargos'!$L19)*(1+SUM($B102:$B$228))+('Swap - Encargos'!AG19)*(1+SUM($B102:$B$228))</f>
        <v>166.14799999999997</v>
      </c>
      <c r="U102" s="4">
        <f>Forward!U102*(1+SUM($B102:$B$228))</f>
        <v>0</v>
      </c>
      <c r="V102" s="6"/>
      <c r="W102" s="20">
        <f t="shared" si="0"/>
        <v>120.12222222222221</v>
      </c>
      <c r="X102" s="20">
        <f t="shared" si="1"/>
        <v>196.76928115079363</v>
      </c>
      <c r="Y102" s="23">
        <f t="shared" si="2"/>
        <v>133.37360000000001</v>
      </c>
      <c r="Z102" s="23">
        <f t="shared" si="3"/>
        <v>193.43958342261902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248.79137777777783</v>
      </c>
      <c r="AJ102" s="9">
        <f t="shared" si="8"/>
        <v>0.67438928187461189</v>
      </c>
      <c r="AK102" s="9">
        <f t="shared" si="9"/>
        <v>0.67438928187461189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Encargos'!$L20)*(1+SUM($B103:$B$228))+('Swap - Encargos'!Y20)*(1+SUM($B103:$B$228))</f>
        <v>110.16289999999999</v>
      </c>
      <c r="M103" s="4">
        <f>Forward!M103*(1+SUM($B103:$B$228))+(-'Swap - Encargos'!D20-'Swap - Encargos'!$L20)*(1+SUM($B103:$B$228))+('Swap - Encargos'!Z20)*(1+SUM($B103:$B$228))</f>
        <v>114.70569999999999</v>
      </c>
      <c r="N103" s="4">
        <f>Forward!N103*(1+SUM($B103:$B$228))+(-'Swap - Encargos'!E20-'Swap - Encargos'!$L20)*(1+SUM($B103:$B$228))+('Swap - Encargos'!AA20)*(1+SUM($B103:$B$228))</f>
        <v>126.06269999999998</v>
      </c>
      <c r="O103" s="4">
        <f>Forward!O103*(1+SUM($B103:$B$228))+(-'Swap - Encargos'!F20-'Swap - Encargos'!$L20)*(1+SUM($B103:$B$228))+('Swap - Encargos'!AB20)*(1+SUM($B103:$B$228))</f>
        <v>132.87690000000001</v>
      </c>
      <c r="P103" s="4">
        <f>Forward!P103*(1+SUM($B103:$B$228))+(-'Swap - Encargos'!G20-'Swap - Encargos'!$L20)*(1+SUM($B103:$B$228))+('Swap - Encargos'!AC20)*(1+SUM($B103:$B$228))</f>
        <v>149.91239999999999</v>
      </c>
      <c r="Q103" s="4">
        <f>Forward!Q103*(1+SUM($B103:$B$228))+(-'Swap - Encargos'!H20-'Swap - Encargos'!$L20)*(1+SUM($B103:$B$228))+('Swap - Encargos'!AD20)*(1+SUM($B103:$B$228))</f>
        <v>168.08359999999999</v>
      </c>
      <c r="R103" s="4">
        <f>Forward!R103*(1+SUM($B103:$B$228))+(-'Swap - Encargos'!I20-'Swap - Encargos'!$L20)*(1+SUM($B103:$B$228))+('Swap - Encargos'!AE20)*(1+SUM($B103:$B$228))</f>
        <v>165.81219999999999</v>
      </c>
      <c r="S103" s="4">
        <f>Forward!S103*(1+SUM($B103:$B$228))+(-'Swap - Encargos'!J20-'Swap - Encargos'!$L20)*(1+SUM($B103:$B$228))+('Swap - Encargos'!AF20)*(1+SUM($B103:$B$228))</f>
        <v>164.67649999999998</v>
      </c>
      <c r="T103" s="4">
        <f>Forward!T103*(1+SUM($B103:$B$228))+(-'Swap - Encargos'!K20-'Swap - Encargos'!$L20)*(1+SUM($B103:$B$228))+('Swap - Encargos'!AG20)*(1+SUM($B103:$B$228))</f>
        <v>158.99799999999999</v>
      </c>
      <c r="U103" s="4">
        <f>Forward!U103*(1+SUM($B103:$B$228))</f>
        <v>0</v>
      </c>
      <c r="V103" s="6"/>
      <c r="W103" s="20">
        <f t="shared" si="0"/>
        <v>120.1318222222222</v>
      </c>
      <c r="X103" s="20">
        <f t="shared" si="1"/>
        <v>196.76928115079363</v>
      </c>
      <c r="Y103" s="23">
        <f t="shared" si="2"/>
        <v>131.57084499999999</v>
      </c>
      <c r="Z103" s="23">
        <f t="shared" si="3"/>
        <v>193.43958342261902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248.78177777777785</v>
      </c>
      <c r="AJ103" s="9">
        <f t="shared" si="8"/>
        <v>0.67436325952141052</v>
      </c>
      <c r="AK103" s="9">
        <f t="shared" si="9"/>
        <v>0.67436325952141052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Encargos'!$L21)*(1+SUM($B104:$B$228))+('Swap - Encargos'!Y21)*(1+SUM($B104:$B$228))</f>
        <v>113.65</v>
      </c>
      <c r="M104" s="4">
        <f>Forward!M104*(1+SUM($B104:$B$228))+(-'Swap - Encargos'!D21-'Swap - Encargos'!$L21)*(1+SUM($B104:$B$228))+('Swap - Encargos'!Z21)*(1+SUM($B104:$B$228))</f>
        <v>113.65</v>
      </c>
      <c r="N104" s="4">
        <f>Forward!N104*(1+SUM($B104:$B$228))+(-'Swap - Encargos'!E21-'Swap - Encargos'!$L21)*(1+SUM($B104:$B$228))+('Swap - Encargos'!AA21)*(1+SUM($B104:$B$228))</f>
        <v>128.42450000000002</v>
      </c>
      <c r="O104" s="4">
        <f>Forward!O104*(1+SUM($B104:$B$228))+(-'Swap - Encargos'!F21-'Swap - Encargos'!$L21)*(1+SUM($B104:$B$228))+('Swap - Encargos'!AB21)*(1+SUM($B104:$B$228))</f>
        <v>135.24350000000001</v>
      </c>
      <c r="P104" s="4">
        <f>Forward!P104*(1+SUM($B104:$B$228))+(-'Swap - Encargos'!G21-'Swap - Encargos'!$L21)*(1+SUM($B104:$B$228))+('Swap - Encargos'!AC21)*(1+SUM($B104:$B$228))</f>
        <v>142.0625</v>
      </c>
      <c r="Q104" s="4">
        <f>Forward!Q104*(1+SUM($B104:$B$228))+(-'Swap - Encargos'!H21-'Swap - Encargos'!$L21)*(1+SUM($B104:$B$228))+('Swap - Encargos'!AD21)*(1+SUM($B104:$B$228))</f>
        <v>164.79250000000002</v>
      </c>
      <c r="R104" s="4">
        <f>Forward!R104*(1+SUM($B104:$B$228))+(-'Swap - Encargos'!I21-'Swap - Encargos'!$L21)*(1+SUM($B104:$B$228))+('Swap - Encargos'!AE21)*(1+SUM($B104:$B$228))</f>
        <v>160.24650000000003</v>
      </c>
      <c r="S104" s="4">
        <f>Forward!S104*(1+SUM($B104:$B$228))+(-'Swap - Encargos'!J21-'Swap - Encargos'!$L21)*(1+SUM($B104:$B$228))+('Swap - Encargos'!AF21)*(1+SUM($B104:$B$228))</f>
        <v>157.9735</v>
      </c>
      <c r="T104" s="4">
        <f>Forward!T104*(1+SUM($B104:$B$228))+(-'Swap - Encargos'!K21-'Swap - Encargos'!$L21)*(1+SUM($B104:$B$228))+('Swap - Encargos'!AG21)*(1+SUM($B104:$B$228))</f>
        <v>157.9735</v>
      </c>
      <c r="U104" s="4">
        <f>Forward!U104*(1+SUM($B104:$B$228))</f>
        <v>0</v>
      </c>
      <c r="V104" s="6"/>
      <c r="W104" s="20">
        <f t="shared" si="0"/>
        <v>122.17375000000003</v>
      </c>
      <c r="X104" s="20">
        <f t="shared" si="1"/>
        <v>196.76928115079363</v>
      </c>
      <c r="Y104" s="23">
        <f t="shared" si="2"/>
        <v>131.72035</v>
      </c>
      <c r="Z104" s="23">
        <f t="shared" si="3"/>
        <v>193.43958342261902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246.73984999999999</v>
      </c>
      <c r="AJ104" s="9">
        <f t="shared" si="8"/>
        <v>0.66882828391254745</v>
      </c>
      <c r="AK104" s="9">
        <f t="shared" si="9"/>
        <v>0.66882828391254745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Encargos'!$L22)*(1+SUM($B105:$B$228))+('Swap - Encargos'!Y22)*(1+SUM($B105:$B$228))</f>
        <v>116.9359</v>
      </c>
      <c r="M105" s="4">
        <f>Forward!M105*(1+SUM($B105:$B$228))+(-'Swap - Encargos'!D22-'Swap - Encargos'!$L22)*(1+SUM($B105:$B$228))+('Swap - Encargos'!Z22)*(1+SUM($B105:$B$228))</f>
        <v>107.8535</v>
      </c>
      <c r="N105" s="4">
        <f>Forward!N105*(1+SUM($B105:$B$228))+(-'Swap - Encargos'!E22-'Swap - Encargos'!$L22)*(1+SUM($B105:$B$228))+('Swap - Encargos'!AA22)*(1+SUM($B105:$B$228))</f>
        <v>124.883</v>
      </c>
      <c r="O105" s="4">
        <f>Forward!O105*(1+SUM($B105:$B$228))+(-'Swap - Encargos'!F22-'Swap - Encargos'!$L22)*(1+SUM($B105:$B$228))+('Swap - Encargos'!AB22)*(1+SUM($B105:$B$228))</f>
        <v>133.96539999999999</v>
      </c>
      <c r="P105" s="4">
        <f>Forward!P105*(1+SUM($B105:$B$228))+(-'Swap - Encargos'!G22-'Swap - Encargos'!$L22)*(1+SUM($B105:$B$228))+('Swap - Encargos'!AC22)*(1+SUM($B105:$B$228))</f>
        <v>150.9949</v>
      </c>
      <c r="Q105" s="4">
        <f>Forward!Q105*(1+SUM($B105:$B$228))+(-'Swap - Encargos'!H22-'Swap - Encargos'!$L22)*(1+SUM($B105:$B$228))+('Swap - Encargos'!AD22)*(1+SUM($B105:$B$228))</f>
        <v>157.80669999999998</v>
      </c>
      <c r="R105" s="4">
        <f>Forward!R105*(1+SUM($B105:$B$228))+(-'Swap - Encargos'!I22-'Swap - Encargos'!$L22)*(1+SUM($B105:$B$228))+('Swap - Encargos'!AE22)*(1+SUM($B105:$B$228))</f>
        <v>158.94199999999998</v>
      </c>
      <c r="S105" s="4">
        <f>Forward!S105*(1+SUM($B105:$B$228))+(-'Swap - Encargos'!J22-'Swap - Encargos'!$L22)*(1+SUM($B105:$B$228))+('Swap - Encargos'!AF22)*(1+SUM($B105:$B$228))</f>
        <v>157.80669999999998</v>
      </c>
      <c r="T105" s="4">
        <f>Forward!T105*(1+SUM($B105:$B$228))+(-'Swap - Encargos'!K22-'Swap - Encargos'!$L22)*(1+SUM($B105:$B$228))+('Swap - Encargos'!AG22)*(1+SUM($B105:$B$228))</f>
        <v>152.13019999999997</v>
      </c>
      <c r="U105" s="4">
        <f>Forward!U105*(1+SUM($B105:$B$228))</f>
        <v>0</v>
      </c>
      <c r="V105" s="6"/>
      <c r="W105" s="20">
        <f t="shared" si="0"/>
        <v>119.86875833333332</v>
      </c>
      <c r="X105" s="20">
        <f t="shared" si="1"/>
        <v>196.76928115079363</v>
      </c>
      <c r="Y105" s="23">
        <f t="shared" si="2"/>
        <v>131.69479999999999</v>
      </c>
      <c r="Z105" s="23">
        <f t="shared" si="3"/>
        <v>193.43958342261902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249.04484166666671</v>
      </c>
      <c r="AJ105" s="9">
        <f t="shared" si="8"/>
        <v>0.67507633675382717</v>
      </c>
      <c r="AK105" s="9">
        <f t="shared" si="9"/>
        <v>0.67507633675382717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Encargos'!$L23)*(1+SUM($B106:$B$228))+('Swap - Encargos'!Y23)*(1+SUM($B106:$B$228))</f>
        <v>114.3724</v>
      </c>
      <c r="M106" s="4">
        <f>Forward!M106*(1+SUM($B106:$B$228))+(-'Swap - Encargos'!D23-'Swap - Encargos'!$L23)*(1+SUM($B106:$B$228))+('Swap - Encargos'!Z23)*(1+SUM($B106:$B$228))</f>
        <v>107.578</v>
      </c>
      <c r="N106" s="4">
        <f>Forward!N106*(1+SUM($B106:$B$228))+(-'Swap - Encargos'!E23-'Swap - Encargos'!$L23)*(1+SUM($B106:$B$228))+('Swap - Encargos'!AA23)*(1+SUM($B106:$B$228))</f>
        <v>116.63720000000001</v>
      </c>
      <c r="O106" s="4">
        <f>Forward!O106*(1+SUM($B106:$B$228))+(-'Swap - Encargos'!F23-'Swap - Encargos'!$L23)*(1+SUM($B106:$B$228))+('Swap - Encargos'!AB23)*(1+SUM($B106:$B$228))</f>
        <v>126.8288</v>
      </c>
      <c r="P106" s="4">
        <f>Forward!P106*(1+SUM($B106:$B$228))+(-'Swap - Encargos'!G23-'Swap - Encargos'!$L23)*(1+SUM($B106:$B$228))+('Swap - Encargos'!AC23)*(1+SUM($B106:$B$228))</f>
        <v>149.4768</v>
      </c>
      <c r="Q106" s="4">
        <f>Forward!Q106*(1+SUM($B106:$B$228))+(-'Swap - Encargos'!H23-'Swap - Encargos'!$L23)*(1+SUM($B106:$B$228))+('Swap - Encargos'!AD23)*(1+SUM($B106:$B$228))</f>
        <v>157.40360000000004</v>
      </c>
      <c r="R106" s="4">
        <f>Forward!R106*(1+SUM($B106:$B$228))+(-'Swap - Encargos'!I23-'Swap - Encargos'!$L23)*(1+SUM($B106:$B$228))+('Swap - Encargos'!AE23)*(1+SUM($B106:$B$228))</f>
        <v>159.66839999999999</v>
      </c>
      <c r="S106" s="4">
        <f>Forward!S106*(1+SUM($B106:$B$228))+(-'Swap - Encargos'!J23-'Swap - Encargos'!$L23)*(1+SUM($B106:$B$228))+('Swap - Encargos'!AF23)*(1+SUM($B106:$B$228))</f>
        <v>154.00640000000001</v>
      </c>
      <c r="T106" s="4">
        <f>Forward!T106*(1+SUM($B106:$B$228))+(-'Swap - Encargos'!K23-'Swap - Encargos'!$L23)*(1+SUM($B106:$B$228))+('Swap - Encargos'!AG23)*(1+SUM($B106:$B$228))</f>
        <v>152.87399999999997</v>
      </c>
      <c r="U106" s="4">
        <f>Forward!U106*(1+SUM($B106:$B$228))</f>
        <v>0</v>
      </c>
      <c r="V106" s="6"/>
      <c r="W106" s="20">
        <f t="shared" si="0"/>
        <v>115.63062222222223</v>
      </c>
      <c r="X106" s="20">
        <f t="shared" si="1"/>
        <v>196.76928115079363</v>
      </c>
      <c r="Y106" s="23">
        <f t="shared" si="2"/>
        <v>128.71613333333335</v>
      </c>
      <c r="Z106" s="23">
        <f t="shared" si="3"/>
        <v>193.43958342261902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253.2829777777778</v>
      </c>
      <c r="AJ106" s="9">
        <f t="shared" si="8"/>
        <v>0.68656449037871681</v>
      </c>
      <c r="AK106" s="9">
        <f t="shared" si="9"/>
        <v>0.68656449037871681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Encargos'!$L24)*(1+SUM($B107:$B$228))+('Swap - Encargos'!Y24)*(1+SUM($B107:$B$228))</f>
        <v>117.49919999999999</v>
      </c>
      <c r="M107" s="4">
        <f>Forward!M107*(1+SUM($B107:$B$228))+(-'Swap - Encargos'!D24-'Swap - Encargos'!$L24)*(1+SUM($B107:$B$228))+('Swap - Encargos'!Z24)*(1+SUM($B107:$B$228))</f>
        <v>105.07139999999998</v>
      </c>
      <c r="N107" s="4">
        <f>Forward!N107*(1+SUM($B107:$B$228))+(-'Swap - Encargos'!E24-'Swap - Encargos'!$L24)*(1+SUM($B107:$B$228))+('Swap - Encargos'!AA24)*(1+SUM($B107:$B$228))</f>
        <v>125.40780000000001</v>
      </c>
      <c r="O107" s="4">
        <f>Forward!O107*(1+SUM($B107:$B$228))+(-'Swap - Encargos'!F24-'Swap - Encargos'!$L24)*(1+SUM($B107:$B$228))+('Swap - Encargos'!AB24)*(1+SUM($B107:$B$228))</f>
        <v>136.70580000000001</v>
      </c>
      <c r="P107" s="4">
        <f>Forward!P107*(1+SUM($B107:$B$228))+(-'Swap - Encargos'!G24-'Swap - Encargos'!$L24)*(1+SUM($B107:$B$228))+('Swap - Encargos'!AC24)*(1+SUM($B107:$B$228))</f>
        <v>140.09520000000001</v>
      </c>
      <c r="Q107" s="4">
        <f>Forward!Q107*(1+SUM($B107:$B$228))+(-'Swap - Encargos'!H24-'Swap - Encargos'!$L24)*(1+SUM($B107:$B$228))+('Swap - Encargos'!AD24)*(1+SUM($B107:$B$228))</f>
        <v>154.7826</v>
      </c>
      <c r="R107" s="4">
        <f>Forward!R107*(1+SUM($B107:$B$228))+(-'Swap - Encargos'!I24-'Swap - Encargos'!$L24)*(1+SUM($B107:$B$228))+('Swap - Encargos'!AE24)*(1+SUM($B107:$B$228))</f>
        <v>157.04220000000001</v>
      </c>
      <c r="S107" s="4">
        <f>Forward!S107*(1+SUM($B107:$B$228))+(-'Swap - Encargos'!J24-'Swap - Encargos'!$L24)*(1+SUM($B107:$B$228))+('Swap - Encargos'!AF24)*(1+SUM($B107:$B$228))</f>
        <v>154.78259999999997</v>
      </c>
      <c r="T107" s="4">
        <f>Forward!T107*(1+SUM($B107:$B$228))+(-'Swap - Encargos'!K24-'Swap - Encargos'!$L24)*(1+SUM($B107:$B$228))+('Swap - Encargos'!AG24)*(1+SUM($B107:$B$228))</f>
        <v>151.39319999999998</v>
      </c>
      <c r="U107" s="4">
        <f>Forward!U107*(1+SUM($B107:$B$228))</f>
        <v>0</v>
      </c>
      <c r="V107" s="6"/>
      <c r="W107" s="20">
        <f t="shared" si="0"/>
        <v>120.79445</v>
      </c>
      <c r="X107" s="20">
        <f t="shared" si="1"/>
        <v>196.76928115079363</v>
      </c>
      <c r="Y107" s="23">
        <f t="shared" si="2"/>
        <v>130.54839000000001</v>
      </c>
      <c r="Z107" s="23">
        <f t="shared" si="3"/>
        <v>193.43958342261902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248.11915000000005</v>
      </c>
      <c r="AJ107" s="9">
        <f t="shared" si="8"/>
        <v>0.67256709972199458</v>
      </c>
      <c r="AK107" s="9">
        <f t="shared" si="9"/>
        <v>0.67256709972199458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Encargos'!$L25)*(1+SUM($B108:$B$228))+('Swap - Encargos'!Y25)*(1+SUM($B108:$B$228))</f>
        <v>117.24959999999999</v>
      </c>
      <c r="M108" s="4">
        <f>Forward!M108*(1+SUM($B108:$B$228))+(-'Swap - Encargos'!D25-'Swap - Encargos'!$L25)*(1+SUM($B108:$B$228))+('Swap - Encargos'!Z25)*(1+SUM($B108:$B$228))</f>
        <v>121.75919999999999</v>
      </c>
      <c r="N108" s="4">
        <f>Forward!N108*(1+SUM($B108:$B$228))+(-'Swap - Encargos'!E25-'Swap - Encargos'!$L25)*(1+SUM($B108:$B$228))+('Swap - Encargos'!AA25)*(1+SUM($B108:$B$228))</f>
        <v>138.67019999999997</v>
      </c>
      <c r="O108" s="4">
        <f>Forward!O108*(1+SUM($B108:$B$228))+(-'Swap - Encargos'!F25-'Swap - Encargos'!$L25)*(1+SUM($B108:$B$228))+('Swap - Encargos'!AB25)*(1+SUM($B108:$B$228))</f>
        <v>143.1798</v>
      </c>
      <c r="P108" s="4">
        <f>Forward!P108*(1+SUM($B108:$B$228))+(-'Swap - Encargos'!G25-'Swap - Encargos'!$L25)*(1+SUM($B108:$B$228))+('Swap - Encargos'!AC25)*(1+SUM($B108:$B$228))</f>
        <v>143.1798</v>
      </c>
      <c r="Q108" s="4">
        <f>Forward!Q108*(1+SUM($B108:$B$228))+(-'Swap - Encargos'!H25-'Swap - Encargos'!$L25)*(1+SUM($B108:$B$228))+('Swap - Encargos'!AD25)*(1+SUM($B108:$B$228))</f>
        <v>157.83599999999998</v>
      </c>
      <c r="R108" s="4">
        <f>Forward!R108*(1+SUM($B108:$B$228))+(-'Swap - Encargos'!I25-'Swap - Encargos'!$L25)*(1+SUM($B108:$B$228))+('Swap - Encargos'!AE25)*(1+SUM($B108:$B$228))</f>
        <v>156.70859999999999</v>
      </c>
      <c r="S108" s="4">
        <f>Forward!S108*(1+SUM($B108:$B$228))+(-'Swap - Encargos'!J25-'Swap - Encargos'!$L25)*(1+SUM($B108:$B$228))+('Swap - Encargos'!AF25)*(1+SUM($B108:$B$228))</f>
        <v>155.5812</v>
      </c>
      <c r="T108" s="4">
        <f>Forward!T108*(1+SUM($B108:$B$228))+(-'Swap - Encargos'!K25-'Swap - Encargos'!$L25)*(1+SUM($B108:$B$228))+('Swap - Encargos'!AG25)*(1+SUM($B108:$B$228))</f>
        <v>153.32639999999998</v>
      </c>
      <c r="U108" s="4">
        <f>Forward!U108*(1+SUM($B108:$B$228))</f>
        <v>0</v>
      </c>
      <c r="V108" s="6"/>
      <c r="W108" s="20">
        <f t="shared" si="0"/>
        <v>133.09583333333333</v>
      </c>
      <c r="X108" s="20">
        <f t="shared" si="1"/>
        <v>196.76928115079363</v>
      </c>
      <c r="Y108" s="23">
        <f t="shared" si="2"/>
        <v>139.57211999999998</v>
      </c>
      <c r="Z108" s="23">
        <f t="shared" si="3"/>
        <v>193.43958342261902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235.8177666666667</v>
      </c>
      <c r="AJ108" s="9">
        <f t="shared" si="8"/>
        <v>0.63922220993388879</v>
      </c>
      <c r="AK108" s="9">
        <f t="shared" si="9"/>
        <v>0.63922220993388879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Encargos'!$L26)*(1+SUM($B109:$B$228))+('Swap - Encargos'!Y26)*(1+SUM($B109:$B$228))</f>
        <v>118.08300000000001</v>
      </c>
      <c r="M109" s="4">
        <f>Forward!M109*(1+SUM($B109:$B$228))+(-'Swap - Encargos'!D26-'Swap - Encargos'!$L26)*(1+SUM($B109:$B$228))+('Swap - Encargos'!Z26)*(1+SUM($B109:$B$228))</f>
        <v>120.3322</v>
      </c>
      <c r="N109" s="4">
        <f>Forward!N109*(1+SUM($B109:$B$228))+(-'Swap - Encargos'!E26-'Swap - Encargos'!$L26)*(1+SUM($B109:$B$228))+('Swap - Encargos'!AA26)*(1+SUM($B109:$B$228))</f>
        <v>152.94560000000001</v>
      </c>
      <c r="O109" s="4">
        <f>Forward!O109*(1+SUM($B109:$B$228))+(-'Swap - Encargos'!F26-'Swap - Encargos'!$L26)*(1+SUM($B109:$B$228))+('Swap - Encargos'!AB26)*(1+SUM($B109:$B$228))</f>
        <v>159.69319999999999</v>
      </c>
      <c r="P109" s="4">
        <f>Forward!P109*(1+SUM($B109:$B$228))+(-'Swap - Encargos'!G26-'Swap - Encargos'!$L26)*(1+SUM($B109:$B$228))+('Swap - Encargos'!AC26)*(1+SUM($B109:$B$228))</f>
        <v>163.06700000000001</v>
      </c>
      <c r="Q109" s="4">
        <f>Forward!Q109*(1+SUM($B109:$B$228))+(-'Swap - Encargos'!H26-'Swap - Encargos'!$L26)*(1+SUM($B109:$B$228))+('Swap - Encargos'!AD26)*(1+SUM($B109:$B$228))</f>
        <v>165.31619999999998</v>
      </c>
      <c r="R109" s="4">
        <f>Forward!R109*(1+SUM($B109:$B$228))+(-'Swap - Encargos'!I26-'Swap - Encargos'!$L26)*(1+SUM($B109:$B$228))+('Swap - Encargos'!AE26)*(1+SUM($B109:$B$228))</f>
        <v>167.56540000000001</v>
      </c>
      <c r="S109" s="4">
        <f>Forward!S109*(1+SUM($B109:$B$228))+(-'Swap - Encargos'!J26-'Swap - Encargos'!$L26)*(1+SUM($B109:$B$228))+('Swap - Encargos'!AF26)*(1+SUM($B109:$B$228))</f>
        <v>165.31620000000001</v>
      </c>
      <c r="T109" s="4">
        <f>Forward!T109*(1+SUM($B109:$B$228))+(-'Swap - Encargos'!K26-'Swap - Encargos'!$L26)*(1+SUM($B109:$B$228))+('Swap - Encargos'!AG26)*(1+SUM($B109:$B$228))</f>
        <v>163.06700000000001</v>
      </c>
      <c r="U109" s="4">
        <f>Forward!U109*(1+SUM($B109:$B$228))</f>
        <v>0</v>
      </c>
      <c r="V109" s="6"/>
      <c r="W109" s="20">
        <f t="shared" si="0"/>
        <v>143.1678277777778</v>
      </c>
      <c r="X109" s="20">
        <f t="shared" si="1"/>
        <v>196.76928115079363</v>
      </c>
      <c r="Y109" s="23">
        <f t="shared" si="2"/>
        <v>151.48362</v>
      </c>
      <c r="Z109" s="23">
        <f t="shared" si="3"/>
        <v>193.43958342261902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225.74577222222223</v>
      </c>
      <c r="AJ109" s="9">
        <f t="shared" si="8"/>
        <v>0.6119204394259854</v>
      </c>
      <c r="AK109" s="9">
        <f t="shared" si="9"/>
        <v>0.6119204394259854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Encargos'!$L27)*(1+SUM($B110:$B$228))+('Swap - Encargos'!Z27)*(1+SUM($B110:$B$228))</f>
        <v>123.398</v>
      </c>
      <c r="N110" s="4">
        <f>Forward!N110*(1+SUM($B110:$B$228))+(-'Swap - Encargos'!E27-'Swap - Encargos'!$L27)*(1+SUM($B110:$B$228))+('Swap - Encargos'!AA27)*(1+SUM($B110:$B$228))</f>
        <v>135.73779999999999</v>
      </c>
      <c r="O110" s="4">
        <f>Forward!O110*(1+SUM($B110:$B$228))+(-'Swap - Encargos'!F27-'Swap - Encargos'!$L27)*(1+SUM($B110:$B$228))+('Swap - Encargos'!AB27)*(1+SUM($B110:$B$228))</f>
        <v>149.19939999999997</v>
      </c>
      <c r="P110" s="4">
        <f>Forward!P110*(1+SUM($B110:$B$228))+(-'Swap - Encargos'!G27-'Swap - Encargos'!$L27)*(1+SUM($B110:$B$228))+('Swap - Encargos'!AC27)*(1+SUM($B110:$B$228))</f>
        <v>177.24439999999998</v>
      </c>
      <c r="Q110" s="4">
        <f>Forward!Q110*(1+SUM($B110:$B$228))+(-'Swap - Encargos'!H27-'Swap - Encargos'!$L27)*(1+SUM($B110:$B$228))+('Swap - Encargos'!AD27)*(1+SUM($B110:$B$228))</f>
        <v>175.00079999999997</v>
      </c>
      <c r="R110" s="4">
        <f>Forward!R110*(1+SUM($B110:$B$228))+(-'Swap - Encargos'!I27-'Swap - Encargos'!$L27)*(1+SUM($B110:$B$228))+('Swap - Encargos'!AE27)*(1+SUM($B110:$B$228))</f>
        <v>177.24439999999998</v>
      </c>
      <c r="S110" s="4">
        <f>Forward!S110*(1+SUM($B110:$B$228))+(-'Swap - Encargos'!J27-'Swap - Encargos'!$L27)*(1+SUM($B110:$B$228))+('Swap - Encargos'!AF27)*(1+SUM($B110:$B$228))</f>
        <v>173.87899999999999</v>
      </c>
      <c r="T110" s="4">
        <f>Forward!T110*(1+SUM($B110:$B$228))+(-'Swap - Encargos'!K27-'Swap - Encargos'!$L27)*(1+SUM($B110:$B$228))+('Swap - Encargos'!AG27)*(1+SUM($B110:$B$228))</f>
        <v>171.63539999999998</v>
      </c>
      <c r="U110" s="4">
        <f>Forward!U110*(1+SUM($B110:$B$228))</f>
        <v>0</v>
      </c>
      <c r="V110" s="6"/>
      <c r="W110" s="20">
        <f t="shared" si="0"/>
        <v>136.11173333333332</v>
      </c>
      <c r="X110" s="20">
        <f t="shared" si="1"/>
        <v>196.76928115079363</v>
      </c>
      <c r="Y110" s="23">
        <f t="shared" si="2"/>
        <v>152.11607999999995</v>
      </c>
      <c r="Z110" s="23">
        <f t="shared" si="3"/>
        <v>193.43958342261902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252.59196666666665</v>
      </c>
      <c r="AJ110" s="9">
        <f t="shared" si="8"/>
        <v>0.64983164983164987</v>
      </c>
      <c r="AK110" s="9">
        <f t="shared" si="9"/>
        <v>0.64983164983164987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Encargos'!$L28)*(1+SUM($B111:$B$228))+('Swap - Encargos'!Z28)*(1+SUM($B111:$B$228))</f>
        <v>163.1696</v>
      </c>
      <c r="N111" s="4">
        <f>Forward!N111*(1+SUM($B111:$B$228))+(-'Swap - Encargos'!E28-'Swap - Encargos'!$L28)*(1+SUM($B111:$B$228))+('Swap - Encargos'!AA28)*(1+SUM($B111:$B$228))</f>
        <v>227.99039999999997</v>
      </c>
      <c r="O111" s="4">
        <f>Forward!O111*(1+SUM($B111:$B$228))+(-'Swap - Encargos'!F28-'Swap - Encargos'!$L28)*(1+SUM($B111:$B$228))+('Swap - Encargos'!AB28)*(1+SUM($B111:$B$228))</f>
        <v>223.51999999999998</v>
      </c>
      <c r="P111" s="4">
        <f>Forward!P111*(1+SUM($B111:$B$228))+(-'Swap - Encargos'!G28-'Swap - Encargos'!$L28)*(1+SUM($B111:$B$228))+('Swap - Encargos'!AC28)*(1+SUM($B111:$B$228))</f>
        <v>212.34399999999999</v>
      </c>
      <c r="Q111" s="4">
        <f>Forward!Q111*(1+SUM($B111:$B$228))+(-'Swap - Encargos'!H28-'Swap - Encargos'!$L28)*(1+SUM($B111:$B$228))+('Swap - Encargos'!AD28)*(1+SUM($B111:$B$228))</f>
        <v>203.40319999999997</v>
      </c>
      <c r="R111" s="4">
        <f>Forward!R111*(1+SUM($B111:$B$228))+(-'Swap - Encargos'!I28-'Swap - Encargos'!$L28)*(1+SUM($B111:$B$228))+('Swap - Encargos'!AE28)*(1+SUM($B111:$B$228))</f>
        <v>196.69760000000002</v>
      </c>
      <c r="S111" s="4">
        <f>Forward!S111*(1+SUM($B111:$B$228))+(-'Swap - Encargos'!J28-'Swap - Encargos'!$L28)*(1+SUM($B111:$B$228))+('Swap - Encargos'!AF28)*(1+SUM($B111:$B$228))</f>
        <v>192.22719999999998</v>
      </c>
      <c r="T111" s="4">
        <f>Forward!T111*(1+SUM($B111:$B$228))+(-'Swap - Encargos'!K28-'Swap - Encargos'!$L28)*(1+SUM($B111:$B$228))+('Swap - Encargos'!AG28)*(1+SUM($B111:$B$228))</f>
        <v>186.63919999999999</v>
      </c>
      <c r="U111" s="4">
        <f>Forward!U111*(1+SUM($B111:$B$228))</f>
        <v>0</v>
      </c>
      <c r="V111" s="6"/>
      <c r="W111" s="20">
        <f t="shared" si="0"/>
        <v>206.25928888888888</v>
      </c>
      <c r="X111" s="20">
        <f t="shared" si="1"/>
        <v>196.76928115079363</v>
      </c>
      <c r="Y111" s="23">
        <f t="shared" si="2"/>
        <v>206.64424</v>
      </c>
      <c r="Z111" s="23">
        <f t="shared" si="3"/>
        <v>193.43958342261902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182.44441111111109</v>
      </c>
      <c r="AJ111" s="9">
        <f t="shared" si="8"/>
        <v>0.46936628365284688</v>
      </c>
      <c r="AK111" s="9">
        <f t="shared" si="9"/>
        <v>0.46936628365284688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Encargos'!$L29)*(1+SUM($B112:$B$228))+('Swap - Encargos'!Z29)*(1+SUM($B112:$B$228))</f>
        <v>169.72289999999998</v>
      </c>
      <c r="N112" s="4">
        <f>Forward!N112*(1+SUM($B112:$B$228))+(-'Swap - Encargos'!E29-'Swap - Encargos'!$L29)*(1+SUM($B112:$B$228))+('Swap - Encargos'!AA29)*(1+SUM($B112:$B$228))</f>
        <v>205.22049999999999</v>
      </c>
      <c r="O112" s="4">
        <f>Forward!O112*(1+SUM($B112:$B$228))+(-'Swap - Encargos'!F29-'Swap - Encargos'!$L29)*(1+SUM($B112:$B$228))+('Swap - Encargos'!AB29)*(1+SUM($B112:$B$228))</f>
        <v>201.89259999999999</v>
      </c>
      <c r="P112" s="4">
        <f>Forward!P112*(1+SUM($B112:$B$228))+(-'Swap - Encargos'!G29-'Swap - Encargos'!$L29)*(1+SUM($B112:$B$228))+('Swap - Encargos'!AC29)*(1+SUM($B112:$B$228))</f>
        <v>191.90889999999996</v>
      </c>
      <c r="Q112" s="4">
        <f>Forward!Q112*(1+SUM($B112:$B$228))+(-'Swap - Encargos'!H29-'Swap - Encargos'!$L29)*(1+SUM($B112:$B$228))+('Swap - Encargos'!AD29)*(1+SUM($B112:$B$228))</f>
        <v>197.4554</v>
      </c>
      <c r="R112" s="4">
        <f>Forward!R112*(1+SUM($B112:$B$228))+(-'Swap - Encargos'!I29-'Swap - Encargos'!$L29)*(1+SUM($B112:$B$228))+('Swap - Encargos'!AE29)*(1+SUM($B112:$B$228))</f>
        <v>196.34609999999998</v>
      </c>
      <c r="S112" s="4">
        <f>Forward!S112*(1+SUM($B112:$B$228))+(-'Swap - Encargos'!J29-'Swap - Encargos'!$L29)*(1+SUM($B112:$B$228))+('Swap - Encargos'!AF29)*(1+SUM($B112:$B$228))</f>
        <v>193.01820000000001</v>
      </c>
      <c r="T112" s="4">
        <f>Forward!T112*(1+SUM($B112:$B$228))+(-'Swap - Encargos'!K29-'Swap - Encargos'!$L29)*(1+SUM($B112:$B$228))+('Swap - Encargos'!AG29)*(1+SUM($B112:$B$228))</f>
        <v>185.25309999999999</v>
      </c>
      <c r="U112" s="4">
        <f>Forward!U112*(1+SUM($B112:$B$228))</f>
        <v>0</v>
      </c>
      <c r="V112" s="6"/>
      <c r="W112" s="20">
        <f t="shared" si="0"/>
        <v>193.51122222222222</v>
      </c>
      <c r="X112" s="20">
        <f t="shared" si="1"/>
        <v>196.76928115079363</v>
      </c>
      <c r="Y112" s="23">
        <f t="shared" si="2"/>
        <v>194.12749999999997</v>
      </c>
      <c r="Z112" s="23">
        <f t="shared" si="3"/>
        <v>193.43958342261902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195.19247777777775</v>
      </c>
      <c r="AJ112" s="9">
        <f t="shared" si="8"/>
        <v>0.50216264413685219</v>
      </c>
      <c r="AK112" s="9">
        <f t="shared" si="9"/>
        <v>0.50216264413685219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Encargos'!$L30)*(1+SUM($B113:$B$228))+('Swap - Encargos'!Z30)*(1+SUM($B113:$B$228))</f>
        <v>150.64719999999997</v>
      </c>
      <c r="N113" s="4">
        <f>Forward!N113*(1+SUM($B113:$B$228))+(-'Swap - Encargos'!E30-'Swap - Encargos'!$L30)*(1+SUM($B113:$B$228))+('Swap - Encargos'!AA30)*(1+SUM($B113:$B$228))</f>
        <v>180.55509999999998</v>
      </c>
      <c r="O113" s="4">
        <f>Forward!O113*(1+SUM($B113:$B$228))+(-'Swap - Encargos'!F30-'Swap - Encargos'!$L30)*(1+SUM($B113:$B$228))+('Swap - Encargos'!AB30)*(1+SUM($B113:$B$228))</f>
        <v>188.309</v>
      </c>
      <c r="P113" s="4">
        <f>Forward!P113*(1+SUM($B113:$B$228))+(-'Swap - Encargos'!G30-'Swap - Encargos'!$L30)*(1+SUM($B113:$B$228))+('Swap - Encargos'!AC30)*(1+SUM($B113:$B$228))</f>
        <v>188.30899999999997</v>
      </c>
      <c r="Q113" s="4">
        <f>Forward!Q113*(1+SUM($B113:$B$228))+(-'Swap - Encargos'!H30-'Swap - Encargos'!$L30)*(1+SUM($B113:$B$228))+('Swap - Encargos'!AD30)*(1+SUM($B113:$B$228))</f>
        <v>183.87819999999999</v>
      </c>
      <c r="R113" s="4">
        <f>Forward!R113*(1+SUM($B113:$B$228))+(-'Swap - Encargos'!I30-'Swap - Encargos'!$L30)*(1+SUM($B113:$B$228))+('Swap - Encargos'!AE30)*(1+SUM($B113:$B$228))</f>
        <v>179.44739999999999</v>
      </c>
      <c r="S113" s="4">
        <f>Forward!S113*(1+SUM($B113:$B$228))+(-'Swap - Encargos'!J30-'Swap - Encargos'!$L30)*(1+SUM($B113:$B$228))+('Swap - Encargos'!AF30)*(1+SUM($B113:$B$228))</f>
        <v>176.12430000000001</v>
      </c>
      <c r="T113" s="4">
        <f>Forward!T113*(1+SUM($B113:$B$228))+(-'Swap - Encargos'!K30-'Swap - Encargos'!$L30)*(1+SUM($B113:$B$228))+('Swap - Encargos'!AG30)*(1+SUM($B113:$B$228))</f>
        <v>169.47809999999998</v>
      </c>
      <c r="U113" s="4">
        <f>Forward!U113*(1+SUM($B113:$B$228))</f>
        <v>0</v>
      </c>
      <c r="V113" s="6"/>
      <c r="W113" s="20">
        <f t="shared" si="0"/>
        <v>176.30891666666665</v>
      </c>
      <c r="X113" s="20">
        <f t="shared" si="1"/>
        <v>196.76928115079363</v>
      </c>
      <c r="Y113" s="23">
        <f t="shared" si="2"/>
        <v>179.77970999999997</v>
      </c>
      <c r="Z113" s="23">
        <f t="shared" si="3"/>
        <v>193.43958342261902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212.39478333333332</v>
      </c>
      <c r="AJ113" s="9">
        <f t="shared" si="8"/>
        <v>0.54641821864143136</v>
      </c>
      <c r="AK113" s="9">
        <f t="shared" si="9"/>
        <v>0.54641821864143136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Encargos'!$L31)*(1+SUM($B114:$B$228))+('Swap - Encargos'!Z31)*(1+SUM($B114:$B$228))</f>
        <v>119.22119999999998</v>
      </c>
      <c r="N114" s="4">
        <f>Forward!N114*(1+SUM($B114:$B$228))+(-'Swap - Encargos'!E31-'Swap - Encargos'!$L31)*(1+SUM($B114:$B$228))+('Swap - Encargos'!AA31)*(1+SUM($B114:$B$228))</f>
        <v>161.16939999999997</v>
      </c>
      <c r="O114" s="4">
        <f>Forward!O114*(1+SUM($B114:$B$228))+(-'Swap - Encargos'!F31-'Swap - Encargos'!$L31)*(1+SUM($B114:$B$228))+('Swap - Encargos'!AB31)*(1+SUM($B114:$B$228))</f>
        <v>178.83179999999999</v>
      </c>
      <c r="P114" s="4">
        <f>Forward!P114*(1+SUM($B114:$B$228))+(-'Swap - Encargos'!G31-'Swap - Encargos'!$L31)*(1+SUM($B114:$B$228))+('Swap - Encargos'!AC31)*(1+SUM($B114:$B$228))</f>
        <v>177.72789999999998</v>
      </c>
      <c r="Q114" s="4">
        <f>Forward!Q114*(1+SUM($B114:$B$228))+(-'Swap - Encargos'!H31-'Swap - Encargos'!$L31)*(1+SUM($B114:$B$228))+('Swap - Encargos'!AD31)*(1+SUM($B114:$B$228))</f>
        <v>173.31229999999999</v>
      </c>
      <c r="R114" s="4">
        <f>Forward!R114*(1+SUM($B114:$B$228))+(-'Swap - Encargos'!I31-'Swap - Encargos'!$L31)*(1+SUM($B114:$B$228))+('Swap - Encargos'!AE31)*(1+SUM($B114:$B$228))</f>
        <v>168.89670000000001</v>
      </c>
      <c r="S114" s="4">
        <f>Forward!S114*(1+SUM($B114:$B$228))+(-'Swap - Encargos'!J31-'Swap - Encargos'!$L31)*(1+SUM($B114:$B$228))+('Swap - Encargos'!AF31)*(1+SUM($B114:$B$228))</f>
        <v>162.27330000000001</v>
      </c>
      <c r="T114" s="4">
        <f>Forward!T114*(1+SUM($B114:$B$228))+(-'Swap - Encargos'!K31-'Swap - Encargos'!$L31)*(1+SUM($B114:$B$228))+('Swap - Encargos'!AG31)*(1+SUM($B114:$B$228))</f>
        <v>160.06549999999999</v>
      </c>
      <c r="U114" s="4">
        <f>Forward!U114*(1+SUM($B114:$B$228))</f>
        <v>0</v>
      </c>
      <c r="V114" s="6"/>
      <c r="W114" s="20">
        <f t="shared" si="0"/>
        <v>159.57487777777774</v>
      </c>
      <c r="X114" s="20">
        <f t="shared" si="1"/>
        <v>196.76928115079363</v>
      </c>
      <c r="Y114" s="23">
        <f t="shared" si="2"/>
        <v>165.36422000000002</v>
      </c>
      <c r="Z114" s="23">
        <f t="shared" si="3"/>
        <v>193.43958342261902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229.12882222222223</v>
      </c>
      <c r="AJ114" s="9">
        <f t="shared" si="8"/>
        <v>0.58946910518789053</v>
      </c>
      <c r="AK114" s="9">
        <f t="shared" si="9"/>
        <v>0.58946910518789053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Encargos'!$L32)*(1+SUM($B115:$B$228))+('Swap - Encargos'!Z32)*(1+SUM($B115:$B$228))</f>
        <v>180.28519999999997</v>
      </c>
      <c r="N115" s="4">
        <f>Forward!N115*(1+SUM($B115:$B$228))+(-'Swap - Encargos'!E32-'Swap - Encargos'!$L32)*(1+SUM($B115:$B$228))+('Swap - Encargos'!AA32)*(1+SUM($B115:$B$228))</f>
        <v>196.7747</v>
      </c>
      <c r="O115" s="4">
        <f>Forward!O115*(1+SUM($B115:$B$228))+(-'Swap - Encargos'!F32-'Swap - Encargos'!$L32)*(1+SUM($B115:$B$228))+('Swap - Encargos'!AB32)*(1+SUM($B115:$B$228))</f>
        <v>193.47679999999997</v>
      </c>
      <c r="P115" s="4">
        <f>Forward!P115*(1+SUM($B115:$B$228))+(-'Swap - Encargos'!G32-'Swap - Encargos'!$L32)*(1+SUM($B115:$B$228))+('Swap - Encargos'!AC32)*(1+SUM($B115:$B$228))</f>
        <v>184.68239999999997</v>
      </c>
      <c r="Q115" s="4">
        <f>Forward!Q115*(1+SUM($B115:$B$228))+(-'Swap - Encargos'!H32-'Swap - Encargos'!$L32)*(1+SUM($B115:$B$228))+('Swap - Encargos'!AD32)*(1+SUM($B115:$B$228))</f>
        <v>183.58309999999997</v>
      </c>
      <c r="R115" s="4">
        <f>Forward!R115*(1+SUM($B115:$B$228))+(-'Swap - Encargos'!I32-'Swap - Encargos'!$L32)*(1+SUM($B115:$B$228))+('Swap - Encargos'!AE32)*(1+SUM($B115:$B$228))</f>
        <v>178.08659999999998</v>
      </c>
      <c r="S115" s="4">
        <f>Forward!S115*(1+SUM($B115:$B$228))+(-'Swap - Encargos'!J32-'Swap - Encargos'!$L32)*(1+SUM($B115:$B$228))+('Swap - Encargos'!AF32)*(1+SUM($B115:$B$228))</f>
        <v>172.59010000000001</v>
      </c>
      <c r="T115" s="4">
        <f>Forward!T115*(1+SUM($B115:$B$228))+(-'Swap - Encargos'!K32-'Swap - Encargos'!$L32)*(1+SUM($B115:$B$228))+('Swap - Encargos'!AG32)*(1+SUM($B115:$B$228))</f>
        <v>168.19289999999998</v>
      </c>
      <c r="U115" s="4">
        <f>Forward!U115*(1+SUM($B115:$B$228))</f>
        <v>0</v>
      </c>
      <c r="V115" s="6"/>
      <c r="W115" s="20">
        <f t="shared" si="0"/>
        <v>190.78962222222222</v>
      </c>
      <c r="X115" s="20">
        <f t="shared" si="1"/>
        <v>196.76928115079363</v>
      </c>
      <c r="Y115" s="23">
        <f t="shared" si="2"/>
        <v>187.57722333333331</v>
      </c>
      <c r="Z115" s="23">
        <f t="shared" si="3"/>
        <v>193.43958342261902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197.91407777777775</v>
      </c>
      <c r="AJ115" s="9">
        <f t="shared" si="8"/>
        <v>0.50916437836269057</v>
      </c>
      <c r="AK115" s="9">
        <f t="shared" si="9"/>
        <v>0.50916437836269057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Encargos'!$L33)*(1+SUM($B116:$B$228))+('Swap - Encargos'!Z33)*(1+SUM($B116:$B$228))</f>
        <v>243.57839999999999</v>
      </c>
      <c r="N116" s="4">
        <f>Forward!N116*(1+SUM($B116:$B$228))+(-'Swap - Encargos'!E33-'Swap - Encargos'!$L33)*(1+SUM($B116:$B$228))+('Swap - Encargos'!AA33)*(1+SUM($B116:$B$228))</f>
        <v>219.43999999999997</v>
      </c>
      <c r="O116" s="4">
        <f>Forward!O116*(1+SUM($B116:$B$228))+(-'Swap - Encargos'!F33-'Swap - Encargos'!$L33)*(1+SUM($B116:$B$228))+('Swap - Encargos'!AB33)*(1+SUM($B116:$B$228))</f>
        <v>205.17639999999997</v>
      </c>
      <c r="P116" s="4">
        <f>Forward!P116*(1+SUM($B116:$B$228))+(-'Swap - Encargos'!G33-'Swap - Encargos'!$L33)*(1+SUM($B116:$B$228))+('Swap - Encargos'!AC33)*(1+SUM($B116:$B$228))</f>
        <v>186.524</v>
      </c>
      <c r="Q116" s="4">
        <f>Forward!Q116*(1+SUM($B116:$B$228))+(-'Swap - Encargos'!H33-'Swap - Encargos'!$L33)*(1+SUM($B116:$B$228))+('Swap - Encargos'!AD33)*(1+SUM($B116:$B$228))</f>
        <v>183.23239999999996</v>
      </c>
      <c r="R116" s="4">
        <f>Forward!R116*(1+SUM($B116:$B$228))+(-'Swap - Encargos'!I33-'Swap - Encargos'!$L33)*(1+SUM($B116:$B$228))+('Swap - Encargos'!AE33)*(1+SUM($B116:$B$228))</f>
        <v>176.64919999999998</v>
      </c>
      <c r="S116" s="4">
        <f>Forward!S116*(1+SUM($B116:$B$228))+(-'Swap - Encargos'!J33-'Swap - Encargos'!$L33)*(1+SUM($B116:$B$228))+('Swap - Encargos'!AF33)*(1+SUM($B116:$B$228))</f>
        <v>174.45480000000001</v>
      </c>
      <c r="T116" s="4">
        <f>Forward!T116*(1+SUM($B116:$B$228))+(-'Swap - Encargos'!K33-'Swap - Encargos'!$L33)*(1+SUM($B116:$B$228))+('Swap - Encargos'!AG33)*(1+SUM($B116:$B$228))</f>
        <v>165.67719999999997</v>
      </c>
      <c r="U116" s="4">
        <f>Forward!U116*(1+SUM($B116:$B$228))</f>
        <v>0</v>
      </c>
      <c r="V116" s="6"/>
      <c r="W116" s="20">
        <f t="shared" si="0"/>
        <v>213.22253333333333</v>
      </c>
      <c r="X116" s="20">
        <f t="shared" si="1"/>
        <v>196.76928115079363</v>
      </c>
      <c r="Y116" s="23">
        <f t="shared" si="2"/>
        <v>200.89731999999998</v>
      </c>
      <c r="Z116" s="23">
        <f t="shared" si="3"/>
        <v>193.43958342261902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175.48116666666664</v>
      </c>
      <c r="AJ116" s="9">
        <f t="shared" si="8"/>
        <v>0.45145226728396631</v>
      </c>
      <c r="AK116" s="9">
        <f t="shared" si="9"/>
        <v>0.45145226728396631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Encargos'!$L34)*(1+SUM($B117:$B$228))+('Swap - Encargos'!Z34)*(1+SUM($B117:$B$228))</f>
        <v>188.06479999999999</v>
      </c>
      <c r="N117" s="4">
        <f>Forward!N117*(1+SUM($B117:$B$228))+(-'Swap - Encargos'!E34-'Swap - Encargos'!$L34)*(1+SUM($B117:$B$228))+('Swap - Encargos'!AA34)*(1+SUM($B117:$B$228))</f>
        <v>207.74599999999998</v>
      </c>
      <c r="O117" s="4">
        <f>Forward!O117*(1+SUM($B117:$B$228))+(-'Swap - Encargos'!F34-'Swap - Encargos'!$L34)*(1+SUM($B117:$B$228))+('Swap - Encargos'!AB34)*(1+SUM($B117:$B$228))</f>
        <v>197.90539999999999</v>
      </c>
      <c r="P117" s="4">
        <f>Forward!P117*(1+SUM($B117:$B$228))+(-'Swap - Encargos'!G34-'Swap - Encargos'!$L34)*(1+SUM($B117:$B$228))+('Swap - Encargos'!AC34)*(1+SUM($B117:$B$228))</f>
        <v>185.87799999999999</v>
      </c>
      <c r="Q117" s="4">
        <f>Forward!Q117*(1+SUM($B117:$B$228))+(-'Swap - Encargos'!H34-'Swap - Encargos'!$L34)*(1+SUM($B117:$B$228))+('Swap - Encargos'!AD34)*(1+SUM($B117:$B$228))</f>
        <v>177.13079999999999</v>
      </c>
      <c r="R117" s="4">
        <f>Forward!R117*(1+SUM($B117:$B$228))+(-'Swap - Encargos'!I34-'Swap - Encargos'!$L34)*(1+SUM($B117:$B$228))+('Swap - Encargos'!AE34)*(1+SUM($B117:$B$228))</f>
        <v>173.85059999999999</v>
      </c>
      <c r="S117" s="4">
        <f>Forward!S117*(1+SUM($B117:$B$228))+(-'Swap - Encargos'!J34-'Swap - Encargos'!$L34)*(1+SUM($B117:$B$228))+('Swap - Encargos'!AF34)*(1+SUM($B117:$B$228))</f>
        <v>168.3836</v>
      </c>
      <c r="T117" s="4">
        <f>Forward!T117*(1+SUM($B117:$B$228))+(-'Swap - Encargos'!K34-'Swap - Encargos'!$L34)*(1+SUM($B117:$B$228))+('Swap - Encargos'!AG34)*(1+SUM($B117:$B$228))</f>
        <v>167.2902</v>
      </c>
      <c r="U117" s="4">
        <f>Forward!U117*(1+SUM($B117:$B$228))</f>
        <v>0</v>
      </c>
      <c r="V117" s="6"/>
      <c r="W117" s="20">
        <f t="shared" si="0"/>
        <v>197.48018888888885</v>
      </c>
      <c r="X117" s="20">
        <f t="shared" si="1"/>
        <v>196.76928115079363</v>
      </c>
      <c r="Y117" s="23">
        <f t="shared" si="2"/>
        <v>189.68667666666667</v>
      </c>
      <c r="Z117" s="23">
        <f t="shared" si="3"/>
        <v>193.43958342261902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191.22351111111112</v>
      </c>
      <c r="AJ117" s="9">
        <f t="shared" si="8"/>
        <v>0.4919518674792937</v>
      </c>
      <c r="AK117" s="9">
        <f t="shared" si="9"/>
        <v>0.4919518674792937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Encargos'!$L35)*(1+SUM($B118:$B$228))+('Swap - Encargos'!Z35)*(1+SUM($B118:$B$228))</f>
        <v>235.76399999999995</v>
      </c>
      <c r="N118" s="4">
        <f>Forward!N118*(1+SUM($B118:$B$228))+(-'Swap - Encargos'!E35-'Swap - Encargos'!$L35)*(1+SUM($B118:$B$228))+('Swap - Encargos'!AA35)*(1+SUM($B118:$B$228))</f>
        <v>212.8425</v>
      </c>
      <c r="O118" s="4">
        <f>Forward!O118*(1+SUM($B118:$B$228))+(-'Swap - Encargos'!F35-'Swap - Encargos'!$L35)*(1+SUM($B118:$B$228))+('Swap - Encargos'!AB35)*(1+SUM($B118:$B$228))</f>
        <v>205.202</v>
      </c>
      <c r="P118" s="4">
        <f>Forward!P118*(1+SUM($B118:$B$228))+(-'Swap - Encargos'!G35-'Swap - Encargos'!$L35)*(1+SUM($B118:$B$228))+('Swap - Encargos'!AC35)*(1+SUM($B118:$B$228))</f>
        <v>189.92099999999999</v>
      </c>
      <c r="Q118" s="4">
        <f>Forward!Q118*(1+SUM($B118:$B$228))+(-'Swap - Encargos'!H35-'Swap - Encargos'!$L35)*(1+SUM($B118:$B$228))+('Swap - Encargos'!AD35)*(1+SUM($B118:$B$228))</f>
        <v>181.18899999999999</v>
      </c>
      <c r="R118" s="4">
        <f>Forward!R118*(1+SUM($B118:$B$228))+(-'Swap - Encargos'!I35-'Swap - Encargos'!$L35)*(1+SUM($B118:$B$228))+('Swap - Encargos'!AE35)*(1+SUM($B118:$B$228))</f>
        <v>175.73150000000001</v>
      </c>
      <c r="S118" s="4">
        <f>Forward!S118*(1+SUM($B118:$B$228))+(-'Swap - Encargos'!J35-'Swap - Encargos'!$L35)*(1+SUM($B118:$B$228))+('Swap - Encargos'!AF35)*(1+SUM($B118:$B$228))</f>
        <v>172.45699999999999</v>
      </c>
      <c r="T118" s="4">
        <f>Forward!T118*(1+SUM($B118:$B$228))+(-'Swap - Encargos'!K35-'Swap - Encargos'!$L35)*(1+SUM($B118:$B$228))+('Swap - Encargos'!AG35)*(1+SUM($B118:$B$228))</f>
        <v>169.18249999999998</v>
      </c>
      <c r="U118" s="4">
        <f>Forward!U118*(1+SUM($B118:$B$228))</f>
        <v>0</v>
      </c>
      <c r="V118" s="6"/>
      <c r="W118" s="20">
        <f t="shared" si="0"/>
        <v>207.74883333333335</v>
      </c>
      <c r="X118" s="20">
        <f t="shared" si="1"/>
        <v>196.76928115079363</v>
      </c>
      <c r="Y118" s="23">
        <f t="shared" si="2"/>
        <v>196.97936666666666</v>
      </c>
      <c r="Z118" s="23">
        <f t="shared" si="3"/>
        <v>193.43958342261902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180.95486666666662</v>
      </c>
      <c r="AJ118" s="9">
        <f t="shared" si="8"/>
        <v>0.46553420167255066</v>
      </c>
      <c r="AK118" s="9">
        <f t="shared" si="9"/>
        <v>0.46553420167255066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Encargos'!$L36)*(1+SUM($B119:$B$228))+('Swap - Encargos'!Z36)*(1+SUM($B119:$B$228))</f>
        <v>295.69119999999992</v>
      </c>
      <c r="N119" s="4">
        <f>Forward!N119*(1+SUM($B119:$B$228))+(-'Swap - Encargos'!E36-'Swap - Encargos'!$L36)*(1+SUM($B119:$B$228))+('Swap - Encargos'!AA36)*(1+SUM($B119:$B$228))</f>
        <v>225.02970000000002</v>
      </c>
      <c r="O119" s="4">
        <f>Forward!O119*(1+SUM($B119:$B$228))+(-'Swap - Encargos'!F36-'Swap - Encargos'!$L36)*(1+SUM($B119:$B$228))+('Swap - Encargos'!AB36)*(1+SUM($B119:$B$228))</f>
        <v>200.0264</v>
      </c>
      <c r="P119" s="4">
        <f>Forward!P119*(1+SUM($B119:$B$228))+(-'Swap - Encargos'!G36-'Swap - Encargos'!$L36)*(1+SUM($B119:$B$228))+('Swap - Encargos'!AC36)*(1+SUM($B119:$B$228))</f>
        <v>180.45859999999999</v>
      </c>
      <c r="Q119" s="4">
        <f>Forward!Q119*(1+SUM($B119:$B$228))+(-'Swap - Encargos'!H36-'Swap - Encargos'!$L36)*(1+SUM($B119:$B$228))+('Swap - Encargos'!AD36)*(1+SUM($B119:$B$228))</f>
        <v>181.54570000000001</v>
      </c>
      <c r="R119" s="4">
        <f>Forward!R119*(1+SUM($B119:$B$228))+(-'Swap - Encargos'!I36-'Swap - Encargos'!$L36)*(1+SUM($B119:$B$228))+('Swap - Encargos'!AE36)*(1+SUM($B119:$B$228))</f>
        <v>173.93599999999998</v>
      </c>
      <c r="S119" s="4">
        <f>Forward!S119*(1+SUM($B119:$B$228))+(-'Swap - Encargos'!J36-'Swap - Encargos'!$L36)*(1+SUM($B119:$B$228))+('Swap - Encargos'!AF36)*(1+SUM($B119:$B$228))</f>
        <v>171.76179999999999</v>
      </c>
      <c r="T119" s="4">
        <f>Forward!T119*(1+SUM($B119:$B$228))+(-'Swap - Encargos'!K36-'Swap - Encargos'!$L36)*(1+SUM($B119:$B$228))+('Swap - Encargos'!AG36)*(1+SUM($B119:$B$228))</f>
        <v>167.4134</v>
      </c>
      <c r="U119" s="4">
        <f>Forward!U119*(1+SUM($B119:$B$228))</f>
        <v>0</v>
      </c>
      <c r="V119" s="6"/>
      <c r="W119" s="20">
        <f t="shared" si="0"/>
        <v>211.44095000000002</v>
      </c>
      <c r="X119" s="20">
        <f t="shared" si="1"/>
        <v>196.76928115079363</v>
      </c>
      <c r="Y119" s="23">
        <f t="shared" si="2"/>
        <v>198.28703999999999</v>
      </c>
      <c r="Z119" s="23">
        <f t="shared" si="3"/>
        <v>193.43958342261902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177.26274999999995</v>
      </c>
      <c r="AJ119" s="9">
        <f t="shared" si="8"/>
        <v>0.45603566418328401</v>
      </c>
      <c r="AK119" s="9">
        <f t="shared" si="9"/>
        <v>0.45603566418328401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Encargos'!$L37)*(1+SUM($B120:$B$228))+('Swap - Encargos'!Z37)*(1+SUM($B120:$B$228))</f>
        <v>256.36290000000002</v>
      </c>
      <c r="N120" s="4">
        <f>Forward!N120*(1+SUM($B120:$B$228))+(-'Swap - Encargos'!E37-'Swap - Encargos'!$L37)*(1+SUM($B120:$B$228))+('Swap - Encargos'!AA37)*(1+SUM($B120:$B$228))</f>
        <v>151.43800000000002</v>
      </c>
      <c r="O120" s="4">
        <f>Forward!O120*(1+SUM($B120:$B$228))+(-'Swap - Encargos'!F37-'Swap - Encargos'!$L37)*(1+SUM($B120:$B$228))+('Swap - Encargos'!AB37)*(1+SUM($B120:$B$228))</f>
        <v>186.05240000000001</v>
      </c>
      <c r="P120" s="4">
        <f>Forward!P120*(1+SUM($B120:$B$228))+(-'Swap - Encargos'!G37-'Swap - Encargos'!$L37)*(1+SUM($B120:$B$228))+('Swap - Encargos'!AC37)*(1+SUM($B120:$B$228))</f>
        <v>182.8073</v>
      </c>
      <c r="Q120" s="4">
        <f>Forward!Q120*(1+SUM($B120:$B$228))+(-'Swap - Encargos'!H37-'Swap - Encargos'!$L37)*(1+SUM($B120:$B$228))+('Swap - Encargos'!AD37)*(1+SUM($B120:$B$228))</f>
        <v>176.31710000000001</v>
      </c>
      <c r="R120" s="4">
        <f>Forward!R120*(1+SUM($B120:$B$228))+(-'Swap - Encargos'!I37-'Swap - Encargos'!$L37)*(1+SUM($B120:$B$228))+('Swap - Encargos'!AE37)*(1+SUM($B120:$B$228))</f>
        <v>169.82690000000002</v>
      </c>
      <c r="S120" s="4">
        <f>Forward!S120*(1+SUM($B120:$B$228))+(-'Swap - Encargos'!J37-'Swap - Encargos'!$L37)*(1+SUM($B120:$B$228))+('Swap - Encargos'!AF37)*(1+SUM($B120:$B$228))</f>
        <v>165.5001</v>
      </c>
      <c r="T120" s="4">
        <f>Forward!T120*(1+SUM($B120:$B$228))+(-'Swap - Encargos'!K37-'Swap - Encargos'!$L37)*(1+SUM($B120:$B$228))+('Swap - Encargos'!AG37)*(1+SUM($B120:$B$228))</f>
        <v>161.17330000000001</v>
      </c>
      <c r="U120" s="4">
        <f>Forward!U120*(1+SUM($B120:$B$228))</f>
        <v>0</v>
      </c>
      <c r="V120" s="6"/>
      <c r="W120" s="20">
        <f t="shared" si="0"/>
        <v>177.51898888888888</v>
      </c>
      <c r="X120" s="20">
        <f t="shared" si="1"/>
        <v>196.76928115079363</v>
      </c>
      <c r="Y120" s="23">
        <f t="shared" si="2"/>
        <v>176.17287333333334</v>
      </c>
      <c r="Z120" s="23">
        <f t="shared" si="3"/>
        <v>193.43958342261902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211.18471111111108</v>
      </c>
      <c r="AJ120" s="9">
        <f t="shared" si="8"/>
        <v>0.54330512189904834</v>
      </c>
      <c r="AK120" s="9">
        <f t="shared" si="9"/>
        <v>0.54330512189904834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Encargos'!$L38)*(1+SUM($B121:$B$228))+('Swap - Encargos'!Z38)*(1+SUM($B121:$B$228))</f>
        <v>116.4024</v>
      </c>
      <c r="N121" s="4">
        <f>Forward!N121*(1+SUM($B121:$B$228))+(-'Swap - Encargos'!E38-'Swap - Encargos'!$L38)*(1+SUM($B121:$B$228))+('Swap - Encargos'!AA38)*(1+SUM($B121:$B$228))</f>
        <v>163.82560000000001</v>
      </c>
      <c r="O121" s="4">
        <f>Forward!O121*(1+SUM($B121:$B$228))+(-'Swap - Encargos'!F38-'Swap - Encargos'!$L38)*(1+SUM($B121:$B$228))+('Swap - Encargos'!AB38)*(1+SUM($B121:$B$228))</f>
        <v>185.38160000000002</v>
      </c>
      <c r="P121" s="4">
        <f>Forward!P121*(1+SUM($B121:$B$228))+(-'Swap - Encargos'!G38-'Swap - Encargos'!$L38)*(1+SUM($B121:$B$228))+('Swap - Encargos'!AC38)*(1+SUM($B121:$B$228))</f>
        <v>189.69280000000003</v>
      </c>
      <c r="Q121" s="4">
        <f>Forward!Q121*(1+SUM($B121:$B$228))+(-'Swap - Encargos'!H38-'Swap - Encargos'!$L38)*(1+SUM($B121:$B$228))+('Swap - Encargos'!AD38)*(1+SUM($B121:$B$228))</f>
        <v>178.91480000000001</v>
      </c>
      <c r="R121" s="4">
        <f>Forward!R121*(1+SUM($B121:$B$228))+(-'Swap - Encargos'!I38-'Swap - Encargos'!$L38)*(1+SUM($B121:$B$228))+('Swap - Encargos'!AE38)*(1+SUM($B121:$B$228))</f>
        <v>177.83700000000002</v>
      </c>
      <c r="S121" s="4">
        <f>Forward!S121*(1+SUM($B121:$B$228))+(-'Swap - Encargos'!J38-'Swap - Encargos'!$L38)*(1+SUM($B121:$B$228))+('Swap - Encargos'!AF38)*(1+SUM($B121:$B$228))</f>
        <v>173.52580000000003</v>
      </c>
      <c r="T121" s="4">
        <f>Forward!T121*(1+SUM($B121:$B$228))+(-'Swap - Encargos'!K38-'Swap - Encargos'!$L38)*(1+SUM($B121:$B$228))+('Swap - Encargos'!AG38)*(1+SUM($B121:$B$228))</f>
        <v>171.37020000000001</v>
      </c>
      <c r="U121" s="4">
        <f>Forward!U121*(1+SUM($B121:$B$228))</f>
        <v>0</v>
      </c>
      <c r="V121" s="6"/>
      <c r="W121" s="20">
        <f t="shared" si="0"/>
        <v>177.59748888888893</v>
      </c>
      <c r="X121" s="20">
        <f t="shared" si="1"/>
        <v>196.76928115079363</v>
      </c>
      <c r="Y121" s="23">
        <f t="shared" si="2"/>
        <v>178.10645000000002</v>
      </c>
      <c r="Z121" s="23">
        <f t="shared" si="3"/>
        <v>193.43958342261902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211.10621111111104</v>
      </c>
      <c r="AJ121" s="9">
        <f t="shared" si="8"/>
        <v>0.54310316858602337</v>
      </c>
      <c r="AK121" s="9">
        <f t="shared" si="9"/>
        <v>0.54310316858602337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Encargos'!$L39)*(1+SUM($B122:$B$228))+('Swap - Encargos'!AA39)*(1+SUM($B122:$B$228))</f>
        <v>158.7448</v>
      </c>
      <c r="O122" s="4">
        <f>Forward!O122*(1+SUM($B122:$B$228))+(-'Swap - Encargos'!F39-'Swap - Encargos'!$L39)*(1+SUM($B122:$B$228))+('Swap - Encargos'!AB39)*(1+SUM($B122:$B$228))</f>
        <v>198.43099999999998</v>
      </c>
      <c r="P122" s="4">
        <f>Forward!P122*(1+SUM($B122:$B$228))+(-'Swap - Encargos'!G39-'Swap - Encargos'!$L39)*(1+SUM($B122:$B$228))+('Swap - Encargos'!AC39)*(1+SUM($B122:$B$228))</f>
        <v>180.1968</v>
      </c>
      <c r="Q122" s="4">
        <f>Forward!Q122*(1+SUM($B122:$B$228))+(-'Swap - Encargos'!H39-'Swap - Encargos'!$L39)*(1+SUM($B122:$B$228))+('Swap - Encargos'!AD39)*(1+SUM($B122:$B$228))</f>
        <v>171.61600000000001</v>
      </c>
      <c r="R122" s="4">
        <f>Forward!R122*(1+SUM($B122:$B$228))+(-'Swap - Encargos'!I39-'Swap - Encargos'!$L39)*(1+SUM($B122:$B$228))+('Swap - Encargos'!AE39)*(1+SUM($B122:$B$228))</f>
        <v>170.54340000000002</v>
      </c>
      <c r="S122" s="4">
        <f>Forward!S122*(1+SUM($B122:$B$228))+(-'Swap - Encargos'!J39-'Swap - Encargos'!$L39)*(1+SUM($B122:$B$228))+('Swap - Encargos'!AF39)*(1+SUM($B122:$B$228))</f>
        <v>168.39820000000003</v>
      </c>
      <c r="T122" s="4">
        <f>Forward!T122*(1+SUM($B122:$B$228))+(-'Swap - Encargos'!K39-'Swap - Encargos'!$L39)*(1+SUM($B122:$B$228))+('Swap - Encargos'!AG39)*(1+SUM($B122:$B$228))</f>
        <v>164.1078</v>
      </c>
      <c r="U122" s="4">
        <f>Forward!U122*(1+SUM($B122:$B$228))</f>
        <v>0</v>
      </c>
      <c r="V122" s="6"/>
      <c r="W122" s="20">
        <f t="shared" si="0"/>
        <v>179.1242</v>
      </c>
      <c r="X122" s="20">
        <f t="shared" si="1"/>
        <v>196.76928115079363</v>
      </c>
      <c r="Y122" s="23">
        <f t="shared" si="2"/>
        <v>175.90639999999999</v>
      </c>
      <c r="Z122" s="23">
        <f t="shared" si="3"/>
        <v>193.43958342261902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226.64038000000002</v>
      </c>
      <c r="AJ122" s="9">
        <f t="shared" si="8"/>
        <v>0.55855141422151733</v>
      </c>
      <c r="AK122" s="9">
        <f t="shared" si="9"/>
        <v>0.55855141422151733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Encargos'!$L40)*(1+SUM($B123:$B$228))+('Swap - Encargos'!AA40)*(1+SUM($B123:$B$228))</f>
        <v>218.48399999999998</v>
      </c>
      <c r="O123" s="4">
        <f>Forward!O123*(1+SUM($B123:$B$228))+(-'Swap - Encargos'!F40-'Swap - Encargos'!$L40)*(1+SUM($B123:$B$228))+('Swap - Encargos'!AB40)*(1+SUM($B123:$B$228))</f>
        <v>212.05799999999999</v>
      </c>
      <c r="P123" s="4">
        <f>Forward!P123*(1+SUM($B123:$B$228))+(-'Swap - Encargos'!G40-'Swap - Encargos'!$L40)*(1+SUM($B123:$B$228))+('Swap - Encargos'!AC40)*(1+SUM($B123:$B$228))</f>
        <v>195.99299999999997</v>
      </c>
      <c r="Q123" s="4">
        <f>Forward!Q123*(1+SUM($B123:$B$228))+(-'Swap - Encargos'!H40-'Swap - Encargos'!$L40)*(1+SUM($B123:$B$228))+('Swap - Encargos'!AD40)*(1+SUM($B123:$B$228))</f>
        <v>183.14100000000002</v>
      </c>
      <c r="R123" s="4">
        <f>Forward!R123*(1+SUM($B123:$B$228))+(-'Swap - Encargos'!I40-'Swap - Encargos'!$L40)*(1+SUM($B123:$B$228))+('Swap - Encargos'!AE40)*(1+SUM($B123:$B$228))</f>
        <v>176.715</v>
      </c>
      <c r="S123" s="4">
        <f>Forward!S123*(1+SUM($B123:$B$228))+(-'Swap - Encargos'!J40-'Swap - Encargos'!$L40)*(1+SUM($B123:$B$228))+('Swap - Encargos'!AF40)*(1+SUM($B123:$B$228))</f>
        <v>173.50199999999998</v>
      </c>
      <c r="T123" s="4">
        <f>Forward!T123*(1+SUM($B123:$B$228))+(-'Swap - Encargos'!K40-'Swap - Encargos'!$L40)*(1+SUM($B123:$B$228))+('Swap - Encargos'!AG40)*(1+SUM($B123:$B$228))</f>
        <v>163.86299999999997</v>
      </c>
      <c r="U123" s="4">
        <f>Forward!U123*(1+SUM($B123:$B$228))</f>
        <v>0</v>
      </c>
      <c r="V123" s="6"/>
      <c r="W123" s="20">
        <f t="shared" si="0"/>
        <v>207.86324999999999</v>
      </c>
      <c r="X123" s="20">
        <f t="shared" si="1"/>
        <v>196.76928115079363</v>
      </c>
      <c r="Y123" s="23">
        <f t="shared" si="2"/>
        <v>196.52850000000001</v>
      </c>
      <c r="Z123" s="23">
        <f t="shared" si="3"/>
        <v>193.43958342261902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197.90133000000003</v>
      </c>
      <c r="AJ123" s="9">
        <f t="shared" si="8"/>
        <v>0.48772450764430947</v>
      </c>
      <c r="AK123" s="9">
        <f t="shared" si="9"/>
        <v>0.48772450764430947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Encargos'!$L41)*(1+SUM($B124:$B$228))+('Swap - Encargos'!AA41)*(1+SUM($B124:$B$228))</f>
        <v>289.86459999999994</v>
      </c>
      <c r="O124" s="4">
        <f>Forward!O124*(1+SUM($B124:$B$228))+(-'Swap - Encargos'!F41-'Swap - Encargos'!$L41)*(1+SUM($B124:$B$228))+('Swap - Encargos'!AB41)*(1+SUM($B124:$B$228))</f>
        <v>235.9117</v>
      </c>
      <c r="P124" s="4">
        <f>Forward!P124*(1+SUM($B124:$B$228))+(-'Swap - Encargos'!G41-'Swap - Encargos'!$L41)*(1+SUM($B124:$B$228))+('Swap - Encargos'!AC41)*(1+SUM($B124:$B$228))</f>
        <v>193.59569999999999</v>
      </c>
      <c r="Q124" s="4">
        <f>Forward!Q124*(1+SUM($B124:$B$228))+(-'Swap - Encargos'!H41-'Swap - Encargos'!$L41)*(1+SUM($B124:$B$228))+('Swap - Encargos'!AD41)*(1+SUM($B124:$B$228))</f>
        <v>185.13250000000005</v>
      </c>
      <c r="R124" s="4">
        <f>Forward!R124*(1+SUM($B124:$B$228))+(-'Swap - Encargos'!I41-'Swap - Encargos'!$L41)*(1+SUM($B124:$B$228))+('Swap - Encargos'!AE41)*(1+SUM($B124:$B$228))</f>
        <v>185.13250000000005</v>
      </c>
      <c r="S124" s="4">
        <f>Forward!S124*(1+SUM($B124:$B$228))+(-'Swap - Encargos'!J41-'Swap - Encargos'!$L41)*(1+SUM($B124:$B$228))+('Swap - Encargos'!AF41)*(1+SUM($B124:$B$228))</f>
        <v>184.07460000000003</v>
      </c>
      <c r="T124" s="4">
        <f>Forward!T124*(1+SUM($B124:$B$228))+(-'Swap - Encargos'!K41-'Swap - Encargos'!$L41)*(1+SUM($B124:$B$228))+('Swap - Encargos'!AG41)*(1+SUM($B124:$B$228))</f>
        <v>170.32190000000003</v>
      </c>
      <c r="U124" s="4">
        <f>Forward!U124*(1+SUM($B124:$B$228))</f>
        <v>0</v>
      </c>
      <c r="V124" s="6"/>
      <c r="W124" s="20">
        <f t="shared" si="0"/>
        <v>233.97221666666667</v>
      </c>
      <c r="X124" s="20">
        <f t="shared" si="1"/>
        <v>196.76928115079363</v>
      </c>
      <c r="Y124" s="23">
        <f t="shared" si="2"/>
        <v>214.40106666666668</v>
      </c>
      <c r="Z124" s="23">
        <f t="shared" si="3"/>
        <v>193.43958342261902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171.79236333333336</v>
      </c>
      <c r="AJ124" s="9">
        <f t="shared" si="8"/>
        <v>0.42337939731785695</v>
      </c>
      <c r="AK124" s="9">
        <f t="shared" si="9"/>
        <v>0.42337939731785695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Encargos'!$L42)*(1+SUM($B125:$B$228))+('Swap - Encargos'!AA42)*(1+SUM($B125:$B$228))</f>
        <v>292.31699999999995</v>
      </c>
      <c r="O125" s="4">
        <f>Forward!O125*(1+SUM($B125:$B$228))+(-'Swap - Encargos'!F42-'Swap - Encargos'!$L42)*(1+SUM($B125:$B$228))+('Swap - Encargos'!AB42)*(1+SUM($B125:$B$228))</f>
        <v>236.58749999999995</v>
      </c>
      <c r="P125" s="4">
        <f>Forward!P125*(1+SUM($B125:$B$228))+(-'Swap - Encargos'!G42-'Swap - Encargos'!$L42)*(1+SUM($B125:$B$228))+('Swap - Encargos'!AC42)*(1+SUM($B125:$B$228))</f>
        <v>187.16699999999997</v>
      </c>
      <c r="Q125" s="4">
        <f>Forward!Q125*(1+SUM($B125:$B$228))+(-'Swap - Encargos'!H42-'Swap - Encargos'!$L42)*(1+SUM($B125:$B$228))+('Swap - Encargos'!AD42)*(1+SUM($B125:$B$228))</f>
        <v>175.60049999999998</v>
      </c>
      <c r="R125" s="4">
        <f>Forward!R125*(1+SUM($B125:$B$228))+(-'Swap - Encargos'!I42-'Swap - Encargos'!$L42)*(1+SUM($B125:$B$228))+('Swap - Encargos'!AE42)*(1+SUM($B125:$B$228))</f>
        <v>185.06399999999996</v>
      </c>
      <c r="S125" s="4">
        <f>Forward!S125*(1+SUM($B125:$B$228))+(-'Swap - Encargos'!J42-'Swap - Encargos'!$L42)*(1+SUM($B125:$B$228))+('Swap - Encargos'!AF42)*(1+SUM($B125:$B$228))</f>
        <v>184.01249999999999</v>
      </c>
      <c r="T125" s="4">
        <f>Forward!T125*(1+SUM($B125:$B$228))+(-'Swap - Encargos'!K42-'Swap - Encargos'!$L42)*(1+SUM($B125:$B$228))+('Swap - Encargos'!AG42)*(1+SUM($B125:$B$228))</f>
        <v>176.65199999999999</v>
      </c>
      <c r="U125" s="4">
        <f>Forward!U125*(1+SUM($B125:$B$228))</f>
        <v>0</v>
      </c>
      <c r="V125" s="6"/>
      <c r="W125" s="20">
        <f t="shared" si="0"/>
        <v>228.96412499999997</v>
      </c>
      <c r="X125" s="20">
        <f t="shared" si="1"/>
        <v>196.76928115079363</v>
      </c>
      <c r="Y125" s="23">
        <f t="shared" si="2"/>
        <v>209.93197499999997</v>
      </c>
      <c r="Z125" s="23">
        <f t="shared" si="3"/>
        <v>193.43958342261902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176.80045500000006</v>
      </c>
      <c r="AJ125" s="9">
        <f t="shared" si="8"/>
        <v>0.43572175521086648</v>
      </c>
      <c r="AK125" s="9">
        <f t="shared" si="9"/>
        <v>0.43572175521086648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Encargos'!$L43)*(1+SUM($B126:$B$228))+('Swap - Encargos'!AA43)*(1+SUM($B126:$B$228))</f>
        <v>308.92399999999998</v>
      </c>
      <c r="O126" s="4">
        <f>Forward!O126*(1+SUM($B126:$B$228))+(-'Swap - Encargos'!F43-'Swap - Encargos'!$L43)*(1+SUM($B126:$B$228))+('Swap - Encargos'!AB43)*(1+SUM($B126:$B$228))</f>
        <v>241.9032</v>
      </c>
      <c r="P126" s="4">
        <f>Forward!P126*(1+SUM($B126:$B$228))+(-'Swap - Encargos'!G43-'Swap - Encargos'!$L43)*(1+SUM($B126:$B$228))+('Swap - Encargos'!AC43)*(1+SUM($B126:$B$228))</f>
        <v>188.49599999999998</v>
      </c>
      <c r="Q126" s="4">
        <f>Forward!Q126*(1+SUM($B126:$B$228))+(-'Swap - Encargos'!H43-'Swap - Encargos'!$L43)*(1+SUM($B126:$B$228))+('Swap - Encargos'!AD43)*(1+SUM($B126:$B$228))</f>
        <v>176.97679999999997</v>
      </c>
      <c r="R126" s="4">
        <f>Forward!R126*(1+SUM($B126:$B$228))+(-'Swap - Encargos'!I43-'Swap - Encargos'!$L43)*(1+SUM($B126:$B$228))+('Swap - Encargos'!AE43)*(1+SUM($B126:$B$228))</f>
        <v>183.26</v>
      </c>
      <c r="S126" s="4">
        <f>Forward!S126*(1+SUM($B126:$B$228))+(-'Swap - Encargos'!J43-'Swap - Encargos'!$L43)*(1+SUM($B126:$B$228))+('Swap - Encargos'!AF43)*(1+SUM($B126:$B$228))</f>
        <v>187.44880000000001</v>
      </c>
      <c r="T126" s="4">
        <f>Forward!T126*(1+SUM($B126:$B$228))+(-'Swap - Encargos'!K43-'Swap - Encargos'!$L43)*(1+SUM($B126:$B$228))+('Swap - Encargos'!AG43)*(1+SUM($B126:$B$228))</f>
        <v>175.92959999999999</v>
      </c>
      <c r="U126" s="4">
        <f>Forward!U126*(1+SUM($B126:$B$228))</f>
        <v>0</v>
      </c>
      <c r="V126" s="6"/>
      <c r="W126" s="20">
        <f t="shared" si="0"/>
        <v>231.78026666666665</v>
      </c>
      <c r="X126" s="20">
        <f t="shared" si="1"/>
        <v>196.76928115079363</v>
      </c>
      <c r="Y126" s="23">
        <f t="shared" si="2"/>
        <v>211.81365333333329</v>
      </c>
      <c r="Z126" s="23">
        <f t="shared" si="3"/>
        <v>193.43958342261902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173.98431333333338</v>
      </c>
      <c r="AJ126" s="9">
        <f t="shared" si="8"/>
        <v>0.42878142131906477</v>
      </c>
      <c r="AK126" s="9">
        <f t="shared" si="9"/>
        <v>0.42878142131906477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Encargos'!$L44)*(1+SUM($B127:$B$228))+('Swap - Encargos'!AA44)*(1+SUM($B127:$B$228))</f>
        <v>323.82599999999996</v>
      </c>
      <c r="O127" s="4">
        <f>Forward!O127*(1+SUM($B127:$B$228))+(-'Swap - Encargos'!F44-'Swap - Encargos'!$L44)*(1+SUM($B127:$B$228))+('Swap - Encargos'!AB44)*(1+SUM($B127:$B$228))</f>
        <v>255.92700000000002</v>
      </c>
      <c r="P127" s="4">
        <f>Forward!P127*(1+SUM($B127:$B$228))+(-'Swap - Encargos'!G44-'Swap - Encargos'!$L44)*(1+SUM($B127:$B$228))+('Swap - Encargos'!AC44)*(1+SUM($B127:$B$228))</f>
        <v>194.29559999999998</v>
      </c>
      <c r="Q127" s="4">
        <f>Forward!Q127*(1+SUM($B127:$B$228))+(-'Swap - Encargos'!H44-'Swap - Encargos'!$L44)*(1+SUM($B127:$B$228))+('Swap - Encargos'!AD44)*(1+SUM($B127:$B$228))</f>
        <v>182.80500000000001</v>
      </c>
      <c r="R127" s="4">
        <f>Forward!R127*(1+SUM($B127:$B$228))+(-'Swap - Encargos'!I44-'Swap - Encargos'!$L44)*(1+SUM($B127:$B$228))+('Swap - Encargos'!AE44)*(1+SUM($B127:$B$228))</f>
        <v>191.16180000000003</v>
      </c>
      <c r="S127" s="4">
        <f>Forward!S127*(1+SUM($B127:$B$228))+(-'Swap - Encargos'!J44-'Swap - Encargos'!$L44)*(1+SUM($B127:$B$228))+('Swap - Encargos'!AF44)*(1+SUM($B127:$B$228))</f>
        <v>188.02799999999999</v>
      </c>
      <c r="T127" s="4">
        <f>Forward!T127*(1+SUM($B127:$B$228))+(-'Swap - Encargos'!K44-'Swap - Encargos'!$L44)*(1+SUM($B127:$B$228))+('Swap - Encargos'!AG44)*(1+SUM($B127:$B$228))</f>
        <v>176.53739999999999</v>
      </c>
      <c r="U127" s="4">
        <f>Forward!U127*(1+SUM($B127:$B$228))</f>
        <v>0</v>
      </c>
      <c r="V127" s="6"/>
      <c r="W127" s="20">
        <f t="shared" si="0"/>
        <v>238.42994999999999</v>
      </c>
      <c r="X127" s="20">
        <f t="shared" si="1"/>
        <v>196.76928115079363</v>
      </c>
      <c r="Y127" s="23">
        <f t="shared" si="2"/>
        <v>218.28657999999999</v>
      </c>
      <c r="Z127" s="23">
        <f t="shared" si="3"/>
        <v>193.43958342261902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167.33463000000003</v>
      </c>
      <c r="AJ127" s="9">
        <f t="shared" si="8"/>
        <v>0.41239338830412459</v>
      </c>
      <c r="AK127" s="9">
        <f t="shared" si="9"/>
        <v>0.41239338830412459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Encargos'!$L45)*(1+SUM($B128:$B$228))+('Swap - Encargos'!AA45)*(1+SUM($B128:$B$228))</f>
        <v>287.6472</v>
      </c>
      <c r="O128" s="4">
        <f>Forward!O128*(1+SUM($B128:$B$228))+(-'Swap - Encargos'!F45-'Swap - Encargos'!$L45)*(1+SUM($B128:$B$228))+('Swap - Encargos'!AB45)*(1+SUM($B128:$B$228))</f>
        <v>244.917</v>
      </c>
      <c r="P128" s="4">
        <f>Forward!P128*(1+SUM($B128:$B$228))+(-'Swap - Encargos'!G45-'Swap - Encargos'!$L45)*(1+SUM($B128:$B$228))+('Swap - Encargos'!AC45)*(1+SUM($B128:$B$228))</f>
        <v>206.35559999999998</v>
      </c>
      <c r="Q128" s="4">
        <f>Forward!Q128*(1+SUM($B128:$B$228))+(-'Swap - Encargos'!H45-'Swap - Encargos'!$L45)*(1+SUM($B128:$B$228))+('Swap - Encargos'!AD45)*(1+SUM($B128:$B$228))</f>
        <v>186.5538</v>
      </c>
      <c r="R128" s="4">
        <f>Forward!R128*(1+SUM($B128:$B$228))+(-'Swap - Encargos'!I45-'Swap - Encargos'!$L45)*(1+SUM($B128:$B$228))+('Swap - Encargos'!AE45)*(1+SUM($B128:$B$228))</f>
        <v>189.68039999999999</v>
      </c>
      <c r="S128" s="4">
        <f>Forward!S128*(1+SUM($B128:$B$228))+(-'Swap - Encargos'!J45-'Swap - Encargos'!$L45)*(1+SUM($B128:$B$228))+('Swap - Encargos'!AF45)*(1+SUM($B128:$B$228))</f>
        <v>186.5538</v>
      </c>
      <c r="T128" s="4">
        <f>Forward!T128*(1+SUM($B128:$B$228))+(-'Swap - Encargos'!K45-'Swap - Encargos'!$L45)*(1+SUM($B128:$B$228))+('Swap - Encargos'!AG45)*(1+SUM($B128:$B$228))</f>
        <v>174.04740000000001</v>
      </c>
      <c r="U128" s="4">
        <f>Forward!U128*(1+SUM($B128:$B$228))</f>
        <v>0</v>
      </c>
      <c r="V128" s="6"/>
      <c r="W128" s="20">
        <f t="shared" si="0"/>
        <v>229.45769999999999</v>
      </c>
      <c r="X128" s="20">
        <f t="shared" si="1"/>
        <v>196.76928115079363</v>
      </c>
      <c r="Y128" s="23">
        <f t="shared" si="2"/>
        <v>212.92146</v>
      </c>
      <c r="Z128" s="23">
        <f t="shared" si="3"/>
        <v>193.43958342261902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176.30688000000004</v>
      </c>
      <c r="AJ128" s="9">
        <f t="shared" si="8"/>
        <v>0.43450534790394968</v>
      </c>
      <c r="AK128" s="9">
        <f t="shared" si="9"/>
        <v>0.43450534790394968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Encargos'!$L46)*(1+SUM($B129:$B$228))+('Swap - Encargos'!AA46)*(1+SUM($B129:$B$228))</f>
        <v>263.0188</v>
      </c>
      <c r="O129" s="4">
        <f>Forward!O129*(1+SUM($B129:$B$228))+(-'Swap - Encargos'!F46-'Swap - Encargos'!$L46)*(1+SUM($B129:$B$228))+('Swap - Encargos'!AB46)*(1+SUM($B129:$B$228))</f>
        <v>225.5932</v>
      </c>
      <c r="P129" s="4">
        <f>Forward!P129*(1+SUM($B129:$B$228))+(-'Swap - Encargos'!G46-'Swap - Encargos'!$L46)*(1+SUM($B129:$B$228))+('Swap - Encargos'!AC46)*(1+SUM($B129:$B$228))</f>
        <v>199.60320000000004</v>
      </c>
      <c r="Q129" s="4">
        <f>Forward!Q129*(1+SUM($B129:$B$228))+(-'Swap - Encargos'!H46-'Swap - Encargos'!$L46)*(1+SUM($B129:$B$228))+('Swap - Encargos'!AD46)*(1+SUM($B129:$B$228))</f>
        <v>180.89040000000003</v>
      </c>
      <c r="R129" s="4">
        <f>Forward!R129*(1+SUM($B129:$B$228))+(-'Swap - Encargos'!I46-'Swap - Encargos'!$L46)*(1+SUM($B129:$B$228))+('Swap - Encargos'!AE46)*(1+SUM($B129:$B$228))</f>
        <v>192.32600000000002</v>
      </c>
      <c r="S129" s="4">
        <f>Forward!S129*(1+SUM($B129:$B$228))+(-'Swap - Encargos'!J46-'Swap - Encargos'!$L46)*(1+SUM($B129:$B$228))+('Swap - Encargos'!AF46)*(1+SUM($B129:$B$228))</f>
        <v>186.08840000000001</v>
      </c>
      <c r="T129" s="4">
        <f>Forward!T129*(1+SUM($B129:$B$228))+(-'Swap - Encargos'!K46-'Swap - Encargos'!$L46)*(1+SUM($B129:$B$228))+('Swap - Encargos'!AG46)*(1+SUM($B129:$B$228))</f>
        <v>179.85080000000002</v>
      </c>
      <c r="U129" s="4">
        <f>Forward!U129*(1+SUM($B129:$B$228))</f>
        <v>0</v>
      </c>
      <c r="V129" s="6"/>
      <c r="W129" s="20">
        <f t="shared" si="0"/>
        <v>213.43565555555557</v>
      </c>
      <c r="X129" s="20">
        <f t="shared" si="1"/>
        <v>196.76928115079363</v>
      </c>
      <c r="Y129" s="23">
        <f t="shared" si="2"/>
        <v>203.31110666666669</v>
      </c>
      <c r="Z129" s="23">
        <f t="shared" si="3"/>
        <v>193.43958342261902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192.32892444444445</v>
      </c>
      <c r="AJ129" s="9">
        <f t="shared" si="8"/>
        <v>0.47399140763948505</v>
      </c>
      <c r="AK129" s="9">
        <f t="shared" si="9"/>
        <v>0.47399140763948505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Encargos'!$L47)*(1+SUM($B130:$B$228))+('Swap - Encargos'!AA47)*(1+SUM($B130:$B$228))</f>
        <v>316.37279999999998</v>
      </c>
      <c r="O130" s="4">
        <f>Forward!O130*(1+SUM($B130:$B$228))+(-'Swap - Encargos'!F47-'Swap - Encargos'!$L47)*(1+SUM($B130:$B$228))+('Swap - Encargos'!AB47)*(1+SUM($B130:$B$228))</f>
        <v>244.56449999999998</v>
      </c>
      <c r="P130" s="4">
        <f>Forward!P130*(1+SUM($B130:$B$228))+(-'Swap - Encargos'!G47-'Swap - Encargos'!$L47)*(1+SUM($B130:$B$228))+('Swap - Encargos'!AC47)*(1+SUM($B130:$B$228))</f>
        <v>201.89579999999998</v>
      </c>
      <c r="Q130" s="4">
        <f>Forward!Q130*(1+SUM($B130:$B$228))+(-'Swap - Encargos'!H47-'Swap - Encargos'!$L47)*(1+SUM($B130:$B$228))+('Swap - Encargos'!AD47)*(1+SUM($B130:$B$228))</f>
        <v>190.44809999999998</v>
      </c>
      <c r="R130" s="4">
        <f>Forward!R130*(1+SUM($B130:$B$228))+(-'Swap - Encargos'!I47-'Swap - Encargos'!$L47)*(1+SUM($B130:$B$228))+('Swap - Encargos'!AE47)*(1+SUM($B130:$B$228))</f>
        <v>200.85509999999999</v>
      </c>
      <c r="S130" s="4">
        <f>Forward!S130*(1+SUM($B130:$B$228))+(-'Swap - Encargos'!J47-'Swap - Encargos'!$L47)*(1+SUM($B130:$B$228))+('Swap - Encargos'!AF47)*(1+SUM($B130:$B$228))</f>
        <v>201.89580000000001</v>
      </c>
      <c r="T130" s="4">
        <f>Forward!T130*(1+SUM($B130:$B$228))+(-'Swap - Encargos'!K47-'Swap - Encargos'!$L47)*(1+SUM($B130:$B$228))+('Swap - Encargos'!AG47)*(1+SUM($B130:$B$228))</f>
        <v>193.5702</v>
      </c>
      <c r="U130" s="4">
        <f>Forward!U130*(1+SUM($B130:$B$228))</f>
        <v>0</v>
      </c>
      <c r="V130" s="6"/>
      <c r="W130" s="20">
        <f t="shared" si="0"/>
        <v>226.2944333333333</v>
      </c>
      <c r="X130" s="20">
        <f t="shared" si="1"/>
        <v>196.76928115079363</v>
      </c>
      <c r="Y130" s="23">
        <f t="shared" si="2"/>
        <v>215.56366</v>
      </c>
      <c r="Z130" s="23">
        <f t="shared" si="3"/>
        <v>193.43958342261902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179.47014666666672</v>
      </c>
      <c r="AJ130" s="9">
        <f t="shared" si="8"/>
        <v>0.44230116553462284</v>
      </c>
      <c r="AK130" s="9">
        <f t="shared" si="9"/>
        <v>0.44230116553462284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Encargos'!$L48)*(1+SUM($B131:$B$228))+('Swap - Encargos'!AA48)*(1+SUM($B131:$B$228))</f>
        <v>308.69819999999999</v>
      </c>
      <c r="O131" s="4">
        <f>Forward!O131*(1+SUM($B131:$B$228))+(-'Swap - Encargos'!F48-'Swap - Encargos'!$L48)*(1+SUM($B131:$B$228))+('Swap - Encargos'!AB48)*(1+SUM($B131:$B$228))</f>
        <v>222.71849999999998</v>
      </c>
      <c r="P131" s="4">
        <f>Forward!P131*(1+SUM($B131:$B$228))+(-'Swap - Encargos'!G48-'Swap - Encargos'!$L48)*(1+SUM($B131:$B$228))+('Swap - Encargos'!AC48)*(1+SUM($B131:$B$228))</f>
        <v>200.96460000000002</v>
      </c>
      <c r="Q131" s="4">
        <f>Forward!Q131*(1+SUM($B131:$B$228))+(-'Swap - Encargos'!H48-'Swap - Encargos'!$L48)*(1+SUM($B131:$B$228))+('Swap - Encargos'!AD48)*(1+SUM($B131:$B$228))</f>
        <v>206.14410000000001</v>
      </c>
      <c r="R131" s="4">
        <f>Forward!R131*(1+SUM($B131:$B$228))+(-'Swap - Encargos'!I48-'Swap - Encargos'!$L48)*(1+SUM($B131:$B$228))+('Swap - Encargos'!AE48)*(1+SUM($B131:$B$228))</f>
        <v>210.2877</v>
      </c>
      <c r="S131" s="4">
        <f>Forward!S131*(1+SUM($B131:$B$228))+(-'Swap - Encargos'!J48-'Swap - Encargos'!$L48)*(1+SUM($B131:$B$228))+('Swap - Encargos'!AF48)*(1+SUM($B131:$B$228))</f>
        <v>212.3595</v>
      </c>
      <c r="T131" s="4">
        <f>Forward!T131*(1+SUM($B131:$B$228))+(-'Swap - Encargos'!K48-'Swap - Encargos'!$L48)*(1+SUM($B131:$B$228))+('Swap - Encargos'!AG48)*(1+SUM($B131:$B$228))</f>
        <v>202.00050000000002</v>
      </c>
      <c r="U131" s="4">
        <f>Forward!U131*(1+SUM($B131:$B$228))</f>
        <v>0</v>
      </c>
      <c r="V131" s="6"/>
      <c r="W131" s="20">
        <f t="shared" si="0"/>
        <v>218.488575</v>
      </c>
      <c r="X131" s="20">
        <f t="shared" si="1"/>
        <v>196.76928115079363</v>
      </c>
      <c r="Y131" s="23">
        <f t="shared" si="2"/>
        <v>215.31181500000002</v>
      </c>
      <c r="Z131" s="23">
        <f t="shared" si="3"/>
        <v>193.43958342261902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187.27600500000003</v>
      </c>
      <c r="AJ131" s="9">
        <f t="shared" si="8"/>
        <v>0.46153857244020663</v>
      </c>
      <c r="AK131" s="9">
        <f>IF(AJ131&gt;0,AJ131,0)</f>
        <v>0.46153857244020663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Encargos'!$L49)*(1+SUM($B132:$B$228))+('Swap - Encargos'!AA49)*(1+SUM($B132:$B$228))</f>
        <v>279.45</v>
      </c>
      <c r="O132" s="4">
        <f>Forward!O132*(1+SUM($B132:$B$228))+(-'Swap - Encargos'!F49-'Swap - Encargos'!$L49)*(1+SUM($B132:$B$228))+('Swap - Encargos'!AB49)*(1+SUM($B132:$B$228))</f>
        <v>218.38499999999999</v>
      </c>
      <c r="P132" s="4">
        <f>Forward!P132*(1+SUM($B132:$B$228))+(-'Swap - Encargos'!G49-'Swap - Encargos'!$L49)*(1+SUM($B132:$B$228))+('Swap - Encargos'!AC49)*(1+SUM($B132:$B$228))</f>
        <v>195.61499999999995</v>
      </c>
      <c r="Q132" s="4">
        <f>Forward!Q132*(1+SUM($B132:$B$228))+(-'Swap - Encargos'!H49-'Swap - Encargos'!$L49)*(1+SUM($B132:$B$228))+('Swap - Encargos'!AD49)*(1+SUM($B132:$B$228))</f>
        <v>200.78999999999996</v>
      </c>
      <c r="R132" s="4">
        <f>Forward!R132*(1+SUM($B132:$B$228))+(-'Swap - Encargos'!I49-'Swap - Encargos'!$L49)*(1+SUM($B132:$B$228))+('Swap - Encargos'!AE49)*(1+SUM($B132:$B$228))</f>
        <v>199.755</v>
      </c>
      <c r="S132" s="4">
        <f>Forward!S132*(1+SUM($B132:$B$228))+(-'Swap - Encargos'!J49-'Swap - Encargos'!$L49)*(1+SUM($B132:$B$228))+('Swap - Encargos'!AF49)*(1+SUM($B132:$B$228))</f>
        <v>207</v>
      </c>
      <c r="T132" s="4">
        <f>Forward!T132*(1+SUM($B132:$B$228))+(-'Swap - Encargos'!K49-'Swap - Encargos'!$L49)*(1+SUM($B132:$B$228))+('Swap - Encargos'!AG49)*(1+SUM($B132:$B$228))</f>
        <v>197.68499999999997</v>
      </c>
      <c r="U132" s="4">
        <f>Forward!U132*(1+SUM($B132:$B$228))</f>
        <v>0</v>
      </c>
      <c r="V132" s="6"/>
      <c r="W132" s="20">
        <f t="shared" si="0"/>
        <v>209.29999999999998</v>
      </c>
      <c r="X132" s="20">
        <f t="shared" si="1"/>
        <v>196.76928115079363</v>
      </c>
      <c r="Y132" s="23">
        <f t="shared" si="2"/>
        <v>206.72399999999999</v>
      </c>
      <c r="Z132" s="23">
        <f t="shared" si="3"/>
        <v>193.43958342261902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196.46458000000004</v>
      </c>
      <c r="AJ132" s="9">
        <f t="shared" si="8"/>
        <v>0.48418366137330182</v>
      </c>
      <c r="AK132" s="9">
        <f>IF(AJ132&gt;0,AJ132,0)</f>
        <v>0.48418366137330182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Encargos'!$L50)*(1+SUM($B133:$B$228))+('Swap - Encargos'!AA50)*(1+SUM($B133:$B$228))</f>
        <v>305.82719999999995</v>
      </c>
      <c r="O133" s="4">
        <f>Forward!O133*(1+SUM($B133:$B$228))+(-'Swap - Encargos'!F50-'Swap - Encargos'!$L50)*(1+SUM($B133:$B$228))+('Swap - Encargos'!AB50)*(1+SUM($B133:$B$228))</f>
        <v>259.33319999999998</v>
      </c>
      <c r="P133" s="4">
        <f>Forward!P133*(1+SUM($B133:$B$228))+(-'Swap - Encargos'!G50-'Swap - Encargos'!$L50)*(1+SUM($B133:$B$228))+('Swap - Encargos'!AC50)*(1+SUM($B133:$B$228))</f>
        <v>232.46999999999997</v>
      </c>
      <c r="Q133" s="4">
        <f>Forward!Q133*(1+SUM($B133:$B$228))+(-'Swap - Encargos'!H50-'Swap - Encargos'!$L50)*(1+SUM($B133:$B$228))+('Swap - Encargos'!AD50)*(1+SUM($B133:$B$228))</f>
        <v>233.50319999999994</v>
      </c>
      <c r="R133" s="4">
        <f>Forward!R133*(1+SUM($B133:$B$228))+(-'Swap - Encargos'!I50-'Swap - Encargos'!$L50)*(1+SUM($B133:$B$228))+('Swap - Encargos'!AE50)*(1+SUM($B133:$B$228))</f>
        <v>212.83920000000001</v>
      </c>
      <c r="S133" s="4">
        <f>Forward!S133*(1+SUM($B133:$B$228))+(-'Swap - Encargos'!J50-'Swap - Encargos'!$L50)*(1+SUM($B133:$B$228))+('Swap - Encargos'!AF50)*(1+SUM($B133:$B$228))</f>
        <v>196.30799999999999</v>
      </c>
      <c r="T133" s="4">
        <f>Forward!T133*(1+SUM($B133:$B$228))+(-'Swap - Encargos'!K50-'Swap - Encargos'!$L50)*(1+SUM($B133:$B$228))+('Swap - Encargos'!AG50)*(1+SUM($B133:$B$228))</f>
        <v>182.87639999999999</v>
      </c>
      <c r="U133" s="4">
        <f>Forward!U133*(1+SUM($B133:$B$228))</f>
        <v>0</v>
      </c>
      <c r="V133" s="6"/>
      <c r="W133" s="20">
        <f t="shared" si="0"/>
        <v>243.77779999999996</v>
      </c>
      <c r="X133" s="20">
        <f t="shared" si="1"/>
        <v>196.76928115079363</v>
      </c>
      <c r="Y133" s="23">
        <f t="shared" si="2"/>
        <v>228.71603999999994</v>
      </c>
      <c r="Z133" s="23">
        <f t="shared" si="3"/>
        <v>193.43958342261902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161.98678000000007</v>
      </c>
      <c r="AJ133" s="9">
        <f t="shared" si="8"/>
        <v>0.39921370169865505</v>
      </c>
      <c r="AK133" s="9">
        <f>IF(AJ133&gt;0,AJ133,0)</f>
        <v>0.39921370169865505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Encargos'!$L51)*(1+SUM($B134:$B$228))+('Swap - Encargos'!AB51)*(1+SUM($B134:$B$228))</f>
        <v>326.47829999999999</v>
      </c>
      <c r="P134" s="4">
        <f>Forward!P134*(1+SUM($B134:$B$228))+(-'Swap - Encargos'!G51-'Swap - Encargos'!$L51)*(1+SUM($B134:$B$228))+('Swap - Encargos'!AC51)*(1+SUM($B134:$B$228))</f>
        <v>259.53479999999996</v>
      </c>
      <c r="Q134" s="4">
        <f>Forward!Q134*(1+SUM($B134:$B$228))+(-'Swap - Encargos'!H51-'Swap - Encargos'!$L51)*(1+SUM($B134:$B$228))+('Swap - Encargos'!AD51)*(1+SUM($B134:$B$228))</f>
        <v>251.29560000000004</v>
      </c>
      <c r="R134" s="4">
        <f>Forward!R134*(1+SUM($B134:$B$228))+(-'Swap - Encargos'!I51-'Swap - Encargos'!$L51)*(1+SUM($B134:$B$228))+('Swap - Encargos'!AE51)*(1+SUM($B134:$B$228))</f>
        <v>235.84710000000001</v>
      </c>
      <c r="S134" s="4">
        <f>Forward!S134*(1+SUM($B134:$B$228))+(-'Swap - Encargos'!J51-'Swap - Encargos'!$L51)*(1+SUM($B134:$B$228))+('Swap - Encargos'!AF51)*(1+SUM($B134:$B$228))</f>
        <v>205.98000000000002</v>
      </c>
      <c r="T134" s="4">
        <f>Forward!T134*(1+SUM($B134:$B$228))+(-'Swap - Encargos'!K51-'Swap - Encargos'!$L51)*(1+SUM($B134:$B$228))+('Swap - Encargos'!AG51)*(1+SUM($B134:$B$228))</f>
        <v>195.68100000000001</v>
      </c>
      <c r="U134" s="4">
        <f>Forward!U134*(1+SUM($B134:$B$228))</f>
        <v>0</v>
      </c>
      <c r="V134" s="6"/>
      <c r="W134" s="20">
        <f t="shared" si="0"/>
        <v>279.10290000000003</v>
      </c>
      <c r="X134" s="20">
        <f t="shared" si="1"/>
        <v>196.76928115079363</v>
      </c>
      <c r="Y134" s="23">
        <f t="shared" si="2"/>
        <v>255.82716000000002</v>
      </c>
      <c r="Z134" s="23">
        <f t="shared" si="3"/>
        <v>193.43958342261902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122.55809999999997</v>
      </c>
      <c r="AJ134" s="9">
        <f t="shared" si="8"/>
        <v>0.30512820512820504</v>
      </c>
      <c r="AK134" s="9">
        <f>IF(AJ134&gt;0,AJ134,0)</f>
        <v>0.30512820512820504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Encargos'!$L52)*(1+SUM($B135:$B$228))+('Swap - Encargos'!AB52)*(1+SUM($B135:$B$228))</f>
        <v>375.6979</v>
      </c>
      <c r="P135" s="4">
        <f>Forward!P135*(1+SUM($B135:$B$228))+(-'Swap - Encargos'!G52-'Swap - Encargos'!$L52)*(1+SUM($B135:$B$228))+('Swap - Encargos'!AC52)*(1+SUM($B135:$B$228))</f>
        <v>262.06720000000001</v>
      </c>
      <c r="Q135" s="4">
        <f>Forward!Q135*(1+SUM($B135:$B$228))+(-'Swap - Encargos'!H52-'Swap - Encargos'!$L52)*(1+SUM($B135:$B$228))+('Swap - Encargos'!AD52)*(1+SUM($B135:$B$228))</f>
        <v>268.20940000000007</v>
      </c>
      <c r="R135" s="4">
        <f>Forward!R135*(1+SUM($B135:$B$228))+(-'Swap - Encargos'!I52-'Swap - Encargos'!$L52)*(1+SUM($B135:$B$228))+('Swap - Encargos'!AE52)*(1+SUM($B135:$B$228))</f>
        <v>240.56950000000001</v>
      </c>
      <c r="S135" s="4">
        <f>Forward!S135*(1+SUM($B135:$B$228))+(-'Swap - Encargos'!J52-'Swap - Encargos'!$L52)*(1+SUM($B135:$B$228))+('Swap - Encargos'!AF52)*(1+SUM($B135:$B$228))</f>
        <v>222.14290000000003</v>
      </c>
      <c r="T135" s="4">
        <f>Forward!T135*(1+SUM($B135:$B$228))+(-'Swap - Encargos'!K52-'Swap - Encargos'!$L52)*(1+SUM($B135:$B$228))+('Swap - Encargos'!AG52)*(1+SUM($B135:$B$228))</f>
        <v>196.5504</v>
      </c>
      <c r="U135" s="4">
        <f>Forward!U135*(1+SUM($B135:$B$228))</f>
        <v>0</v>
      </c>
      <c r="V135" s="6"/>
      <c r="W135" s="20">
        <f t="shared" si="0"/>
        <v>298.23793333333339</v>
      </c>
      <c r="X135" s="20">
        <f t="shared" si="1"/>
        <v>196.76928115079363</v>
      </c>
      <c r="Y135" s="23">
        <f t="shared" si="2"/>
        <v>270.75158833333336</v>
      </c>
      <c r="Z135" s="23">
        <f t="shared" si="3"/>
        <v>193.43958342261902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103.42306666666661</v>
      </c>
      <c r="AJ135" s="9">
        <f>(AE135-W135)/AE135</f>
        <v>0.25748844589508718</v>
      </c>
      <c r="AK135" s="9">
        <f>IF(AJ135&gt;0,AJ135,0)</f>
        <v>0.25748844589508718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Encargos'!$L53)*(1+SUM($B136:$B$228))+('Swap - Encargos'!AB53)*(1+SUM($B136:$B$228))</f>
        <v>332.98410000000001</v>
      </c>
      <c r="P136" s="4">
        <f>Forward!P136*(1+SUM($B136:$B$228))+(-'Swap - Encargos'!G53-'Swap - Encargos'!$L53)*(1+SUM($B136:$B$228))+('Swap - Encargos'!AC53)*(1+SUM($B136:$B$228))</f>
        <v>245.41030000000001</v>
      </c>
      <c r="Q136" s="4">
        <f>Forward!Q136*(1+SUM($B136:$B$228))+(-'Swap - Encargos'!H53-'Swap - Encargos'!$L53)*(1+SUM($B136:$B$228))+('Swap - Encargos'!AD53)*(1+SUM($B136:$B$228))</f>
        <v>247.4469</v>
      </c>
      <c r="R136" s="4">
        <f>Forward!R136*(1+SUM($B136:$B$228))+(-'Swap - Encargos'!I53-'Swap - Encargos'!$L53)*(1+SUM($B136:$B$228))+('Swap - Encargos'!AE53)*(1+SUM($B136:$B$228))</f>
        <v>232.17239999999998</v>
      </c>
      <c r="S136" s="4">
        <f>Forward!S136*(1+SUM($B136:$B$228))+(-'Swap - Encargos'!J53-'Swap - Encargos'!$L53)*(1+SUM($B136:$B$228))+('Swap - Encargos'!AF53)*(1+SUM($B136:$B$228))</f>
        <v>220.97110000000001</v>
      </c>
      <c r="T136" s="4">
        <f>Forward!T136*(1+SUM($B136:$B$228))+(-'Swap - Encargos'!K53-'Swap - Encargos'!$L53)*(1+SUM($B136:$B$228))+('Swap - Encargos'!AG53)*(1+SUM($B136:$B$228))</f>
        <v>207.73320000000001</v>
      </c>
      <c r="U136" s="4">
        <f>Forward!U136*(1+SUM($B136:$B$228))</f>
        <v>0</v>
      </c>
      <c r="V136" s="6"/>
      <c r="W136" s="20">
        <f t="shared" si="0"/>
        <v>269.67978333333338</v>
      </c>
      <c r="X136" s="20">
        <f t="shared" si="1"/>
        <v>196.76928115079363</v>
      </c>
      <c r="Y136" s="23">
        <f t="shared" si="2"/>
        <v>251.62193000000005</v>
      </c>
      <c r="Z136" s="23">
        <f t="shared" si="3"/>
        <v>193.43958342261902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131.98121666666663</v>
      </c>
      <c r="AJ136" s="9">
        <f t="shared" ref="AJ136:AJ139" si="18">(AE136-W136)/AE136</f>
        <v>0.3285885775981901</v>
      </c>
      <c r="AK136" s="9">
        <f t="shared" ref="AK136:AK139" si="19">IF(AJ136&gt;0,AJ136,0)</f>
        <v>0.3285885775981901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Encargos'!$L54)*(1+SUM($B137:$B$228))+('Swap - Encargos'!AB54)*(1+SUM($B137:$B$228))</f>
        <v>262.00440000000003</v>
      </c>
      <c r="P137" s="4">
        <f>Forward!P137*(1+SUM($B137:$B$228))+(-'Swap - Encargos'!G54-'Swap - Encargos'!$L54)*(1+SUM($B137:$B$228))+('Swap - Encargos'!AC54)*(1+SUM($B137:$B$228))</f>
        <v>243.79559999999998</v>
      </c>
      <c r="Q137" s="4">
        <f>Forward!Q137*(1+SUM($B137:$B$228))+(-'Swap - Encargos'!H54-'Swap - Encargos'!$L54)*(1+SUM($B137:$B$228))+('Swap - Encargos'!AD54)*(1+SUM($B137:$B$228))</f>
        <v>245.81879999999998</v>
      </c>
      <c r="R137" s="4">
        <f>Forward!R137*(1+SUM($B137:$B$228))+(-'Swap - Encargos'!I54-'Swap - Encargos'!$L54)*(1+SUM($B137:$B$228))+('Swap - Encargos'!AE54)*(1+SUM($B137:$B$228))</f>
        <v>227.61</v>
      </c>
      <c r="S137" s="4">
        <f>Forward!S137*(1+SUM($B137:$B$228))+(-'Swap - Encargos'!J54-'Swap - Encargos'!$L54)*(1+SUM($B137:$B$228))+('Swap - Encargos'!AF54)*(1+SUM($B137:$B$228))</f>
        <v>207.37800000000001</v>
      </c>
      <c r="T137" s="4">
        <f>Forward!T137*(1+SUM($B137:$B$228))+(-'Swap - Encargos'!K54-'Swap - Encargos'!$L54)*(1+SUM($B137:$B$228))+('Swap - Encargos'!AG54)*(1+SUM($B137:$B$228))</f>
        <v>199.28520000000003</v>
      </c>
      <c r="U137" s="4">
        <f>Forward!U137*(1+SUM($B137:$B$228))</f>
        <v>0</v>
      </c>
      <c r="V137" s="4"/>
      <c r="W137" s="20">
        <f t="shared" si="0"/>
        <v>247.67339999999999</v>
      </c>
      <c r="X137" s="20">
        <f t="shared" si="1"/>
        <v>196.76928115079363</v>
      </c>
      <c r="Y137" s="23">
        <f t="shared" si="2"/>
        <v>234.18539999999999</v>
      </c>
      <c r="Z137" s="23">
        <f t="shared" si="3"/>
        <v>193.43958342261902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153.98760000000001</v>
      </c>
      <c r="AJ137" s="9">
        <f t="shared" si="18"/>
        <v>0.38337702689581515</v>
      </c>
      <c r="AK137" s="9">
        <f t="shared" si="19"/>
        <v>0.38337702689581515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Encargos'!$L55)*(1+SUM($B138:$B$228))+('Swap - Encargos'!AB55)*(1+SUM($B138:$B$228))</f>
        <v>299.46019999999999</v>
      </c>
      <c r="P138" s="4">
        <f>Forward!P138*(1+SUM($B138:$B$228))+(-'Swap - Encargos'!G55-'Swap - Encargos'!$L55)*(1+SUM($B138:$B$228))+('Swap - Encargos'!AC55)*(1+SUM($B138:$B$228))</f>
        <v>257.25439999999998</v>
      </c>
      <c r="Q138" s="4">
        <f>Forward!Q138*(1+SUM($B138:$B$228))+(-'Swap - Encargos'!H55-'Swap - Encargos'!$L55)*(1+SUM($B138:$B$228))+('Swap - Encargos'!AD55)*(1+SUM($B138:$B$228))</f>
        <v>245.19560000000001</v>
      </c>
      <c r="R138" s="4">
        <f>Forward!R138*(1+SUM($B138:$B$228))+(-'Swap - Encargos'!I55-'Swap - Encargos'!$L55)*(1+SUM($B138:$B$228))+('Swap - Encargos'!AE55)*(1+SUM($B138:$B$228))</f>
        <v>227.10739999999998</v>
      </c>
      <c r="S138" s="4">
        <f>Forward!S138*(1+SUM($B138:$B$228))+(-'Swap - Encargos'!J55-'Swap - Encargos'!$L55)*(1+SUM($B138:$B$228))+('Swap - Encargos'!AF55)*(1+SUM($B138:$B$228))</f>
        <v>223.08779999999999</v>
      </c>
      <c r="T138" s="4">
        <f>Forward!T138*(1+SUM($B138:$B$228))+(-'Swap - Encargos'!K55-'Swap - Encargos'!$L55)*(1+SUM($B138:$B$228))+('Swap - Encargos'!AG55)*(1+SUM($B138:$B$228))</f>
        <v>199.9751</v>
      </c>
      <c r="U138" s="4">
        <f>Forward!U138*(1+SUM($B138:$B$228))</f>
        <v>0</v>
      </c>
      <c r="V138" s="4"/>
      <c r="W138" s="20">
        <f t="shared" si="0"/>
        <v>259.26419999999996</v>
      </c>
      <c r="X138" s="20">
        <f t="shared" si="1"/>
        <v>196.76928115079363</v>
      </c>
      <c r="Y138" s="23">
        <f t="shared" si="2"/>
        <v>243.78873999999999</v>
      </c>
      <c r="Z138" s="23">
        <f t="shared" si="3"/>
        <v>193.43958342261902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142.39680000000004</v>
      </c>
      <c r="AJ138" s="9">
        <f t="shared" si="18"/>
        <v>0.35451985629672794</v>
      </c>
      <c r="AK138" s="9">
        <f t="shared" si="19"/>
        <v>0.35451985629672794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Encargos'!$L56)*(1+SUM($B139:$B$228))+('Swap - Encargos'!AB56)*(1+SUM($B139:$B$228))</f>
        <v>284.74350000000004</v>
      </c>
      <c r="P139" s="4">
        <f>Forward!P139*(1+SUM($B139:$B$228))+(-'Swap - Encargos'!G56-'Swap - Encargos'!$L56)*(1+SUM($B139:$B$228))+('Swap - Encargos'!AC56)*(1+SUM($B139:$B$228))</f>
        <v>262.76330000000002</v>
      </c>
      <c r="Q139" s="4">
        <f>Forward!Q139*(1+SUM($B139:$B$228))+(-'Swap - Encargos'!H56-'Swap - Encargos'!$L56)*(1+SUM($B139:$B$228))+('Swap - Encargos'!AD56)*(1+SUM($B139:$B$228))</f>
        <v>246.77769999999995</v>
      </c>
      <c r="R139" s="4">
        <f>Forward!R139*(1+SUM($B139:$B$228))+(-'Swap - Encargos'!I56-'Swap - Encargos'!$L56)*(1+SUM($B139:$B$228))+('Swap - Encargos'!AE56)*(1+SUM($B139:$B$228))</f>
        <v>231.7912</v>
      </c>
      <c r="S139" s="4">
        <f>Forward!S139*(1+SUM($B139:$B$228))+(-'Swap - Encargos'!J56-'Swap - Encargos'!$L56)*(1+SUM($B139:$B$228))+('Swap - Encargos'!AF56)*(1+SUM($B139:$B$228))</f>
        <v>213.8074</v>
      </c>
      <c r="T139" s="4">
        <f>Forward!T139*(1+SUM($B139:$B$228))+(-'Swap - Encargos'!K56-'Swap - Encargos'!$L56)*(1+SUM($B139:$B$228))+('Swap - Encargos'!AG56)*(1+SUM($B139:$B$228))</f>
        <v>203.81639999999999</v>
      </c>
      <c r="U139" s="4">
        <f>Forward!U139*(1+SUM($B139:$B$228))</f>
        <v>0</v>
      </c>
      <c r="V139" s="4"/>
      <c r="W139" s="20">
        <f t="shared" si="0"/>
        <v>257.40701388888891</v>
      </c>
      <c r="X139" s="20">
        <f t="shared" si="1"/>
        <v>196.76928115079363</v>
      </c>
      <c r="Y139" s="23">
        <f t="shared" si="2"/>
        <v>241.23269500000001</v>
      </c>
      <c r="Z139" s="23">
        <f t="shared" si="3"/>
        <v>193.43958342261902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144.25398611111109</v>
      </c>
      <c r="AJ139" s="9">
        <f t="shared" si="18"/>
        <v>0.35914362138995592</v>
      </c>
      <c r="AK139" s="9">
        <f t="shared" si="19"/>
        <v>0.35914362138995592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Encargos'!$L57)*(1+SUM($B140:$B$228))+('Swap - Encargos'!AB57)*(1+SUM($B140:$B$228))</f>
        <v>247.38</v>
      </c>
      <c r="P140" s="4">
        <f>Forward!P140*(1+SUM($B140:$B$228))+(-'Swap - Encargos'!G57-'Swap - Encargos'!$L57)*(1+SUM($B140:$B$228))+('Swap - Encargos'!AC57)*(1+SUM($B140:$B$228))</f>
        <v>262.34250000000003</v>
      </c>
      <c r="Q140" s="4">
        <f>Forward!Q140*(1+SUM($B140:$B$228))+(-'Swap - Encargos'!H57-'Swap - Encargos'!$L57)*(1+SUM($B140:$B$228))+('Swap - Encargos'!AD57)*(1+SUM($B140:$B$228))</f>
        <v>249.375</v>
      </c>
      <c r="R140" s="4">
        <f>Forward!R140*(1+SUM($B140:$B$228))+(-'Swap - Encargos'!I57-'Swap - Encargos'!$L57)*(1+SUM($B140:$B$228))+('Swap - Encargos'!AE57)*(1+SUM($B140:$B$228))</f>
        <v>232.41750000000002</v>
      </c>
      <c r="S140" s="4">
        <f>Forward!S140*(1+SUM($B140:$B$228))+(-'Swap - Encargos'!J57-'Swap - Encargos'!$L57)*(1+SUM($B140:$B$228))+('Swap - Encargos'!AF57)*(1+SUM($B140:$B$228))</f>
        <v>207.48000000000002</v>
      </c>
      <c r="T140" s="4">
        <f>Forward!T140*(1+SUM($B140:$B$228))+(-'Swap - Encargos'!K57-'Swap - Encargos'!$L57)*(1+SUM($B140:$B$228))+('Swap - Encargos'!AG57)*(1+SUM($B140:$B$228))</f>
        <v>203.49</v>
      </c>
      <c r="U140" s="4">
        <f>Forward!U140*(1+SUM($B140:$B$228))</f>
        <v>0</v>
      </c>
      <c r="V140" s="4"/>
      <c r="W140" s="20">
        <f t="shared" si="0"/>
        <v>250.53875000000002</v>
      </c>
      <c r="X140" s="20">
        <f t="shared" si="1"/>
        <v>196.76928115079363</v>
      </c>
      <c r="Y140" s="23">
        <f t="shared" si="2"/>
        <v>235.41000000000003</v>
      </c>
      <c r="Z140" s="23">
        <f t="shared" si="3"/>
        <v>193.43958342261902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151.12224999999998</v>
      </c>
      <c r="AJ140" s="9">
        <f t="shared" ref="AJ140" si="23">(AE140-W140)/AE140</f>
        <v>0.3762432748013872</v>
      </c>
      <c r="AK140" s="9">
        <f t="shared" ref="AK140" si="24">IF(AJ140&gt;0,AJ140,0)</f>
        <v>0.3762432748013872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Encargos'!$L58)*(1+SUM($B141:$B$228))+('Swap - Encargos'!AB58)*(1+SUM($B141:$B$228))</f>
        <v>250.19679999999997</v>
      </c>
      <c r="P141" s="4">
        <f>Forward!P141*(1+SUM($B141:$B$228))+(-'Swap - Encargos'!G58-'Swap - Encargos'!$L58)*(1+SUM($B141:$B$228))+('Swap - Encargos'!AC58)*(1+SUM($B141:$B$228))</f>
        <v>276.11360000000002</v>
      </c>
      <c r="Q141" s="4">
        <f>Forward!Q141*(1+SUM($B141:$B$228))+(-'Swap - Encargos'!H58-'Swap - Encargos'!$L58)*(1+SUM($B141:$B$228))+('Swap - Encargos'!AD58)*(1+SUM($B141:$B$228))</f>
        <v>264.15199999999999</v>
      </c>
      <c r="R141" s="4">
        <f>Forward!R141*(1+SUM($B141:$B$228))+(-'Swap - Encargos'!I58-'Swap - Encargos'!$L58)*(1+SUM($B141:$B$228))+('Swap - Encargos'!AE58)*(1+SUM($B141:$B$228))</f>
        <v>237.23840000000001</v>
      </c>
      <c r="S141" s="4">
        <f>Forward!S141*(1+SUM($B141:$B$228))+(-'Swap - Encargos'!J58-'Swap - Encargos'!$L58)*(1+SUM($B141:$B$228))+('Swap - Encargos'!AF58)*(1+SUM($B141:$B$228))</f>
        <v>218.29920000000001</v>
      </c>
      <c r="T141" s="4">
        <f>Forward!T141*(1+SUM($B141:$B$228))+(-'Swap - Encargos'!K58-'Swap - Encargos'!$L58)*(1+SUM($B141:$B$228))+('Swap - Encargos'!AG58)*(1+SUM($B141:$B$228))</f>
        <v>200.35680000000002</v>
      </c>
      <c r="U141" s="4">
        <f>Forward!U141*(1+SUM($B141:$B$228))</f>
        <v>0</v>
      </c>
      <c r="V141" s="4"/>
      <c r="W141" s="20">
        <f t="shared" si="0"/>
        <v>260.96777777777777</v>
      </c>
      <c r="X141" s="20">
        <f t="shared" si="1"/>
        <v>196.76928115079363</v>
      </c>
      <c r="Y141" s="23">
        <f t="shared" si="2"/>
        <v>243.38533333333334</v>
      </c>
      <c r="Z141" s="23">
        <f t="shared" si="3"/>
        <v>193.43958342261902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140.69322222222223</v>
      </c>
      <c r="AJ141" s="9">
        <f t="shared" ref="AJ141" si="28">(AE141-W141)/AE141</f>
        <v>0.3502785239847091</v>
      </c>
      <c r="AK141" s="9">
        <f t="shared" ref="AK141" si="29">IF(AJ141&gt;0,AJ141,0)</f>
        <v>0.3502785239847091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47F6-11E9-4213-B3C3-DCB2C717FE6A}">
  <dimension ref="A1:AR145"/>
  <sheetViews>
    <sheetView topLeftCell="A75" workbookViewId="0">
      <selection activeCell="K86" sqref="K86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Encargos'!$L3)+('Swap - Encargos'!X3)</f>
        <v>208</v>
      </c>
      <c r="L86" s="4">
        <f>Forward!L86+(-'Swap - Encargos'!C3-'Swap - Encargos'!$L3)+('Swap - Encargos'!Y3)</f>
        <v>218</v>
      </c>
      <c r="M86" s="4">
        <f>Forward!M86+(-'Swap - Encargos'!D3-'Swap - Encargos'!$L3)+('Swap - Encargos'!Z3)</f>
        <v>195</v>
      </c>
      <c r="N86" s="4">
        <f>Forward!N86+(-'Swap - Encargos'!E3-'Swap - Encargos'!$L3)+('Swap - Encargos'!AA3)</f>
        <v>183</v>
      </c>
      <c r="O86" s="4">
        <f>Forward!O86+(-'Swap - Encargos'!F3-'Swap - Encargos'!$L3)+('Swap - Encargos'!AB3)</f>
        <v>175</v>
      </c>
      <c r="P86" s="4">
        <f>Forward!P86+(-'Swap - Encargos'!G3-'Swap - Encargos'!$L3)+('Swap - Encargos'!AC3)</f>
        <v>173</v>
      </c>
      <c r="Q86" s="4">
        <f>Forward!Q86+(-'Swap - Encargos'!H3-'Swap - Encargos'!$L3)+('Swap - Encargos'!AD3)</f>
        <v>168</v>
      </c>
      <c r="R86" s="4">
        <f>Forward!R86+(-'Swap - Encargos'!I3-'Swap - Encargos'!$L3)+('Swap - Encargos'!AE3)</f>
        <v>163</v>
      </c>
      <c r="S86" s="4">
        <f>Forward!S86+(-'Swap - Encargos'!J3-'Swap - Encargos'!$L3)+('Swap - Encargos'!AF3)</f>
        <v>159</v>
      </c>
      <c r="T86" s="4">
        <f>Forward!T86+(-'Swap - Encargos'!K3-'Swap - Encargos'!$L3)+('Swap - Encargos'!AG3)</f>
        <v>154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207</v>
      </c>
      <c r="X86" s="20">
        <f t="shared" ref="X86:X141" si="1">AVERAGE($W$2:$W$198)</f>
        <v>180.3467261904762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195.8</v>
      </c>
      <c r="Z86" s="23">
        <f t="shared" ref="Z86:Z141" si="3">AVERAGE($Y$2:$Y$198)</f>
        <v>176.92083333333335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99</v>
      </c>
      <c r="AJ86" s="9">
        <f t="shared" ref="AJ86:AJ134" si="8">(AE86-W86)/AE86</f>
        <v>0.3235294117647059</v>
      </c>
      <c r="AK86" s="9">
        <f t="shared" ref="AK86:AK130" si="9">IF(AJ86&gt;0,AJ86,0)</f>
        <v>0.3235294117647059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Encargos'!$L4)+('Swap - Encargos'!X4)</f>
        <v>138</v>
      </c>
      <c r="L87" s="4">
        <f>Forward!L87+(-'Swap - Encargos'!C4-'Swap - Encargos'!$L4)+('Swap - Encargos'!Y4)</f>
        <v>203</v>
      </c>
      <c r="M87" s="4">
        <f>Forward!M87+(-'Swap - Encargos'!D4-'Swap - Encargos'!$L4)+('Swap - Encargos'!Z4)</f>
        <v>200</v>
      </c>
      <c r="N87" s="4">
        <f>Forward!N87+(-'Swap - Encargos'!E4-'Swap - Encargos'!$L4)+('Swap - Encargos'!AA4)</f>
        <v>183</v>
      </c>
      <c r="O87" s="4">
        <f>Forward!O87+(-'Swap - Encargos'!F4-'Swap - Encargos'!$L4)+('Swap - Encargos'!AB4)</f>
        <v>178</v>
      </c>
      <c r="P87" s="4">
        <f>Forward!P87+(-'Swap - Encargos'!G4-'Swap - Encargos'!$L4)+('Swap - Encargos'!AC4)</f>
        <v>174</v>
      </c>
      <c r="Q87" s="4">
        <f>Forward!Q87+(-'Swap - Encargos'!H4-'Swap - Encargos'!$L4)+('Swap - Encargos'!AD4)</f>
        <v>171</v>
      </c>
      <c r="R87" s="4">
        <f>Forward!R87+(-'Swap - Encargos'!I4-'Swap - Encargos'!$L4)+('Swap - Encargos'!AE4)</f>
        <v>165</v>
      </c>
      <c r="S87" s="4">
        <f>Forward!S87+(-'Swap - Encargos'!J4-'Swap - Encargos'!$L4)+('Swap - Encargos'!AF4)</f>
        <v>160</v>
      </c>
      <c r="T87" s="4">
        <f>Forward!T87+(-'Swap - Encargos'!K4-'Swap - Encargos'!$L4)+('Swap - Encargos'!AG4)</f>
        <v>156</v>
      </c>
      <c r="U87" s="4">
        <f>Forward!U87</f>
        <v>0</v>
      </c>
      <c r="V87" s="6"/>
      <c r="W87" s="20">
        <f t="shared" si="0"/>
        <v>181.58333333333334</v>
      </c>
      <c r="X87" s="20">
        <f t="shared" si="1"/>
        <v>180.3467261904762</v>
      </c>
      <c r="Y87" s="23">
        <f t="shared" si="2"/>
        <v>181</v>
      </c>
      <c r="Z87" s="23">
        <f t="shared" si="3"/>
        <v>176.92083333333335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124.41666666666666</v>
      </c>
      <c r="AJ87" s="9">
        <f t="shared" si="8"/>
        <v>0.4065904139433551</v>
      </c>
      <c r="AK87" s="9">
        <f t="shared" si="9"/>
        <v>0.4065904139433551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Encargos'!$L5)+('Swap - Encargos'!X5)</f>
        <v>177</v>
      </c>
      <c r="L88" s="4">
        <f>Forward!L88+(-'Swap - Encargos'!C5-'Swap - Encargos'!$L5)+('Swap - Encargos'!Y5)</f>
        <v>234</v>
      </c>
      <c r="M88" s="4">
        <f>Forward!M88+(-'Swap - Encargos'!D5-'Swap - Encargos'!$L5)+('Swap - Encargos'!Z5)</f>
        <v>205</v>
      </c>
      <c r="N88" s="4">
        <f>Forward!N88+(-'Swap - Encargos'!E5-'Swap - Encargos'!$L5)+('Swap - Encargos'!AA5)</f>
        <v>180</v>
      </c>
      <c r="O88" s="4">
        <f>Forward!O88+(-'Swap - Encargos'!F5-'Swap - Encargos'!$L5)+('Swap - Encargos'!AB5)</f>
        <v>179</v>
      </c>
      <c r="P88" s="4">
        <f>Forward!P88+(-'Swap - Encargos'!G5-'Swap - Encargos'!$L5)+('Swap - Encargos'!AC5)</f>
        <v>172</v>
      </c>
      <c r="Q88" s="4">
        <f>Forward!Q88+(-'Swap - Encargos'!H5-'Swap - Encargos'!$L5)+('Swap - Encargos'!AD5)</f>
        <v>168</v>
      </c>
      <c r="R88" s="4">
        <f>Forward!R88+(-'Swap - Encargos'!I5-'Swap - Encargos'!$L5)+('Swap - Encargos'!AE5)</f>
        <v>166</v>
      </c>
      <c r="S88" s="4">
        <f>Forward!S88+(-'Swap - Encargos'!J5-'Swap - Encargos'!$L5)+('Swap - Encargos'!AF5)</f>
        <v>162</v>
      </c>
      <c r="T88" s="4">
        <f>Forward!T88+(-'Swap - Encargos'!K5-'Swap - Encargos'!$L5)+('Swap - Encargos'!AG5)</f>
        <v>156</v>
      </c>
      <c r="U88" s="4">
        <f>Forward!U88</f>
        <v>0</v>
      </c>
      <c r="V88" s="6"/>
      <c r="W88" s="20">
        <f t="shared" si="0"/>
        <v>205.5</v>
      </c>
      <c r="X88" s="20">
        <f t="shared" si="1"/>
        <v>180.3467261904762</v>
      </c>
      <c r="Y88" s="23">
        <f t="shared" si="2"/>
        <v>194.83333333333334</v>
      </c>
      <c r="Z88" s="23">
        <f t="shared" si="3"/>
        <v>176.92083333333335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100.5</v>
      </c>
      <c r="AJ88" s="9">
        <f t="shared" si="8"/>
        <v>0.32843137254901961</v>
      </c>
      <c r="AK88" s="9">
        <f t="shared" si="9"/>
        <v>0.32843137254901961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Encargos'!$L6)+('Swap - Encargos'!X6)</f>
        <v>157</v>
      </c>
      <c r="L89" s="4">
        <f>Forward!L89+(-'Swap - Encargos'!C6-'Swap - Encargos'!$L6)+('Swap - Encargos'!Y6)</f>
        <v>226</v>
      </c>
      <c r="M89" s="4">
        <f>Forward!M89+(-'Swap - Encargos'!D6-'Swap - Encargos'!$L6)+('Swap - Encargos'!Z6)</f>
        <v>211</v>
      </c>
      <c r="N89" s="4">
        <f>Forward!N89+(-'Swap - Encargos'!E6-'Swap - Encargos'!$L6)+('Swap - Encargos'!AA6)</f>
        <v>185</v>
      </c>
      <c r="O89" s="4">
        <f>Forward!O89+(-'Swap - Encargos'!F6-'Swap - Encargos'!$L6)+('Swap - Encargos'!AB6)</f>
        <v>176</v>
      </c>
      <c r="P89" s="4">
        <f>Forward!P89+(-'Swap - Encargos'!G6-'Swap - Encargos'!$L6)+('Swap - Encargos'!AC6)</f>
        <v>173</v>
      </c>
      <c r="Q89" s="4">
        <f>Forward!Q89+(-'Swap - Encargos'!H6-'Swap - Encargos'!$L6)+('Swap - Encargos'!AD6)</f>
        <v>170</v>
      </c>
      <c r="R89" s="4">
        <f>Forward!R89+(-'Swap - Encargos'!I6-'Swap - Encargos'!$L6)+('Swap - Encargos'!AE6)</f>
        <v>166</v>
      </c>
      <c r="S89" s="4">
        <f>Forward!S89+(-'Swap - Encargos'!J6-'Swap - Encargos'!$L6)+('Swap - Encargos'!AF6)</f>
        <v>163</v>
      </c>
      <c r="T89" s="4">
        <f>Forward!T89+(-'Swap - Encargos'!K6-'Swap - Encargos'!$L6)+('Swap - Encargos'!AG6)</f>
        <v>159</v>
      </c>
      <c r="U89" s="4">
        <f>Forward!U89</f>
        <v>0</v>
      </c>
      <c r="V89" s="6"/>
      <c r="W89" s="20">
        <f t="shared" si="0"/>
        <v>200.33333333333334</v>
      </c>
      <c r="X89" s="20">
        <f t="shared" si="1"/>
        <v>180.3467261904762</v>
      </c>
      <c r="Y89" s="23">
        <f t="shared" si="2"/>
        <v>191.8</v>
      </c>
      <c r="Z89" s="23">
        <f t="shared" si="3"/>
        <v>176.92083333333335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105.66666666666666</v>
      </c>
      <c r="AJ89" s="9">
        <f t="shared" si="8"/>
        <v>0.34531590413943353</v>
      </c>
      <c r="AK89" s="9">
        <f t="shared" si="9"/>
        <v>0.34531590413943353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Encargos'!$L7)+('Swap - Encargos'!X7)</f>
        <v>155</v>
      </c>
      <c r="L90" s="4">
        <f>Forward!L90+(-'Swap - Encargos'!C7-'Swap - Encargos'!$L7)+('Swap - Encargos'!Y7)</f>
        <v>204</v>
      </c>
      <c r="M90" s="4">
        <f>Forward!M90+(-'Swap - Encargos'!D7-'Swap - Encargos'!$L7)+('Swap - Encargos'!Z7)</f>
        <v>209</v>
      </c>
      <c r="N90" s="4">
        <f>Forward!N90+(-'Swap - Encargos'!E7-'Swap - Encargos'!$L7)+('Swap - Encargos'!AA7)</f>
        <v>198</v>
      </c>
      <c r="O90" s="4">
        <f>Forward!O90+(-'Swap - Encargos'!F7-'Swap - Encargos'!$L7)+('Swap - Encargos'!AB7)</f>
        <v>181</v>
      </c>
      <c r="P90" s="4">
        <f>Forward!P90+(-'Swap - Encargos'!G7-'Swap - Encargos'!$L7)+('Swap - Encargos'!AC7)</f>
        <v>179</v>
      </c>
      <c r="Q90" s="4">
        <f>Forward!Q90+(-'Swap - Encargos'!H7-'Swap - Encargos'!$L7)+('Swap - Encargos'!AD7)</f>
        <v>177</v>
      </c>
      <c r="R90" s="4">
        <f>Forward!R90+(-'Swap - Encargos'!I7-'Swap - Encargos'!$L7)+('Swap - Encargos'!AE7)</f>
        <v>173</v>
      </c>
      <c r="S90" s="4">
        <f>Forward!S90+(-'Swap - Encargos'!J7-'Swap - Encargos'!$L7)+('Swap - Encargos'!AF7)</f>
        <v>167</v>
      </c>
      <c r="T90" s="4">
        <f>Forward!T90+(-'Swap - Encargos'!K7-'Swap - Encargos'!$L7)+('Swap - Encargos'!AG7)</f>
        <v>165</v>
      </c>
      <c r="U90" s="4">
        <f>Forward!U90</f>
        <v>0</v>
      </c>
      <c r="V90" s="6"/>
      <c r="W90" s="20">
        <f t="shared" si="0"/>
        <v>194.11111111111111</v>
      </c>
      <c r="X90" s="20">
        <f t="shared" si="1"/>
        <v>180.3467261904762</v>
      </c>
      <c r="Y90" s="23">
        <f t="shared" si="2"/>
        <v>191</v>
      </c>
      <c r="Z90" s="23">
        <f t="shared" si="3"/>
        <v>176.92083333333335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111.88888888888889</v>
      </c>
      <c r="AJ90" s="9">
        <f t="shared" si="8"/>
        <v>0.36564996368917935</v>
      </c>
      <c r="AK90" s="9">
        <f t="shared" si="9"/>
        <v>0.36564996368917935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Encargos'!$L8)+('Swap - Encargos'!X8)</f>
        <v>149</v>
      </c>
      <c r="L91" s="4">
        <f>Forward!L91+(-'Swap - Encargos'!C8-'Swap - Encargos'!$L8)+('Swap - Encargos'!Y8)</f>
        <v>207</v>
      </c>
      <c r="M91" s="4">
        <f>Forward!M91+(-'Swap - Encargos'!D8-'Swap - Encargos'!$L8)+('Swap - Encargos'!Z8)</f>
        <v>205</v>
      </c>
      <c r="N91" s="4">
        <f>Forward!N91+(-'Swap - Encargos'!E8-'Swap - Encargos'!$L8)+('Swap - Encargos'!AA8)</f>
        <v>180</v>
      </c>
      <c r="O91" s="4">
        <f>Forward!O91+(-'Swap - Encargos'!F8-'Swap - Encargos'!$L8)+('Swap - Encargos'!AB8)</f>
        <v>173</v>
      </c>
      <c r="P91" s="4">
        <f>Forward!P91+(-'Swap - Encargos'!G8-'Swap - Encargos'!$L8)+('Swap - Encargos'!AC8)</f>
        <v>174</v>
      </c>
      <c r="Q91" s="4">
        <f>Forward!Q91+(-'Swap - Encargos'!H8-'Swap - Encargos'!$L8)+('Swap - Encargos'!AD8)</f>
        <v>169</v>
      </c>
      <c r="R91" s="4">
        <f>Forward!R91+(-'Swap - Encargos'!I8-'Swap - Encargos'!$L8)+('Swap - Encargos'!AE8)</f>
        <v>168</v>
      </c>
      <c r="S91" s="4">
        <f>Forward!S91+(-'Swap - Encargos'!J8-'Swap - Encargos'!$L8)+('Swap - Encargos'!AF8)</f>
        <v>164</v>
      </c>
      <c r="T91" s="4">
        <f>Forward!T91+(-'Swap - Encargos'!K8-'Swap - Encargos'!$L8)+('Swap - Encargos'!AG8)</f>
        <v>158</v>
      </c>
      <c r="U91" s="4">
        <f>Forward!U91</f>
        <v>0</v>
      </c>
      <c r="V91" s="6"/>
      <c r="W91" s="20">
        <f t="shared" si="0"/>
        <v>191.30555555555554</v>
      </c>
      <c r="X91" s="20">
        <f t="shared" si="1"/>
        <v>180.3467261904762</v>
      </c>
      <c r="Y91" s="23">
        <f t="shared" si="2"/>
        <v>184.88333333333333</v>
      </c>
      <c r="Z91" s="23">
        <f t="shared" si="3"/>
        <v>176.92083333333335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114.69444444444446</v>
      </c>
      <c r="AJ91" s="9">
        <f t="shared" si="8"/>
        <v>0.37481844589687729</v>
      </c>
      <c r="AK91" s="9">
        <f t="shared" si="9"/>
        <v>0.37481844589687729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Encargos'!$L9)+('Swap - Encargos'!X9)</f>
        <v>81</v>
      </c>
      <c r="L92" s="4">
        <f>Forward!L92+(-'Swap - Encargos'!C9-'Swap - Encargos'!$L9)+('Swap - Encargos'!Y9)</f>
        <v>195</v>
      </c>
      <c r="M92" s="4">
        <f>Forward!M92+(-'Swap - Encargos'!D9-'Swap - Encargos'!$L9)+('Swap - Encargos'!Z9)</f>
        <v>197</v>
      </c>
      <c r="N92" s="4">
        <f>Forward!N92+(-'Swap - Encargos'!E9-'Swap - Encargos'!$L9)+('Swap - Encargos'!AA9)</f>
        <v>186</v>
      </c>
      <c r="O92" s="4">
        <f>Forward!O92+(-'Swap - Encargos'!F9-'Swap - Encargos'!$L9)+('Swap - Encargos'!AB9)</f>
        <v>174</v>
      </c>
      <c r="P92" s="4">
        <f>Forward!P92+(-'Swap - Encargos'!G9-'Swap - Encargos'!$L9)+('Swap - Encargos'!AC9)</f>
        <v>175</v>
      </c>
      <c r="Q92" s="4">
        <f>Forward!Q92+(-'Swap - Encargos'!H9-'Swap - Encargos'!$L9)+('Swap - Encargos'!AD9)</f>
        <v>171</v>
      </c>
      <c r="R92" s="4">
        <f>Forward!R92+(-'Swap - Encargos'!I9-'Swap - Encargos'!$L9)+('Swap - Encargos'!AE9)</f>
        <v>167</v>
      </c>
      <c r="S92" s="4">
        <f>Forward!S92+(-'Swap - Encargos'!J9-'Swap - Encargos'!$L9)+('Swap - Encargos'!AF9)</f>
        <v>163</v>
      </c>
      <c r="T92" s="4">
        <f>Forward!T92+(-'Swap - Encargos'!K9-'Swap - Encargos'!$L9)+('Swap - Encargos'!AG9)</f>
        <v>160</v>
      </c>
      <c r="U92" s="4">
        <f>Forward!U92</f>
        <v>0</v>
      </c>
      <c r="V92" s="6"/>
      <c r="W92" s="20">
        <f t="shared" si="0"/>
        <v>175.16666666666666</v>
      </c>
      <c r="X92" s="20">
        <f t="shared" si="1"/>
        <v>180.3467261904762</v>
      </c>
      <c r="Y92" s="23">
        <f t="shared" si="2"/>
        <v>176</v>
      </c>
      <c r="Z92" s="23">
        <f t="shared" si="3"/>
        <v>176.92083333333335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130.83333333333334</v>
      </c>
      <c r="AJ92" s="9">
        <f t="shared" si="8"/>
        <v>0.42755991285403055</v>
      </c>
      <c r="AK92" s="9">
        <f t="shared" si="9"/>
        <v>0.42755991285403055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Encargos'!$L10)+('Swap - Encargos'!X10)</f>
        <v>94</v>
      </c>
      <c r="L93" s="4">
        <f>Forward!L93+(-'Swap - Encargos'!C10-'Swap - Encargos'!$L10)+('Swap - Encargos'!Y10)</f>
        <v>186</v>
      </c>
      <c r="M93" s="4">
        <f>Forward!M93+(-'Swap - Encargos'!D10-'Swap - Encargos'!$L10)+('Swap - Encargos'!Z10)</f>
        <v>187</v>
      </c>
      <c r="N93" s="4">
        <f>Forward!N93+(-'Swap - Encargos'!E10-'Swap - Encargos'!$L10)+('Swap - Encargos'!AA10)</f>
        <v>177</v>
      </c>
      <c r="O93" s="4">
        <f>Forward!O93+(-'Swap - Encargos'!F10-'Swap - Encargos'!$L10)+('Swap - Encargos'!AB10)</f>
        <v>174</v>
      </c>
      <c r="P93" s="4">
        <f>Forward!P93+(-'Swap - Encargos'!G10-'Swap - Encargos'!$L10)+('Swap - Encargos'!AC10)</f>
        <v>169</v>
      </c>
      <c r="Q93" s="4">
        <f>Forward!Q93+(-'Swap - Encargos'!H10-'Swap - Encargos'!$L10)+('Swap - Encargos'!AD10)</f>
        <v>171</v>
      </c>
      <c r="R93" s="4">
        <f>Forward!R93+(-'Swap - Encargos'!I10-'Swap - Encargos'!$L10)+('Swap - Encargos'!AE10)</f>
        <v>165</v>
      </c>
      <c r="S93" s="4">
        <f>Forward!S93+(-'Swap - Encargos'!J10-'Swap - Encargos'!$L10)+('Swap - Encargos'!AF10)</f>
        <v>157</v>
      </c>
      <c r="T93" s="4">
        <f>Forward!T93+(-'Swap - Encargos'!K10-'Swap - Encargos'!$L10)+('Swap - Encargos'!AG10)</f>
        <v>154</v>
      </c>
      <c r="U93" s="4">
        <f>Forward!U93</f>
        <v>0</v>
      </c>
      <c r="V93" s="6"/>
      <c r="W93" s="20">
        <f t="shared" si="0"/>
        <v>171.80555555555554</v>
      </c>
      <c r="X93" s="20">
        <f t="shared" si="1"/>
        <v>180.3467261904762</v>
      </c>
      <c r="Y93" s="23">
        <f t="shared" si="2"/>
        <v>172.35</v>
      </c>
      <c r="Z93" s="23">
        <f t="shared" si="3"/>
        <v>176.92083333333335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134.19444444444446</v>
      </c>
      <c r="AJ93" s="9">
        <f t="shared" si="8"/>
        <v>0.43854393609295572</v>
      </c>
      <c r="AK93" s="9">
        <f t="shared" si="9"/>
        <v>0.43854393609295572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Encargos'!$L11)+('Swap - Encargos'!X11)</f>
        <v>113</v>
      </c>
      <c r="L94" s="4">
        <f>Forward!L94+(-'Swap - Encargos'!C11-'Swap - Encargos'!$L11)+('Swap - Encargos'!Y11)</f>
        <v>170</v>
      </c>
      <c r="M94" s="4">
        <f>Forward!M94+(-'Swap - Encargos'!D11-'Swap - Encargos'!$L11)+('Swap - Encargos'!Z11)</f>
        <v>187</v>
      </c>
      <c r="N94" s="4">
        <f>Forward!N94+(-'Swap - Encargos'!E11-'Swap - Encargos'!$L11)+('Swap - Encargos'!AA11)</f>
        <v>184</v>
      </c>
      <c r="O94" s="4">
        <f>Forward!O94+(-'Swap - Encargos'!F11-'Swap - Encargos'!$L11)+('Swap - Encargos'!AB11)</f>
        <v>174</v>
      </c>
      <c r="P94" s="4">
        <f>Forward!P94+(-'Swap - Encargos'!G11-'Swap - Encargos'!$L11)+('Swap - Encargos'!AC11)</f>
        <v>171</v>
      </c>
      <c r="Q94" s="4">
        <f>Forward!Q94+(-'Swap - Encargos'!H11-'Swap - Encargos'!$L11)+('Swap - Encargos'!AD11)</f>
        <v>167</v>
      </c>
      <c r="R94" s="4">
        <f>Forward!R94+(-'Swap - Encargos'!I11-'Swap - Encargos'!$L11)+('Swap - Encargos'!AE11)</f>
        <v>160</v>
      </c>
      <c r="S94" s="4">
        <f>Forward!S94+(-'Swap - Encargos'!J11-'Swap - Encargos'!$L11)+('Swap - Encargos'!AF11)</f>
        <v>157</v>
      </c>
      <c r="T94" s="4">
        <f>Forward!T94+(-'Swap - Encargos'!K11-'Swap - Encargos'!$L11)+('Swap - Encargos'!AG11)</f>
        <v>153</v>
      </c>
      <c r="U94" s="4">
        <f>Forward!U94</f>
        <v>0</v>
      </c>
      <c r="V94" s="6"/>
      <c r="W94" s="20">
        <f t="shared" si="0"/>
        <v>172.44444444444446</v>
      </c>
      <c r="X94" s="20">
        <f t="shared" si="1"/>
        <v>180.3467261904762</v>
      </c>
      <c r="Y94" s="23">
        <f t="shared" si="2"/>
        <v>173.33333333333334</v>
      </c>
      <c r="Z94" s="23">
        <f t="shared" si="3"/>
        <v>176.92083333333335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133.55555555555554</v>
      </c>
      <c r="AJ94" s="9">
        <f t="shared" si="8"/>
        <v>0.43645606390704428</v>
      </c>
      <c r="AK94" s="9">
        <f t="shared" si="9"/>
        <v>0.43645606390704428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Encargos'!$L12)+('Swap - Encargos'!X12)</f>
        <v>93</v>
      </c>
      <c r="L95" s="4">
        <f>Forward!L95+(-'Swap - Encargos'!C12-'Swap - Encargos'!$L12)+('Swap - Encargos'!Y12)</f>
        <v>145</v>
      </c>
      <c r="M95" s="4">
        <f>Forward!M95+(-'Swap - Encargos'!D12-'Swap - Encargos'!$L12)+('Swap - Encargos'!Z12)</f>
        <v>164</v>
      </c>
      <c r="N95" s="4">
        <f>Forward!N95+(-'Swap - Encargos'!E12-'Swap - Encargos'!$L12)+('Swap - Encargos'!AA12)</f>
        <v>168</v>
      </c>
      <c r="O95" s="4">
        <f>Forward!O95+(-'Swap - Encargos'!F12-'Swap - Encargos'!$L12)+('Swap - Encargos'!AB12)</f>
        <v>163</v>
      </c>
      <c r="P95" s="4">
        <f>Forward!P95+(-'Swap - Encargos'!G12-'Swap - Encargos'!$L12)+('Swap - Encargos'!AC12)</f>
        <v>159</v>
      </c>
      <c r="Q95" s="4">
        <f>Forward!Q95+(-'Swap - Encargos'!H12-'Swap - Encargos'!$L12)+('Swap - Encargos'!AD12)</f>
        <v>156</v>
      </c>
      <c r="R95" s="4">
        <f>Forward!R95+(-'Swap - Encargos'!I12-'Swap - Encargos'!$L12)+('Swap - Encargos'!AE12)</f>
        <v>153</v>
      </c>
      <c r="S95" s="4">
        <f>Forward!S95+(-'Swap - Encargos'!J12-'Swap - Encargos'!$L12)+('Swap - Encargos'!AF12)</f>
        <v>150</v>
      </c>
      <c r="T95" s="4">
        <f>Forward!T95+(-'Swap - Encargos'!K12-'Swap - Encargos'!$L12)+('Swap - Encargos'!AG12)</f>
        <v>146</v>
      </c>
      <c r="U95" s="4">
        <f>Forward!U95</f>
        <v>0</v>
      </c>
      <c r="V95" s="6"/>
      <c r="W95" s="20">
        <f t="shared" si="0"/>
        <v>152.75</v>
      </c>
      <c r="X95" s="20">
        <f t="shared" si="1"/>
        <v>180.3467261904762</v>
      </c>
      <c r="Y95" s="23">
        <f t="shared" si="2"/>
        <v>156.5</v>
      </c>
      <c r="Z95" s="23">
        <f t="shared" si="3"/>
        <v>176.92083333333335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153.25</v>
      </c>
      <c r="AJ95" s="9">
        <f t="shared" si="8"/>
        <v>0.50081699346405228</v>
      </c>
      <c r="AK95" s="9">
        <f t="shared" si="9"/>
        <v>0.50081699346405228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Encargos'!$L13)+('Swap - Encargos'!X13)</f>
        <v>87</v>
      </c>
      <c r="L96" s="4">
        <f>Forward!L96+(-'Swap - Encargos'!C13-'Swap - Encargos'!$L13)+('Swap - Encargos'!Y13)</f>
        <v>104</v>
      </c>
      <c r="M96" s="4">
        <f>Forward!M96+(-'Swap - Encargos'!D13-'Swap - Encargos'!$L13)+('Swap - Encargos'!Z13)</f>
        <v>143</v>
      </c>
      <c r="N96" s="4">
        <f>Forward!N96+(-'Swap - Encargos'!E13-'Swap - Encargos'!$L13)+('Swap - Encargos'!AA13)</f>
        <v>153</v>
      </c>
      <c r="O96" s="4">
        <f>Forward!O96+(-'Swap - Encargos'!F13-'Swap - Encargos'!$L13)+('Swap - Encargos'!AB13)</f>
        <v>148</v>
      </c>
      <c r="P96" s="4">
        <f>Forward!P96+(-'Swap - Encargos'!G13-'Swap - Encargos'!$L13)+('Swap - Encargos'!AC13)</f>
        <v>157</v>
      </c>
      <c r="Q96" s="4">
        <f>Forward!Q96+(-'Swap - Encargos'!H13-'Swap - Encargos'!$L13)+('Swap - Encargos'!AD13)</f>
        <v>154</v>
      </c>
      <c r="R96" s="4">
        <f>Forward!R96+(-'Swap - Encargos'!I13-'Swap - Encargos'!$L13)+('Swap - Encargos'!AE13)</f>
        <v>154</v>
      </c>
      <c r="S96" s="4">
        <f>Forward!S96+(-'Swap - Encargos'!J13-'Swap - Encargos'!$L13)+('Swap - Encargos'!AF13)</f>
        <v>149</v>
      </c>
      <c r="T96" s="4">
        <f>Forward!T96+(-'Swap - Encargos'!K13-'Swap - Encargos'!$L13)+('Swap - Encargos'!AG13)</f>
        <v>144</v>
      </c>
      <c r="U96" s="4">
        <f>Forward!U96</f>
        <v>0</v>
      </c>
      <c r="V96" s="6"/>
      <c r="W96" s="20">
        <f t="shared" si="0"/>
        <v>129.66666666666666</v>
      </c>
      <c r="X96" s="20">
        <f t="shared" si="1"/>
        <v>180.3467261904762</v>
      </c>
      <c r="Y96" s="23">
        <f t="shared" si="2"/>
        <v>138.66666666666666</v>
      </c>
      <c r="Z96" s="23">
        <f t="shared" si="3"/>
        <v>176.92083333333335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176.33333333333334</v>
      </c>
      <c r="AJ96" s="9">
        <f t="shared" si="8"/>
        <v>0.57625272331154687</v>
      </c>
      <c r="AK96" s="9">
        <f t="shared" si="9"/>
        <v>0.57625272331154687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Encargos'!$L14)+('Swap - Encargos'!X14)</f>
        <v>91</v>
      </c>
      <c r="L97" s="4">
        <f>Forward!L97+(-'Swap - Encargos'!C14-'Swap - Encargos'!$L14)+('Swap - Encargos'!Y14)</f>
        <v>101</v>
      </c>
      <c r="M97" s="4">
        <f>Forward!M97+(-'Swap - Encargos'!D14-'Swap - Encargos'!$L14)+('Swap - Encargos'!Z14)</f>
        <v>138</v>
      </c>
      <c r="N97" s="4">
        <f>Forward!N97+(-'Swap - Encargos'!E14-'Swap - Encargos'!$L14)+('Swap - Encargos'!AA14)</f>
        <v>150</v>
      </c>
      <c r="O97" s="4">
        <f>Forward!O97+(-'Swap - Encargos'!F14-'Swap - Encargos'!$L14)+('Swap - Encargos'!AB14)</f>
        <v>143</v>
      </c>
      <c r="P97" s="4">
        <f>Forward!P97+(-'Swap - Encargos'!G14-'Swap - Encargos'!$L14)+('Swap - Encargos'!AC14)</f>
        <v>162</v>
      </c>
      <c r="Q97" s="4">
        <f>Forward!Q97+(-'Swap - Encargos'!H14-'Swap - Encargos'!$L14)+('Swap - Encargos'!AD14)</f>
        <v>161</v>
      </c>
      <c r="R97" s="4">
        <f>Forward!R97+(-'Swap - Encargos'!I14-'Swap - Encargos'!$L14)+('Swap - Encargos'!AE14)</f>
        <v>151</v>
      </c>
      <c r="S97" s="4">
        <f>Forward!S97+(-'Swap - Encargos'!J14-'Swap - Encargos'!$L14)+('Swap - Encargos'!AF14)</f>
        <v>148</v>
      </c>
      <c r="T97" s="4">
        <f>Forward!T97+(-'Swap - Encargos'!K14-'Swap - Encargos'!$L14)+('Swap - Encargos'!AG14)</f>
        <v>143</v>
      </c>
      <c r="U97" s="4">
        <f>Forward!U97</f>
        <v>0</v>
      </c>
      <c r="V97" s="6"/>
      <c r="W97" s="20">
        <f t="shared" si="0"/>
        <v>128.02777777777777</v>
      </c>
      <c r="X97" s="20">
        <f t="shared" si="1"/>
        <v>180.3467261904762</v>
      </c>
      <c r="Y97" s="23">
        <f t="shared" si="2"/>
        <v>137.61666666666667</v>
      </c>
      <c r="Z97" s="23">
        <f t="shared" si="3"/>
        <v>176.92083333333335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177.97222222222223</v>
      </c>
      <c r="AJ97" s="9">
        <f t="shared" si="8"/>
        <v>0.58160856935366745</v>
      </c>
      <c r="AK97" s="9">
        <f t="shared" si="9"/>
        <v>0.58160856935366745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Encargos'!$L15)+('Swap - Encargos'!Y15)</f>
        <v>95</v>
      </c>
      <c r="M98" s="4">
        <f>Forward!M98+(-'Swap - Encargos'!D15-'Swap - Encargos'!$L15)+('Swap - Encargos'!Z15)</f>
        <v>112</v>
      </c>
      <c r="N98" s="4">
        <f>Forward!N98+(-'Swap - Encargos'!E15-'Swap - Encargos'!$L15)+('Swap - Encargos'!AA15)</f>
        <v>128</v>
      </c>
      <c r="O98" s="4">
        <f>Forward!O98+(-'Swap - Encargos'!F15-'Swap - Encargos'!$L15)+('Swap - Encargos'!AB15)</f>
        <v>140</v>
      </c>
      <c r="P98" s="4">
        <f>Forward!P98+(-'Swap - Encargos'!G15-'Swap - Encargos'!$L15)+('Swap - Encargos'!AC15)</f>
        <v>165</v>
      </c>
      <c r="Q98" s="4">
        <f>Forward!Q98+(-'Swap - Encargos'!H15-'Swap - Encargos'!$L15)+('Swap - Encargos'!AD15)</f>
        <v>161</v>
      </c>
      <c r="R98" s="4">
        <f>Forward!R98+(-'Swap - Encargos'!I15-'Swap - Encargos'!$L15)+('Swap - Encargos'!AE15)</f>
        <v>157</v>
      </c>
      <c r="S98" s="4">
        <f>Forward!S98+(-'Swap - Encargos'!J15-'Swap - Encargos'!$L15)+('Swap - Encargos'!AF15)</f>
        <v>154</v>
      </c>
      <c r="T98" s="4">
        <f>Forward!T98+(-'Swap - Encargos'!K15-'Swap - Encargos'!$L15)+('Swap - Encargos'!AG15)</f>
        <v>148</v>
      </c>
      <c r="U98" s="4">
        <f>Forward!U98</f>
        <v>0</v>
      </c>
      <c r="V98" s="6"/>
      <c r="W98" s="20">
        <f t="shared" si="0"/>
        <v>111.66666666666667</v>
      </c>
      <c r="X98" s="20">
        <f t="shared" si="1"/>
        <v>180.3467261904762</v>
      </c>
      <c r="Y98" s="23">
        <f t="shared" si="2"/>
        <v>128</v>
      </c>
      <c r="Z98" s="23">
        <f t="shared" si="3"/>
        <v>176.92083333333335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205.13333333333333</v>
      </c>
      <c r="AJ98" s="9">
        <f t="shared" si="8"/>
        <v>0.64751683501683499</v>
      </c>
      <c r="AK98" s="9">
        <f t="shared" si="9"/>
        <v>0.64751683501683499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Encargos'!$L16)+('Swap - Encargos'!Y16)</f>
        <v>98</v>
      </c>
      <c r="M99" s="4">
        <f>Forward!M99+(-'Swap - Encargos'!D16-'Swap - Encargos'!$L16)+('Swap - Encargos'!Z16)</f>
        <v>105</v>
      </c>
      <c r="N99" s="4">
        <f>Forward!N99+(-'Swap - Encargos'!E16-'Swap - Encargos'!$L16)+('Swap - Encargos'!AA16)</f>
        <v>117</v>
      </c>
      <c r="O99" s="4">
        <f>Forward!O99+(-'Swap - Encargos'!F16-'Swap - Encargos'!$L16)+('Swap - Encargos'!AB16)</f>
        <v>132</v>
      </c>
      <c r="P99" s="4">
        <f>Forward!P99+(-'Swap - Encargos'!G16-'Swap - Encargos'!$L16)+('Swap - Encargos'!AC16)</f>
        <v>171</v>
      </c>
      <c r="Q99" s="4">
        <f>Forward!Q99+(-'Swap - Encargos'!H16-'Swap - Encargos'!$L16)+('Swap - Encargos'!AD16)</f>
        <v>167</v>
      </c>
      <c r="R99" s="4">
        <f>Forward!R99+(-'Swap - Encargos'!I16-'Swap - Encargos'!$L16)+('Swap - Encargos'!AE16)</f>
        <v>160</v>
      </c>
      <c r="S99" s="4">
        <f>Forward!S99+(-'Swap - Encargos'!J16-'Swap - Encargos'!$L16)+('Swap - Encargos'!AF16)</f>
        <v>158</v>
      </c>
      <c r="T99" s="4">
        <f>Forward!T99+(-'Swap - Encargos'!K16-'Swap - Encargos'!$L16)+('Swap - Encargos'!AG16)</f>
        <v>152</v>
      </c>
      <c r="U99" s="4">
        <f>Forward!U99</f>
        <v>0</v>
      </c>
      <c r="V99" s="6"/>
      <c r="W99" s="20">
        <f t="shared" si="0"/>
        <v>107.61111111111111</v>
      </c>
      <c r="X99" s="20">
        <f t="shared" si="1"/>
        <v>180.3467261904762</v>
      </c>
      <c r="Y99" s="23">
        <f t="shared" si="2"/>
        <v>125.75</v>
      </c>
      <c r="Z99" s="23">
        <f t="shared" si="3"/>
        <v>176.92083333333335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209.1888888888889</v>
      </c>
      <c r="AJ99" s="9">
        <f t="shared" si="8"/>
        <v>0.6603184624017957</v>
      </c>
      <c r="AK99" s="9">
        <f t="shared" si="9"/>
        <v>0.6603184624017957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Encargos'!$L17)+('Swap - Encargos'!Y17)</f>
        <v>96</v>
      </c>
      <c r="M100" s="4">
        <f>Forward!M100+(-'Swap - Encargos'!D17-'Swap - Encargos'!$L17)+('Swap - Encargos'!Z17)</f>
        <v>109</v>
      </c>
      <c r="N100" s="4">
        <f>Forward!N100+(-'Swap - Encargos'!E17-'Swap - Encargos'!$L17)+('Swap - Encargos'!AA17)</f>
        <v>111</v>
      </c>
      <c r="O100" s="4">
        <f>Forward!O100+(-'Swap - Encargos'!F17-'Swap - Encargos'!$L17)+('Swap - Encargos'!AB17)</f>
        <v>123</v>
      </c>
      <c r="P100" s="4">
        <f>Forward!P100+(-'Swap - Encargos'!G17-'Swap - Encargos'!$L17)+('Swap - Encargos'!AC17)</f>
        <v>145</v>
      </c>
      <c r="Q100" s="4">
        <f>Forward!Q100+(-'Swap - Encargos'!H17-'Swap - Encargos'!$L17)+('Swap - Encargos'!AD17)</f>
        <v>161</v>
      </c>
      <c r="R100" s="4">
        <f>Forward!R100+(-'Swap - Encargos'!I17-'Swap - Encargos'!$L17)+('Swap - Encargos'!AE17)</f>
        <v>152</v>
      </c>
      <c r="S100" s="4">
        <f>Forward!S100+(-'Swap - Encargos'!J17-'Swap - Encargos'!$L17)+('Swap - Encargos'!AF17)</f>
        <v>151</v>
      </c>
      <c r="T100" s="4">
        <f>Forward!T100+(-'Swap - Encargos'!K17-'Swap - Encargos'!$L17)+('Swap - Encargos'!AG17)</f>
        <v>144</v>
      </c>
      <c r="U100" s="4">
        <f>Forward!U100</f>
        <v>0</v>
      </c>
      <c r="V100" s="6"/>
      <c r="W100" s="20">
        <f t="shared" si="0"/>
        <v>106.83333333333333</v>
      </c>
      <c r="X100" s="20">
        <f t="shared" si="1"/>
        <v>180.3467261904762</v>
      </c>
      <c r="Y100" s="23">
        <f t="shared" si="2"/>
        <v>118.96666666666667</v>
      </c>
      <c r="Z100" s="23">
        <f t="shared" si="3"/>
        <v>176.92083333333335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209.9666666666667</v>
      </c>
      <c r="AJ100" s="9">
        <f t="shared" si="8"/>
        <v>0.6627735690235691</v>
      </c>
      <c r="AK100" s="9">
        <f t="shared" si="9"/>
        <v>0.6627735690235691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Encargos'!$L18)+('Swap - Encargos'!Y18)</f>
        <v>89</v>
      </c>
      <c r="M101" s="4">
        <f>Forward!M101+(-'Swap - Encargos'!D18-'Swap - Encargos'!$L18)+('Swap - Encargos'!Z18)</f>
        <v>95</v>
      </c>
      <c r="N101" s="4">
        <f>Forward!N101+(-'Swap - Encargos'!E18-'Swap - Encargos'!$L18)+('Swap - Encargos'!AA18)</f>
        <v>99</v>
      </c>
      <c r="O101" s="4">
        <f>Forward!O101+(-'Swap - Encargos'!F18-'Swap - Encargos'!$L18)+('Swap - Encargos'!AB18)</f>
        <v>113</v>
      </c>
      <c r="P101" s="4">
        <f>Forward!P101+(-'Swap - Encargos'!G18-'Swap - Encargos'!$L18)+('Swap - Encargos'!AC18)</f>
        <v>138</v>
      </c>
      <c r="Q101" s="4">
        <f>Forward!Q101+(-'Swap - Encargos'!H18-'Swap - Encargos'!$L18)+('Swap - Encargos'!AD18)</f>
        <v>151</v>
      </c>
      <c r="R101" s="4">
        <f>Forward!R101+(-'Swap - Encargos'!I18-'Swap - Encargos'!$L18)+('Swap - Encargos'!AE18)</f>
        <v>152</v>
      </c>
      <c r="S101" s="4">
        <f>Forward!S101+(-'Swap - Encargos'!J18-'Swap - Encargos'!$L18)+('Swap - Encargos'!AF18)</f>
        <v>150</v>
      </c>
      <c r="T101" s="4">
        <f>Forward!T101+(-'Swap - Encargos'!K18-'Swap - Encargos'!$L18)+('Swap - Encargos'!AG18)</f>
        <v>146</v>
      </c>
      <c r="U101" s="4">
        <f>Forward!U101</f>
        <v>0</v>
      </c>
      <c r="V101" s="6"/>
      <c r="W101" s="20">
        <f t="shared" si="0"/>
        <v>96.333333333333329</v>
      </c>
      <c r="X101" s="20">
        <f t="shared" si="1"/>
        <v>180.3467261904762</v>
      </c>
      <c r="Y101" s="23">
        <f t="shared" si="2"/>
        <v>109.9</v>
      </c>
      <c r="Z101" s="23">
        <f t="shared" si="3"/>
        <v>176.92083333333335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220.4666666666667</v>
      </c>
      <c r="AJ101" s="9">
        <f t="shared" si="8"/>
        <v>0.69591750841750843</v>
      </c>
      <c r="AK101" s="9">
        <f t="shared" si="9"/>
        <v>0.69591750841750843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Encargos'!$L19)+('Swap - Encargos'!Y19)</f>
        <v>100</v>
      </c>
      <c r="M102" s="4">
        <f>Forward!M102+(-'Swap - Encargos'!D19-'Swap - Encargos'!$L19)+('Swap - Encargos'!Z19)</f>
        <v>99</v>
      </c>
      <c r="N102" s="4">
        <f>Forward!N102+(-'Swap - Encargos'!E19-'Swap - Encargos'!$L19)+('Swap - Encargos'!AA19)</f>
        <v>110</v>
      </c>
      <c r="O102" s="4">
        <f>Forward!O102+(-'Swap - Encargos'!F19-'Swap - Encargos'!$L19)+('Swap - Encargos'!AB19)</f>
        <v>123</v>
      </c>
      <c r="P102" s="4">
        <f>Forward!P102+(-'Swap - Encargos'!G19-'Swap - Encargos'!$L19)+('Swap - Encargos'!AC19)</f>
        <v>137</v>
      </c>
      <c r="Q102" s="4">
        <f>Forward!Q102+(-'Swap - Encargos'!H19-'Swap - Encargos'!$L19)+('Swap - Encargos'!AD19)</f>
        <v>151</v>
      </c>
      <c r="R102" s="4">
        <f>Forward!R102+(-'Swap - Encargos'!I19-'Swap - Encargos'!$L19)+('Swap - Encargos'!AE19)</f>
        <v>151</v>
      </c>
      <c r="S102" s="4">
        <f>Forward!S102+(-'Swap - Encargos'!J19-'Swap - Encargos'!$L19)+('Swap - Encargos'!AF19)</f>
        <v>146</v>
      </c>
      <c r="T102" s="4">
        <f>Forward!T102+(-'Swap - Encargos'!K19-'Swap - Encargos'!$L19)+('Swap - Encargos'!AG19)</f>
        <v>146</v>
      </c>
      <c r="U102" s="4">
        <f>Forward!U102</f>
        <v>0</v>
      </c>
      <c r="V102" s="6"/>
      <c r="W102" s="20">
        <f t="shared" si="0"/>
        <v>105.55555555555556</v>
      </c>
      <c r="X102" s="20">
        <f t="shared" si="1"/>
        <v>180.3467261904762</v>
      </c>
      <c r="Y102" s="23">
        <f t="shared" si="2"/>
        <v>117.2</v>
      </c>
      <c r="Z102" s="23">
        <f t="shared" si="3"/>
        <v>176.92083333333335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211.24444444444447</v>
      </c>
      <c r="AJ102" s="9">
        <f t="shared" si="8"/>
        <v>0.66680695847362514</v>
      </c>
      <c r="AK102" s="9">
        <f t="shared" si="9"/>
        <v>0.66680695847362514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Encargos'!$L20)+('Swap - Encargos'!Y20)</f>
        <v>97</v>
      </c>
      <c r="M103" s="4">
        <f>Forward!M103+(-'Swap - Encargos'!D20-'Swap - Encargos'!$L20)+('Swap - Encargos'!Z20)</f>
        <v>101</v>
      </c>
      <c r="N103" s="4">
        <f>Forward!N103+(-'Swap - Encargos'!E20-'Swap - Encargos'!$L20)+('Swap - Encargos'!AA20)</f>
        <v>111</v>
      </c>
      <c r="O103" s="4">
        <f>Forward!O103+(-'Swap - Encargos'!F20-'Swap - Encargos'!$L20)+('Swap - Encargos'!AB20)</f>
        <v>117</v>
      </c>
      <c r="P103" s="4">
        <f>Forward!P103+(-'Swap - Encargos'!G20-'Swap - Encargos'!$L20)+('Swap - Encargos'!AC20)</f>
        <v>132</v>
      </c>
      <c r="Q103" s="4">
        <f>Forward!Q103+(-'Swap - Encargos'!H20-'Swap - Encargos'!$L20)+('Swap - Encargos'!AD20)</f>
        <v>148</v>
      </c>
      <c r="R103" s="4">
        <f>Forward!R103+(-'Swap - Encargos'!I20-'Swap - Encargos'!$L20)+('Swap - Encargos'!AE20)</f>
        <v>146</v>
      </c>
      <c r="S103" s="4">
        <f>Forward!S103+(-'Swap - Encargos'!J20-'Swap - Encargos'!$L20)+('Swap - Encargos'!AF20)</f>
        <v>145</v>
      </c>
      <c r="T103" s="4">
        <f>Forward!T103+(-'Swap - Encargos'!K20-'Swap - Encargos'!$L20)+('Swap - Encargos'!AG20)</f>
        <v>140</v>
      </c>
      <c r="U103" s="4">
        <f>Forward!U103</f>
        <v>0</v>
      </c>
      <c r="V103" s="6"/>
      <c r="W103" s="20">
        <f t="shared" si="0"/>
        <v>105.77777777777777</v>
      </c>
      <c r="X103" s="20">
        <f t="shared" si="1"/>
        <v>180.3467261904762</v>
      </c>
      <c r="Y103" s="23">
        <f t="shared" si="2"/>
        <v>115.85</v>
      </c>
      <c r="Z103" s="23">
        <f t="shared" si="3"/>
        <v>176.92083333333335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211.02222222222224</v>
      </c>
      <c r="AJ103" s="9">
        <f t="shared" si="8"/>
        <v>0.66610549943883279</v>
      </c>
      <c r="AK103" s="9">
        <f t="shared" si="9"/>
        <v>0.66610549943883279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Encargos'!$L21)+('Swap - Encargos'!Y21)</f>
        <v>100</v>
      </c>
      <c r="M104" s="4">
        <f>Forward!M104+(-'Swap - Encargos'!D21-'Swap - Encargos'!$L21)+('Swap - Encargos'!Z21)</f>
        <v>100</v>
      </c>
      <c r="N104" s="4">
        <f>Forward!N104+(-'Swap - Encargos'!E21-'Swap - Encargos'!$L21)+('Swap - Encargos'!AA21)</f>
        <v>113</v>
      </c>
      <c r="O104" s="4">
        <f>Forward!O104+(-'Swap - Encargos'!F21-'Swap - Encargos'!$L21)+('Swap - Encargos'!AB21)</f>
        <v>119</v>
      </c>
      <c r="P104" s="4">
        <f>Forward!P104+(-'Swap - Encargos'!G21-'Swap - Encargos'!$L21)+('Swap - Encargos'!AC21)</f>
        <v>125</v>
      </c>
      <c r="Q104" s="4">
        <f>Forward!Q104+(-'Swap - Encargos'!H21-'Swap - Encargos'!$L21)+('Swap - Encargos'!AD21)</f>
        <v>145</v>
      </c>
      <c r="R104" s="4">
        <f>Forward!R104+(-'Swap - Encargos'!I21-'Swap - Encargos'!$L21)+('Swap - Encargos'!AE21)</f>
        <v>141</v>
      </c>
      <c r="S104" s="4">
        <f>Forward!S104+(-'Swap - Encargos'!J21-'Swap - Encargos'!$L21)+('Swap - Encargos'!AF21)</f>
        <v>139</v>
      </c>
      <c r="T104" s="4">
        <f>Forward!T104+(-'Swap - Encargos'!K21-'Swap - Encargos'!$L21)+('Swap - Encargos'!AG21)</f>
        <v>139</v>
      </c>
      <c r="U104" s="4">
        <f>Forward!U104</f>
        <v>0</v>
      </c>
      <c r="V104" s="6"/>
      <c r="W104" s="20">
        <f t="shared" si="0"/>
        <v>107.5</v>
      </c>
      <c r="X104" s="20">
        <f t="shared" si="1"/>
        <v>180.3467261904762</v>
      </c>
      <c r="Y104" s="23">
        <f t="shared" si="2"/>
        <v>115.9</v>
      </c>
      <c r="Z104" s="23">
        <f t="shared" si="3"/>
        <v>176.92083333333335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209.3</v>
      </c>
      <c r="AJ104" s="9">
        <f t="shared" si="8"/>
        <v>0.66066919191919193</v>
      </c>
      <c r="AK104" s="9">
        <f t="shared" si="9"/>
        <v>0.66066919191919193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Encargos'!$L22)+('Swap - Encargos'!Y22)</f>
        <v>103</v>
      </c>
      <c r="M105" s="4">
        <f>Forward!M105+(-'Swap - Encargos'!D22-'Swap - Encargos'!$L22)+('Swap - Encargos'!Z22)</f>
        <v>95</v>
      </c>
      <c r="N105" s="4">
        <f>Forward!N105+(-'Swap - Encargos'!E22-'Swap - Encargos'!$L22)+('Swap - Encargos'!AA22)</f>
        <v>110</v>
      </c>
      <c r="O105" s="4">
        <f>Forward!O105+(-'Swap - Encargos'!F22-'Swap - Encargos'!$L22)+('Swap - Encargos'!AB22)</f>
        <v>118</v>
      </c>
      <c r="P105" s="4">
        <f>Forward!P105+(-'Swap - Encargos'!G22-'Swap - Encargos'!$L22)+('Swap - Encargos'!AC22)</f>
        <v>133</v>
      </c>
      <c r="Q105" s="4">
        <f>Forward!Q105+(-'Swap - Encargos'!H22-'Swap - Encargos'!$L22)+('Swap - Encargos'!AD22)</f>
        <v>139</v>
      </c>
      <c r="R105" s="4">
        <f>Forward!R105+(-'Swap - Encargos'!I22-'Swap - Encargos'!$L22)+('Swap - Encargos'!AE22)</f>
        <v>140</v>
      </c>
      <c r="S105" s="4">
        <f>Forward!S105+(-'Swap - Encargos'!J22-'Swap - Encargos'!$L22)+('Swap - Encargos'!AF22)</f>
        <v>139</v>
      </c>
      <c r="T105" s="4">
        <f>Forward!T105+(-'Swap - Encargos'!K22-'Swap - Encargos'!$L22)+('Swap - Encargos'!AG22)</f>
        <v>134</v>
      </c>
      <c r="U105" s="4">
        <f>Forward!U105</f>
        <v>0</v>
      </c>
      <c r="V105" s="6"/>
      <c r="W105" s="20">
        <f t="shared" si="0"/>
        <v>105.58333333333333</v>
      </c>
      <c r="X105" s="20">
        <f t="shared" si="1"/>
        <v>180.3467261904762</v>
      </c>
      <c r="Y105" s="23">
        <f t="shared" si="2"/>
        <v>116</v>
      </c>
      <c r="Z105" s="23">
        <f t="shared" si="3"/>
        <v>176.92083333333335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211.2166666666667</v>
      </c>
      <c r="AJ105" s="9">
        <f t="shared" si="8"/>
        <v>0.66671927609427617</v>
      </c>
      <c r="AK105" s="9">
        <f t="shared" si="9"/>
        <v>0.66671927609427617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Encargos'!$L23)+('Swap - Encargos'!Y23)</f>
        <v>101</v>
      </c>
      <c r="M106" s="4">
        <f>Forward!M106+(-'Swap - Encargos'!D23-'Swap - Encargos'!$L23)+('Swap - Encargos'!Z23)</f>
        <v>95</v>
      </c>
      <c r="N106" s="4">
        <f>Forward!N106+(-'Swap - Encargos'!E23-'Swap - Encargos'!$L23)+('Swap - Encargos'!AA23)</f>
        <v>103</v>
      </c>
      <c r="O106" s="4">
        <f>Forward!O106+(-'Swap - Encargos'!F23-'Swap - Encargos'!$L23)+('Swap - Encargos'!AB23)</f>
        <v>112</v>
      </c>
      <c r="P106" s="4">
        <f>Forward!P106+(-'Swap - Encargos'!G23-'Swap - Encargos'!$L23)+('Swap - Encargos'!AC23)</f>
        <v>132</v>
      </c>
      <c r="Q106" s="4">
        <f>Forward!Q106+(-'Swap - Encargos'!H23-'Swap - Encargos'!$L23)+('Swap - Encargos'!AD23)</f>
        <v>139</v>
      </c>
      <c r="R106" s="4">
        <f>Forward!R106+(-'Swap - Encargos'!I23-'Swap - Encargos'!$L23)+('Swap - Encargos'!AE23)</f>
        <v>141</v>
      </c>
      <c r="S106" s="4">
        <f>Forward!S106+(-'Swap - Encargos'!J23-'Swap - Encargos'!$L23)+('Swap - Encargos'!AF23)</f>
        <v>136</v>
      </c>
      <c r="T106" s="4">
        <f>Forward!T106+(-'Swap - Encargos'!K23-'Swap - Encargos'!$L23)+('Swap - Encargos'!AG23)</f>
        <v>135</v>
      </c>
      <c r="U106" s="4">
        <f>Forward!U106</f>
        <v>0</v>
      </c>
      <c r="V106" s="6"/>
      <c r="W106" s="20">
        <f t="shared" si="0"/>
        <v>102.11111111111111</v>
      </c>
      <c r="X106" s="20">
        <f t="shared" si="1"/>
        <v>180.3467261904762</v>
      </c>
      <c r="Y106" s="23">
        <f t="shared" si="2"/>
        <v>113.66666666666667</v>
      </c>
      <c r="Z106" s="23">
        <f t="shared" si="3"/>
        <v>176.92083333333335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214.6888888888889</v>
      </c>
      <c r="AJ106" s="9">
        <f t="shared" si="8"/>
        <v>0.67767957351290686</v>
      </c>
      <c r="AK106" s="9">
        <f t="shared" si="9"/>
        <v>0.67767957351290686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Encargos'!$L24)+('Swap - Encargos'!Y24)</f>
        <v>104</v>
      </c>
      <c r="M107" s="4">
        <f>Forward!M107+(-'Swap - Encargos'!D24-'Swap - Encargos'!$L24)+('Swap - Encargos'!Z24)</f>
        <v>93</v>
      </c>
      <c r="N107" s="4">
        <f>Forward!N107+(-'Swap - Encargos'!E24-'Swap - Encargos'!$L24)+('Swap - Encargos'!AA24)</f>
        <v>111</v>
      </c>
      <c r="O107" s="4">
        <f>Forward!O107+(-'Swap - Encargos'!F24-'Swap - Encargos'!$L24)+('Swap - Encargos'!AB24)</f>
        <v>121</v>
      </c>
      <c r="P107" s="4">
        <f>Forward!P107+(-'Swap - Encargos'!G24-'Swap - Encargos'!$L24)+('Swap - Encargos'!AC24)</f>
        <v>124</v>
      </c>
      <c r="Q107" s="4">
        <f>Forward!Q107+(-'Swap - Encargos'!H24-'Swap - Encargos'!$L24)+('Swap - Encargos'!AD24)</f>
        <v>137</v>
      </c>
      <c r="R107" s="4">
        <f>Forward!R107+(-'Swap - Encargos'!I24-'Swap - Encargos'!$L24)+('Swap - Encargos'!AE24)</f>
        <v>139</v>
      </c>
      <c r="S107" s="4">
        <f>Forward!S107+(-'Swap - Encargos'!J24-'Swap - Encargos'!$L24)+('Swap - Encargos'!AF24)</f>
        <v>137</v>
      </c>
      <c r="T107" s="4">
        <f>Forward!T107+(-'Swap - Encargos'!K24-'Swap - Encargos'!$L24)+('Swap - Encargos'!AG24)</f>
        <v>134</v>
      </c>
      <c r="U107" s="4">
        <f>Forward!U107</f>
        <v>0</v>
      </c>
      <c r="V107" s="6"/>
      <c r="W107" s="20">
        <f t="shared" si="0"/>
        <v>106.91666666666667</v>
      </c>
      <c r="X107" s="20">
        <f t="shared" si="1"/>
        <v>180.3467261904762</v>
      </c>
      <c r="Y107" s="23">
        <f t="shared" si="2"/>
        <v>115.55</v>
      </c>
      <c r="Z107" s="23">
        <f t="shared" si="3"/>
        <v>176.92083333333335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209.88333333333333</v>
      </c>
      <c r="AJ107" s="9">
        <f t="shared" si="8"/>
        <v>0.66251052188552184</v>
      </c>
      <c r="AK107" s="9">
        <f t="shared" si="9"/>
        <v>0.66251052188552184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Encargos'!$L25)+('Swap - Encargos'!Y25)</f>
        <v>104</v>
      </c>
      <c r="M108" s="4">
        <f>Forward!M108+(-'Swap - Encargos'!D25-'Swap - Encargos'!$L25)+('Swap - Encargos'!Z25)</f>
        <v>108</v>
      </c>
      <c r="N108" s="4">
        <f>Forward!N108+(-'Swap - Encargos'!E25-'Swap - Encargos'!$L25)+('Swap - Encargos'!AA25)</f>
        <v>123</v>
      </c>
      <c r="O108" s="4">
        <f>Forward!O108+(-'Swap - Encargos'!F25-'Swap - Encargos'!$L25)+('Swap - Encargos'!AB25)</f>
        <v>127</v>
      </c>
      <c r="P108" s="4">
        <f>Forward!P108+(-'Swap - Encargos'!G25-'Swap - Encargos'!$L25)+('Swap - Encargos'!AC25)</f>
        <v>127</v>
      </c>
      <c r="Q108" s="4">
        <f>Forward!Q108+(-'Swap - Encargos'!H25-'Swap - Encargos'!$L25)+('Swap - Encargos'!AD25)</f>
        <v>140</v>
      </c>
      <c r="R108" s="4">
        <f>Forward!R108+(-'Swap - Encargos'!I25-'Swap - Encargos'!$L25)+('Swap - Encargos'!AE25)</f>
        <v>139</v>
      </c>
      <c r="S108" s="4">
        <f>Forward!S108+(-'Swap - Encargos'!J25-'Swap - Encargos'!$L25)+('Swap - Encargos'!AF25)</f>
        <v>138</v>
      </c>
      <c r="T108" s="4">
        <f>Forward!T108+(-'Swap - Encargos'!K25-'Swap - Encargos'!$L25)+('Swap - Encargos'!AG25)</f>
        <v>136</v>
      </c>
      <c r="U108" s="4">
        <f>Forward!U108</f>
        <v>0</v>
      </c>
      <c r="V108" s="6"/>
      <c r="W108" s="20">
        <f t="shared" si="0"/>
        <v>118.05555555555556</v>
      </c>
      <c r="X108" s="20">
        <f t="shared" si="1"/>
        <v>180.3467261904762</v>
      </c>
      <c r="Y108" s="23">
        <f t="shared" si="2"/>
        <v>123.8</v>
      </c>
      <c r="Z108" s="23">
        <f t="shared" si="3"/>
        <v>176.92083333333335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198.74444444444447</v>
      </c>
      <c r="AJ108" s="9">
        <f t="shared" si="8"/>
        <v>0.62734988776655454</v>
      </c>
      <c r="AK108" s="9">
        <f t="shared" si="9"/>
        <v>0.62734988776655454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Encargos'!$L26)+('Swap - Encargos'!Y26)</f>
        <v>105</v>
      </c>
      <c r="M109" s="4">
        <f>Forward!M109+(-'Swap - Encargos'!D26-'Swap - Encargos'!$L26)+('Swap - Encargos'!Z26)</f>
        <v>107</v>
      </c>
      <c r="N109" s="4">
        <f>Forward!N109+(-'Swap - Encargos'!E26-'Swap - Encargos'!$L26)+('Swap - Encargos'!AA26)</f>
        <v>136</v>
      </c>
      <c r="O109" s="4">
        <f>Forward!O109+(-'Swap - Encargos'!F26-'Swap - Encargos'!$L26)+('Swap - Encargos'!AB26)</f>
        <v>142</v>
      </c>
      <c r="P109" s="4">
        <f>Forward!P109+(-'Swap - Encargos'!G26-'Swap - Encargos'!$L26)+('Swap - Encargos'!AC26)</f>
        <v>145</v>
      </c>
      <c r="Q109" s="4">
        <f>Forward!Q109+(-'Swap - Encargos'!H26-'Swap - Encargos'!$L26)+('Swap - Encargos'!AD26)</f>
        <v>147</v>
      </c>
      <c r="R109" s="4">
        <f>Forward!R109+(-'Swap - Encargos'!I26-'Swap - Encargos'!$L26)+('Swap - Encargos'!AE26)</f>
        <v>149</v>
      </c>
      <c r="S109" s="4">
        <f>Forward!S109+(-'Swap - Encargos'!J26-'Swap - Encargos'!$L26)+('Swap - Encargos'!AF26)</f>
        <v>147</v>
      </c>
      <c r="T109" s="4">
        <f>Forward!T109+(-'Swap - Encargos'!K26-'Swap - Encargos'!$L26)+('Swap - Encargos'!AG26)</f>
        <v>145</v>
      </c>
      <c r="U109" s="4">
        <f>Forward!U109</f>
        <v>0</v>
      </c>
      <c r="V109" s="6"/>
      <c r="W109" s="20">
        <f t="shared" si="0"/>
        <v>127.30555555555556</v>
      </c>
      <c r="X109" s="20">
        <f t="shared" si="1"/>
        <v>180.3467261904762</v>
      </c>
      <c r="Y109" s="23">
        <f t="shared" si="2"/>
        <v>134.69999999999999</v>
      </c>
      <c r="Z109" s="23">
        <f t="shared" si="3"/>
        <v>176.92083333333335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189.49444444444447</v>
      </c>
      <c r="AJ109" s="9">
        <f t="shared" si="8"/>
        <v>0.59815165544332216</v>
      </c>
      <c r="AK109" s="9">
        <f t="shared" si="9"/>
        <v>0.59815165544332216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Encargos'!$L27)+('Swap - Encargos'!Z27)</f>
        <v>110</v>
      </c>
      <c r="N110" s="4">
        <f>Forward!N110+(-'Swap - Encargos'!E27-'Swap - Encargos'!$L27)+('Swap - Encargos'!AA27)</f>
        <v>121</v>
      </c>
      <c r="O110" s="4">
        <f>Forward!O110+(-'Swap - Encargos'!F27-'Swap - Encargos'!$L27)+('Swap - Encargos'!AB27)</f>
        <v>133</v>
      </c>
      <c r="P110" s="4">
        <f>Forward!P110+(-'Swap - Encargos'!G27-'Swap - Encargos'!$L27)+('Swap - Encargos'!AC27)</f>
        <v>158</v>
      </c>
      <c r="Q110" s="4">
        <f>Forward!Q110+(-'Swap - Encargos'!H27-'Swap - Encargos'!$L27)+('Swap - Encargos'!AD27)</f>
        <v>156</v>
      </c>
      <c r="R110" s="4">
        <f>Forward!R110+(-'Swap - Encargos'!I27-'Swap - Encargos'!$L27)+('Swap - Encargos'!AE27)</f>
        <v>158</v>
      </c>
      <c r="S110" s="4">
        <f>Forward!S110+(-'Swap - Encargos'!J27-'Swap - Encargos'!$L27)+('Swap - Encargos'!AF27)</f>
        <v>155</v>
      </c>
      <c r="T110" s="4">
        <f>Forward!T110+(-'Swap - Encargos'!K27-'Swap - Encargos'!$L27)+('Swap - Encargos'!AG27)</f>
        <v>153</v>
      </c>
      <c r="U110" s="4">
        <f>Forward!U110</f>
        <v>0</v>
      </c>
      <c r="V110" s="6"/>
      <c r="W110" s="20">
        <f t="shared" si="0"/>
        <v>121.33333333333333</v>
      </c>
      <c r="X110" s="20">
        <f t="shared" si="1"/>
        <v>180.3467261904762</v>
      </c>
      <c r="Y110" s="23">
        <f t="shared" si="2"/>
        <v>135.6</v>
      </c>
      <c r="Z110" s="23">
        <f t="shared" si="3"/>
        <v>176.92083333333335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225.16666666666669</v>
      </c>
      <c r="AJ110" s="9">
        <f t="shared" si="8"/>
        <v>0.64983164983164987</v>
      </c>
      <c r="AK110" s="9">
        <f t="shared" si="9"/>
        <v>0.64983164983164987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Encargos'!$L28)+('Swap - Encargos'!Z28)</f>
        <v>146</v>
      </c>
      <c r="N111" s="4">
        <f>Forward!N111+(-'Swap - Encargos'!E28-'Swap - Encargos'!$L28)+('Swap - Encargos'!AA28)</f>
        <v>204</v>
      </c>
      <c r="O111" s="4">
        <f>Forward!O111+(-'Swap - Encargos'!F28-'Swap - Encargos'!$L28)+('Swap - Encargos'!AB28)</f>
        <v>200</v>
      </c>
      <c r="P111" s="4">
        <f>Forward!P111+(-'Swap - Encargos'!G28-'Swap - Encargos'!$L28)+('Swap - Encargos'!AC28)</f>
        <v>190</v>
      </c>
      <c r="Q111" s="4">
        <f>Forward!Q111+(-'Swap - Encargos'!H28-'Swap - Encargos'!$L28)+('Swap - Encargos'!AD28)</f>
        <v>182</v>
      </c>
      <c r="R111" s="4">
        <f>Forward!R111+(-'Swap - Encargos'!I28-'Swap - Encargos'!$L28)+('Swap - Encargos'!AE28)</f>
        <v>176</v>
      </c>
      <c r="S111" s="4">
        <f>Forward!S111+(-'Swap - Encargos'!J28-'Swap - Encargos'!$L28)+('Swap - Encargos'!AF28)</f>
        <v>172</v>
      </c>
      <c r="T111" s="4">
        <f>Forward!T111+(-'Swap - Encargos'!K28-'Swap - Encargos'!$L28)+('Swap - Encargos'!AG28)</f>
        <v>167</v>
      </c>
      <c r="U111" s="4">
        <f>Forward!U111</f>
        <v>0</v>
      </c>
      <c r="V111" s="6"/>
      <c r="W111" s="20">
        <f t="shared" si="0"/>
        <v>184.55555555555554</v>
      </c>
      <c r="X111" s="20">
        <f t="shared" si="1"/>
        <v>180.3467261904762</v>
      </c>
      <c r="Y111" s="23">
        <f t="shared" si="2"/>
        <v>184.9</v>
      </c>
      <c r="Z111" s="23">
        <f t="shared" si="3"/>
        <v>176.92083333333335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161.94444444444446</v>
      </c>
      <c r="AJ111" s="9">
        <f t="shared" si="8"/>
        <v>0.46737213403880074</v>
      </c>
      <c r="AK111" s="9">
        <f t="shared" si="9"/>
        <v>0.46737213403880074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Encargos'!$L29)+('Swap - Encargos'!Z29)</f>
        <v>153</v>
      </c>
      <c r="N112" s="4">
        <f>Forward!N112+(-'Swap - Encargos'!E29-'Swap - Encargos'!$L29)+('Swap - Encargos'!AA29)</f>
        <v>185</v>
      </c>
      <c r="O112" s="4">
        <f>Forward!O112+(-'Swap - Encargos'!F29-'Swap - Encargos'!$L29)+('Swap - Encargos'!AB29)</f>
        <v>182</v>
      </c>
      <c r="P112" s="4">
        <f>Forward!P112+(-'Swap - Encargos'!G29-'Swap - Encargos'!$L29)+('Swap - Encargos'!AC29)</f>
        <v>173</v>
      </c>
      <c r="Q112" s="4">
        <f>Forward!Q112+(-'Swap - Encargos'!H29-'Swap - Encargos'!$L29)+('Swap - Encargos'!AD29)</f>
        <v>178</v>
      </c>
      <c r="R112" s="4">
        <f>Forward!R112+(-'Swap - Encargos'!I29-'Swap - Encargos'!$L29)+('Swap - Encargos'!AE29)</f>
        <v>177</v>
      </c>
      <c r="S112" s="4">
        <f>Forward!S112+(-'Swap - Encargos'!J29-'Swap - Encargos'!$L29)+('Swap - Encargos'!AF29)</f>
        <v>174</v>
      </c>
      <c r="T112" s="4">
        <f>Forward!T112+(-'Swap - Encargos'!K29-'Swap - Encargos'!$L29)+('Swap - Encargos'!AG29)</f>
        <v>167</v>
      </c>
      <c r="U112" s="4">
        <f>Forward!U112</f>
        <v>0</v>
      </c>
      <c r="V112" s="6"/>
      <c r="W112" s="20">
        <f t="shared" si="0"/>
        <v>174.44444444444446</v>
      </c>
      <c r="X112" s="20">
        <f t="shared" si="1"/>
        <v>180.3467261904762</v>
      </c>
      <c r="Y112" s="23">
        <f t="shared" si="2"/>
        <v>175</v>
      </c>
      <c r="Z112" s="23">
        <f t="shared" si="3"/>
        <v>176.92083333333335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172.05555555555554</v>
      </c>
      <c r="AJ112" s="9">
        <f t="shared" si="8"/>
        <v>0.49655282988616317</v>
      </c>
      <c r="AK112" s="9">
        <f t="shared" si="9"/>
        <v>0.49655282988616317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Encargos'!$L30)+('Swap - Encargos'!Z30)</f>
        <v>136</v>
      </c>
      <c r="N113" s="4">
        <f>Forward!N113+(-'Swap - Encargos'!E30-'Swap - Encargos'!$L30)+('Swap - Encargos'!AA30)</f>
        <v>163</v>
      </c>
      <c r="O113" s="4">
        <f>Forward!O113+(-'Swap - Encargos'!F30-'Swap - Encargos'!$L30)+('Swap - Encargos'!AB30)</f>
        <v>170</v>
      </c>
      <c r="P113" s="4">
        <f>Forward!P113+(-'Swap - Encargos'!G30-'Swap - Encargos'!$L30)+('Swap - Encargos'!AC30)</f>
        <v>170</v>
      </c>
      <c r="Q113" s="4">
        <f>Forward!Q113+(-'Swap - Encargos'!H30-'Swap - Encargos'!$L30)+('Swap - Encargos'!AD30)</f>
        <v>166</v>
      </c>
      <c r="R113" s="4">
        <f>Forward!R113+(-'Swap - Encargos'!I30-'Swap - Encargos'!$L30)+('Swap - Encargos'!AE30)</f>
        <v>162</v>
      </c>
      <c r="S113" s="4">
        <f>Forward!S113+(-'Swap - Encargos'!J30-'Swap - Encargos'!$L30)+('Swap - Encargos'!AF30)</f>
        <v>159</v>
      </c>
      <c r="T113" s="4">
        <f>Forward!T113+(-'Swap - Encargos'!K30-'Swap - Encargos'!$L30)+('Swap - Encargos'!AG30)</f>
        <v>153</v>
      </c>
      <c r="U113" s="4">
        <f>Forward!U113</f>
        <v>0</v>
      </c>
      <c r="V113" s="6"/>
      <c r="W113" s="20">
        <f t="shared" si="0"/>
        <v>159.16666666666666</v>
      </c>
      <c r="X113" s="20">
        <f t="shared" si="1"/>
        <v>180.3467261904762</v>
      </c>
      <c r="Y113" s="23">
        <f t="shared" si="2"/>
        <v>162.30000000000001</v>
      </c>
      <c r="Z113" s="23">
        <f t="shared" si="3"/>
        <v>176.92083333333335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187.33333333333334</v>
      </c>
      <c r="AJ113" s="9">
        <f t="shared" si="8"/>
        <v>0.54064454064454071</v>
      </c>
      <c r="AK113" s="9">
        <f t="shared" si="9"/>
        <v>0.54064454064454071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Encargos'!$L31)+('Swap - Encargos'!Z31)</f>
        <v>108</v>
      </c>
      <c r="N114" s="4">
        <f>Forward!N114+(-'Swap - Encargos'!E31-'Swap - Encargos'!$L31)+('Swap - Encargos'!AA31)</f>
        <v>146</v>
      </c>
      <c r="O114" s="4">
        <f>Forward!O114+(-'Swap - Encargos'!F31-'Swap - Encargos'!$L31)+('Swap - Encargos'!AB31)</f>
        <v>162</v>
      </c>
      <c r="P114" s="4">
        <f>Forward!P114+(-'Swap - Encargos'!G31-'Swap - Encargos'!$L31)+('Swap - Encargos'!AC31)</f>
        <v>161</v>
      </c>
      <c r="Q114" s="4">
        <f>Forward!Q114+(-'Swap - Encargos'!H31-'Swap - Encargos'!$L31)+('Swap - Encargos'!AD31)</f>
        <v>157</v>
      </c>
      <c r="R114" s="4">
        <f>Forward!R114+(-'Swap - Encargos'!I31-'Swap - Encargos'!$L31)+('Swap - Encargos'!AE31)</f>
        <v>153</v>
      </c>
      <c r="S114" s="4">
        <f>Forward!S114+(-'Swap - Encargos'!J31-'Swap - Encargos'!$L31)+('Swap - Encargos'!AF31)</f>
        <v>147</v>
      </c>
      <c r="T114" s="4">
        <f>Forward!T114+(-'Swap - Encargos'!K31-'Swap - Encargos'!$L31)+('Swap - Encargos'!AG31)</f>
        <v>145</v>
      </c>
      <c r="U114" s="4">
        <f>Forward!U114</f>
        <v>0</v>
      </c>
      <c r="V114" s="6"/>
      <c r="W114" s="20">
        <f t="shared" si="0"/>
        <v>144.55555555555554</v>
      </c>
      <c r="X114" s="20">
        <f t="shared" si="1"/>
        <v>180.3467261904762</v>
      </c>
      <c r="Y114" s="23">
        <f t="shared" si="2"/>
        <v>149.80000000000001</v>
      </c>
      <c r="Z114" s="23">
        <f t="shared" si="3"/>
        <v>176.92083333333335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201.94444444444446</v>
      </c>
      <c r="AJ114" s="9">
        <f t="shared" si="8"/>
        <v>0.58281224947891619</v>
      </c>
      <c r="AK114" s="9">
        <f t="shared" si="9"/>
        <v>0.58281224947891619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Encargos'!$L32)+('Swap - Encargos'!Z32)</f>
        <v>164</v>
      </c>
      <c r="N115" s="4">
        <f>Forward!N115+(-'Swap - Encargos'!E32-'Swap - Encargos'!$L32)+('Swap - Encargos'!AA32)</f>
        <v>179</v>
      </c>
      <c r="O115" s="4">
        <f>Forward!O115+(-'Swap - Encargos'!F32-'Swap - Encargos'!$L32)+('Swap - Encargos'!AB32)</f>
        <v>176</v>
      </c>
      <c r="P115" s="4">
        <f>Forward!P115+(-'Swap - Encargos'!G32-'Swap - Encargos'!$L32)+('Swap - Encargos'!AC32)</f>
        <v>168</v>
      </c>
      <c r="Q115" s="4">
        <f>Forward!Q115+(-'Swap - Encargos'!H32-'Swap - Encargos'!$L32)+('Swap - Encargos'!AD32)</f>
        <v>167</v>
      </c>
      <c r="R115" s="4">
        <f>Forward!R115+(-'Swap - Encargos'!I32-'Swap - Encargos'!$L32)+('Swap - Encargos'!AE32)</f>
        <v>162</v>
      </c>
      <c r="S115" s="4">
        <f>Forward!S115+(-'Swap - Encargos'!J32-'Swap - Encargos'!$L32)+('Swap - Encargos'!AF32)</f>
        <v>157</v>
      </c>
      <c r="T115" s="4">
        <f>Forward!T115+(-'Swap - Encargos'!K32-'Swap - Encargos'!$L32)+('Swap - Encargos'!AG32)</f>
        <v>153</v>
      </c>
      <c r="U115" s="4">
        <f>Forward!U115</f>
        <v>0</v>
      </c>
      <c r="V115" s="6"/>
      <c r="W115" s="20">
        <f t="shared" si="0"/>
        <v>173.55555555555554</v>
      </c>
      <c r="X115" s="20">
        <f t="shared" si="1"/>
        <v>180.3467261904762</v>
      </c>
      <c r="Y115" s="23">
        <f t="shared" si="2"/>
        <v>170.63333333333333</v>
      </c>
      <c r="Z115" s="23">
        <f t="shared" si="3"/>
        <v>176.92083333333335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172.94444444444446</v>
      </c>
      <c r="AJ115" s="9">
        <f t="shared" si="8"/>
        <v>0.49911816578483248</v>
      </c>
      <c r="AK115" s="9">
        <f t="shared" si="9"/>
        <v>0.49911816578483248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Encargos'!$L33)+('Swap - Encargos'!Z33)</f>
        <v>222</v>
      </c>
      <c r="N116" s="4">
        <f>Forward!N116+(-'Swap - Encargos'!E33-'Swap - Encargos'!$L33)+('Swap - Encargos'!AA33)</f>
        <v>200</v>
      </c>
      <c r="O116" s="4">
        <f>Forward!O116+(-'Swap - Encargos'!F33-'Swap - Encargos'!$L33)+('Swap - Encargos'!AB33)</f>
        <v>187</v>
      </c>
      <c r="P116" s="4">
        <f>Forward!P116+(-'Swap - Encargos'!G33-'Swap - Encargos'!$L33)+('Swap - Encargos'!AC33)</f>
        <v>170</v>
      </c>
      <c r="Q116" s="4">
        <f>Forward!Q116+(-'Swap - Encargos'!H33-'Swap - Encargos'!$L33)+('Swap - Encargos'!AD33)</f>
        <v>167</v>
      </c>
      <c r="R116" s="4">
        <f>Forward!R116+(-'Swap - Encargos'!I33-'Swap - Encargos'!$L33)+('Swap - Encargos'!AE33)</f>
        <v>161</v>
      </c>
      <c r="S116" s="4">
        <f>Forward!S116+(-'Swap - Encargos'!J33-'Swap - Encargos'!$L33)+('Swap - Encargos'!AF33)</f>
        <v>159</v>
      </c>
      <c r="T116" s="4">
        <f>Forward!T116+(-'Swap - Encargos'!K33-'Swap - Encargos'!$L33)+('Swap - Encargos'!AG33)</f>
        <v>151</v>
      </c>
      <c r="U116" s="4">
        <f>Forward!U116</f>
        <v>0</v>
      </c>
      <c r="V116" s="6"/>
      <c r="W116" s="20">
        <f t="shared" si="0"/>
        <v>194.33333333333334</v>
      </c>
      <c r="X116" s="20">
        <f t="shared" si="1"/>
        <v>180.3467261904762</v>
      </c>
      <c r="Y116" s="23">
        <f t="shared" si="2"/>
        <v>183.1</v>
      </c>
      <c r="Z116" s="23">
        <f t="shared" si="3"/>
        <v>176.92083333333335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152.16666666666666</v>
      </c>
      <c r="AJ116" s="9">
        <f t="shared" si="8"/>
        <v>0.43915343915343913</v>
      </c>
      <c r="AK116" s="9">
        <f t="shared" si="9"/>
        <v>0.43915343915343913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Encargos'!$L34)+('Swap - Encargos'!Z34)</f>
        <v>172</v>
      </c>
      <c r="N117" s="4">
        <f>Forward!N117+(-'Swap - Encargos'!E34-'Swap - Encargos'!$L34)+('Swap - Encargos'!AA34)</f>
        <v>190</v>
      </c>
      <c r="O117" s="4">
        <f>Forward!O117+(-'Swap - Encargos'!F34-'Swap - Encargos'!$L34)+('Swap - Encargos'!AB34)</f>
        <v>181</v>
      </c>
      <c r="P117" s="4">
        <f>Forward!P117+(-'Swap - Encargos'!G34-'Swap - Encargos'!$L34)+('Swap - Encargos'!AC34)</f>
        <v>170</v>
      </c>
      <c r="Q117" s="4">
        <f>Forward!Q117+(-'Swap - Encargos'!H34-'Swap - Encargos'!$L34)+('Swap - Encargos'!AD34)</f>
        <v>162</v>
      </c>
      <c r="R117" s="4">
        <f>Forward!R117+(-'Swap - Encargos'!I34-'Swap - Encargos'!$L34)+('Swap - Encargos'!AE34)</f>
        <v>159</v>
      </c>
      <c r="S117" s="4">
        <f>Forward!S117+(-'Swap - Encargos'!J34-'Swap - Encargos'!$L34)+('Swap - Encargos'!AF34)</f>
        <v>154</v>
      </c>
      <c r="T117" s="4">
        <f>Forward!T117+(-'Swap - Encargos'!K34-'Swap - Encargos'!$L34)+('Swap - Encargos'!AG34)</f>
        <v>153</v>
      </c>
      <c r="U117" s="4">
        <f>Forward!U117</f>
        <v>0</v>
      </c>
      <c r="V117" s="6"/>
      <c r="W117" s="20">
        <f t="shared" si="0"/>
        <v>180.61111111111111</v>
      </c>
      <c r="X117" s="20">
        <f t="shared" si="1"/>
        <v>180.3467261904762</v>
      </c>
      <c r="Y117" s="23">
        <f t="shared" si="2"/>
        <v>173.48333333333332</v>
      </c>
      <c r="Z117" s="23">
        <f t="shared" si="3"/>
        <v>176.92083333333335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165.88888888888889</v>
      </c>
      <c r="AJ117" s="9">
        <f t="shared" si="8"/>
        <v>0.47875581208914542</v>
      </c>
      <c r="AK117" s="9">
        <f t="shared" si="9"/>
        <v>0.47875581208914542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Encargos'!$L35)+('Swap - Encargos'!Z35)</f>
        <v>216</v>
      </c>
      <c r="N118" s="4">
        <f>Forward!N118+(-'Swap - Encargos'!E35-'Swap - Encargos'!$L35)+('Swap - Encargos'!AA35)</f>
        <v>195</v>
      </c>
      <c r="O118" s="4">
        <f>Forward!O118+(-'Swap - Encargos'!F35-'Swap - Encargos'!$L35)+('Swap - Encargos'!AB35)</f>
        <v>188</v>
      </c>
      <c r="P118" s="4">
        <f>Forward!P118+(-'Swap - Encargos'!G35-'Swap - Encargos'!$L35)+('Swap - Encargos'!AC35)</f>
        <v>174</v>
      </c>
      <c r="Q118" s="4">
        <f>Forward!Q118+(-'Swap - Encargos'!H35-'Swap - Encargos'!$L35)+('Swap - Encargos'!AD35)</f>
        <v>166</v>
      </c>
      <c r="R118" s="4">
        <f>Forward!R118+(-'Swap - Encargos'!I35-'Swap - Encargos'!$L35)+('Swap - Encargos'!AE35)</f>
        <v>161</v>
      </c>
      <c r="S118" s="4">
        <f>Forward!S118+(-'Swap - Encargos'!J35-'Swap - Encargos'!$L35)+('Swap - Encargos'!AF35)</f>
        <v>158</v>
      </c>
      <c r="T118" s="4">
        <f>Forward!T118+(-'Swap - Encargos'!K35-'Swap - Encargos'!$L35)+('Swap - Encargos'!AG35)</f>
        <v>155</v>
      </c>
      <c r="U118" s="4">
        <f>Forward!U118</f>
        <v>0</v>
      </c>
      <c r="V118" s="6"/>
      <c r="W118" s="20">
        <f t="shared" si="0"/>
        <v>190.33333333333334</v>
      </c>
      <c r="X118" s="20">
        <f t="shared" si="1"/>
        <v>180.3467261904762</v>
      </c>
      <c r="Y118" s="23">
        <f t="shared" si="2"/>
        <v>180.46666666666667</v>
      </c>
      <c r="Z118" s="23">
        <f t="shared" si="3"/>
        <v>176.92083333333335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156.16666666666666</v>
      </c>
      <c r="AJ118" s="9">
        <f t="shared" si="8"/>
        <v>0.45069745069745065</v>
      </c>
      <c r="AK118" s="9">
        <f t="shared" si="9"/>
        <v>0.45069745069745065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Encargos'!$L36)+('Swap - Encargos'!Z36)</f>
        <v>272</v>
      </c>
      <c r="N119" s="4">
        <f>Forward!N119+(-'Swap - Encargos'!E36-'Swap - Encargos'!$L36)+('Swap - Encargos'!AA36)</f>
        <v>207</v>
      </c>
      <c r="O119" s="4">
        <f>Forward!O119+(-'Swap - Encargos'!F36-'Swap - Encargos'!$L36)+('Swap - Encargos'!AB36)</f>
        <v>184</v>
      </c>
      <c r="P119" s="4">
        <f>Forward!P119+(-'Swap - Encargos'!G36-'Swap - Encargos'!$L36)+('Swap - Encargos'!AC36)</f>
        <v>166</v>
      </c>
      <c r="Q119" s="4">
        <f>Forward!Q119+(-'Swap - Encargos'!H36-'Swap - Encargos'!$L36)+('Swap - Encargos'!AD36)</f>
        <v>167</v>
      </c>
      <c r="R119" s="4">
        <f>Forward!R119+(-'Swap - Encargos'!I36-'Swap - Encargos'!$L36)+('Swap - Encargos'!AE36)</f>
        <v>160</v>
      </c>
      <c r="S119" s="4">
        <f>Forward!S119+(-'Swap - Encargos'!J36-'Swap - Encargos'!$L36)+('Swap - Encargos'!AF36)</f>
        <v>158</v>
      </c>
      <c r="T119" s="4">
        <f>Forward!T119+(-'Swap - Encargos'!K36-'Swap - Encargos'!$L36)+('Swap - Encargos'!AG36)</f>
        <v>154</v>
      </c>
      <c r="U119" s="4">
        <f>Forward!U119</f>
        <v>0</v>
      </c>
      <c r="V119" s="6"/>
      <c r="W119" s="20">
        <f t="shared" si="0"/>
        <v>194.5</v>
      </c>
      <c r="X119" s="20">
        <f t="shared" si="1"/>
        <v>180.3467261904762</v>
      </c>
      <c r="Y119" s="23">
        <f t="shared" si="2"/>
        <v>182.4</v>
      </c>
      <c r="Z119" s="23">
        <f t="shared" si="3"/>
        <v>176.92083333333335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152</v>
      </c>
      <c r="AJ119" s="9">
        <f t="shared" si="8"/>
        <v>0.43867243867243866</v>
      </c>
      <c r="AK119" s="9">
        <f t="shared" si="9"/>
        <v>0.43867243867243866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Encargos'!$L37)+('Swap - Encargos'!Z37)</f>
        <v>237</v>
      </c>
      <c r="N120" s="4">
        <f>Forward!N120+(-'Swap - Encargos'!E37-'Swap - Encargos'!$L37)+('Swap - Encargos'!AA37)</f>
        <v>140</v>
      </c>
      <c r="O120" s="4">
        <f>Forward!O120+(-'Swap - Encargos'!F37-'Swap - Encargos'!$L37)+('Swap - Encargos'!AB37)</f>
        <v>172</v>
      </c>
      <c r="P120" s="4">
        <f>Forward!P120+(-'Swap - Encargos'!G37-'Swap - Encargos'!$L37)+('Swap - Encargos'!AC37)</f>
        <v>169</v>
      </c>
      <c r="Q120" s="4">
        <f>Forward!Q120+(-'Swap - Encargos'!H37-'Swap - Encargos'!$L37)+('Swap - Encargos'!AD37)</f>
        <v>163</v>
      </c>
      <c r="R120" s="4">
        <f>Forward!R120+(-'Swap - Encargos'!I37-'Swap - Encargos'!$L37)+('Swap - Encargos'!AE37)</f>
        <v>157</v>
      </c>
      <c r="S120" s="4">
        <f>Forward!S120+(-'Swap - Encargos'!J37-'Swap - Encargos'!$L37)+('Swap - Encargos'!AF37)</f>
        <v>153</v>
      </c>
      <c r="T120" s="4">
        <f>Forward!T120+(-'Swap - Encargos'!K37-'Swap - Encargos'!$L37)+('Swap - Encargos'!AG37)</f>
        <v>149</v>
      </c>
      <c r="U120" s="4">
        <f>Forward!U120</f>
        <v>0</v>
      </c>
      <c r="V120" s="6"/>
      <c r="W120" s="20">
        <f t="shared" si="0"/>
        <v>164.11111111111111</v>
      </c>
      <c r="X120" s="20">
        <f t="shared" si="1"/>
        <v>180.3467261904762</v>
      </c>
      <c r="Y120" s="23">
        <f t="shared" si="2"/>
        <v>162.86666666666667</v>
      </c>
      <c r="Z120" s="23">
        <f t="shared" si="3"/>
        <v>176.92083333333335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182.38888888888889</v>
      </c>
      <c r="AJ120" s="9">
        <f t="shared" si="8"/>
        <v>0.52637485970819298</v>
      </c>
      <c r="AK120" s="9">
        <f t="shared" si="9"/>
        <v>0.52637485970819298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Encargos'!$L38)+('Swap - Encargos'!Z38)</f>
        <v>108</v>
      </c>
      <c r="N121" s="4">
        <f>Forward!N121+(-'Swap - Encargos'!E38-'Swap - Encargos'!$L38)+('Swap - Encargos'!AA38)</f>
        <v>152</v>
      </c>
      <c r="O121" s="4">
        <f>Forward!O121+(-'Swap - Encargos'!F38-'Swap - Encargos'!$L38)+('Swap - Encargos'!AB38)</f>
        <v>172</v>
      </c>
      <c r="P121" s="4">
        <f>Forward!P121+(-'Swap - Encargos'!G38-'Swap - Encargos'!$L38)+('Swap - Encargos'!AC38)</f>
        <v>176</v>
      </c>
      <c r="Q121" s="4">
        <f>Forward!Q121+(-'Swap - Encargos'!H38-'Swap - Encargos'!$L38)+('Swap - Encargos'!AD38)</f>
        <v>166</v>
      </c>
      <c r="R121" s="4">
        <f>Forward!R121+(-'Swap - Encargos'!I38-'Swap - Encargos'!$L38)+('Swap - Encargos'!AE38)</f>
        <v>165</v>
      </c>
      <c r="S121" s="4">
        <f>Forward!S121+(-'Swap - Encargos'!J38-'Swap - Encargos'!$L38)+('Swap - Encargos'!AF38)</f>
        <v>161</v>
      </c>
      <c r="T121" s="4">
        <f>Forward!T121+(-'Swap - Encargos'!K38-'Swap - Encargos'!$L38)+('Swap - Encargos'!AG38)</f>
        <v>159</v>
      </c>
      <c r="U121" s="4">
        <f>Forward!U121</f>
        <v>0</v>
      </c>
      <c r="V121" s="6"/>
      <c r="W121" s="20">
        <f t="shared" si="0"/>
        <v>164.77777777777777</v>
      </c>
      <c r="X121" s="20">
        <f t="shared" si="1"/>
        <v>180.3467261904762</v>
      </c>
      <c r="Y121" s="23">
        <f t="shared" si="2"/>
        <v>165.25</v>
      </c>
      <c r="Z121" s="23">
        <f t="shared" si="3"/>
        <v>176.92083333333335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181.72222222222223</v>
      </c>
      <c r="AJ121" s="9">
        <f t="shared" si="8"/>
        <v>0.52445085778419109</v>
      </c>
      <c r="AK121" s="9">
        <f t="shared" si="9"/>
        <v>0.52445085778419109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Encargos'!$L39)+('Swap - Encargos'!AA39)</f>
        <v>148</v>
      </c>
      <c r="O122" s="4">
        <f>Forward!O122+(-'Swap - Encargos'!F39-'Swap - Encargos'!$L39)+('Swap - Encargos'!AB39)</f>
        <v>185</v>
      </c>
      <c r="P122" s="4">
        <f>Forward!P122+(-'Swap - Encargos'!G39-'Swap - Encargos'!$L39)+('Swap - Encargos'!AC39)</f>
        <v>168</v>
      </c>
      <c r="Q122" s="4">
        <f>Forward!Q122+(-'Swap - Encargos'!H39-'Swap - Encargos'!$L39)+('Swap - Encargos'!AD39)</f>
        <v>160</v>
      </c>
      <c r="R122" s="4">
        <f>Forward!R122+(-'Swap - Encargos'!I39-'Swap - Encargos'!$L39)+('Swap - Encargos'!AE39)</f>
        <v>159</v>
      </c>
      <c r="S122" s="4">
        <f>Forward!S122+(-'Swap - Encargos'!J39-'Swap - Encargos'!$L39)+('Swap - Encargos'!AF39)</f>
        <v>157</v>
      </c>
      <c r="T122" s="4">
        <f>Forward!T122+(-'Swap - Encargos'!K39-'Swap - Encargos'!$L39)+('Swap - Encargos'!AG39)</f>
        <v>153</v>
      </c>
      <c r="U122" s="4">
        <f>Forward!U122</f>
        <v>0</v>
      </c>
      <c r="V122" s="6"/>
      <c r="W122" s="20">
        <f t="shared" si="0"/>
        <v>167</v>
      </c>
      <c r="X122" s="20">
        <f t="shared" si="1"/>
        <v>180.3467261904762</v>
      </c>
      <c r="Y122" s="23">
        <f t="shared" si="2"/>
        <v>164</v>
      </c>
      <c r="Z122" s="23">
        <f t="shared" si="3"/>
        <v>176.92083333333335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211.3</v>
      </c>
      <c r="AJ122" s="9">
        <f t="shared" si="8"/>
        <v>0.55855141422151733</v>
      </c>
      <c r="AK122" s="9">
        <f t="shared" si="9"/>
        <v>0.55855141422151733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Encargos'!$L40)+('Swap - Encargos'!AA40)</f>
        <v>204</v>
      </c>
      <c r="O123" s="4">
        <f>Forward!O123+(-'Swap - Encargos'!F40-'Swap - Encargos'!$L40)+('Swap - Encargos'!AB40)</f>
        <v>198</v>
      </c>
      <c r="P123" s="4">
        <f>Forward!P123+(-'Swap - Encargos'!G40-'Swap - Encargos'!$L40)+('Swap - Encargos'!AC40)</f>
        <v>183</v>
      </c>
      <c r="Q123" s="4">
        <f>Forward!Q123+(-'Swap - Encargos'!H40-'Swap - Encargos'!$L40)+('Swap - Encargos'!AD40)</f>
        <v>171</v>
      </c>
      <c r="R123" s="4">
        <f>Forward!R123+(-'Swap - Encargos'!I40-'Swap - Encargos'!$L40)+('Swap - Encargos'!AE40)</f>
        <v>165</v>
      </c>
      <c r="S123" s="4">
        <f>Forward!S123+(-'Swap - Encargos'!J40-'Swap - Encargos'!$L40)+('Swap - Encargos'!AF40)</f>
        <v>162</v>
      </c>
      <c r="T123" s="4">
        <f>Forward!T123+(-'Swap - Encargos'!K40-'Swap - Encargos'!$L40)+('Swap - Encargos'!AG40)</f>
        <v>153</v>
      </c>
      <c r="U123" s="4">
        <f>Forward!U123</f>
        <v>0</v>
      </c>
      <c r="V123" s="6"/>
      <c r="W123" s="20">
        <f t="shared" si="0"/>
        <v>194.08333333333334</v>
      </c>
      <c r="X123" s="20">
        <f t="shared" si="1"/>
        <v>180.3467261904762</v>
      </c>
      <c r="Y123" s="23">
        <f t="shared" si="2"/>
        <v>183.5</v>
      </c>
      <c r="Z123" s="23">
        <f t="shared" si="3"/>
        <v>176.92083333333335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184.21666666666667</v>
      </c>
      <c r="AJ123" s="9">
        <f t="shared" si="8"/>
        <v>0.48695920345404881</v>
      </c>
      <c r="AK123" s="9">
        <f t="shared" si="9"/>
        <v>0.48695920345404881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Encargos'!$L41)+('Swap - Encargos'!AA41)</f>
        <v>274</v>
      </c>
      <c r="O124" s="4">
        <f>Forward!O124+(-'Swap - Encargos'!F41-'Swap - Encargos'!$L41)+('Swap - Encargos'!AB41)</f>
        <v>223</v>
      </c>
      <c r="P124" s="4">
        <f>Forward!P124+(-'Swap - Encargos'!G41-'Swap - Encargos'!$L41)+('Swap - Encargos'!AC41)</f>
        <v>183</v>
      </c>
      <c r="Q124" s="4">
        <f>Forward!Q124+(-'Swap - Encargos'!H41-'Swap - Encargos'!$L41)+('Swap - Encargos'!AD41)</f>
        <v>175</v>
      </c>
      <c r="R124" s="4">
        <f>Forward!R124+(-'Swap - Encargos'!I41-'Swap - Encargos'!$L41)+('Swap - Encargos'!AE41)</f>
        <v>175</v>
      </c>
      <c r="S124" s="4">
        <f>Forward!S124+(-'Swap - Encargos'!J41-'Swap - Encargos'!$L41)+('Swap - Encargos'!AF41)</f>
        <v>174</v>
      </c>
      <c r="T124" s="4">
        <f>Forward!T124+(-'Swap - Encargos'!K41-'Swap - Encargos'!$L41)+('Swap - Encargos'!AG41)</f>
        <v>161</v>
      </c>
      <c r="U124" s="4">
        <f>Forward!U124</f>
        <v>0</v>
      </c>
      <c r="V124" s="6"/>
      <c r="W124" s="20">
        <f t="shared" si="0"/>
        <v>221.16666666666666</v>
      </c>
      <c r="X124" s="20">
        <f t="shared" si="1"/>
        <v>180.3467261904762</v>
      </c>
      <c r="Y124" s="23">
        <f t="shared" si="2"/>
        <v>202.66666666666666</v>
      </c>
      <c r="Z124" s="23">
        <f t="shared" si="3"/>
        <v>176.92083333333335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157.13333333333335</v>
      </c>
      <c r="AJ124" s="9">
        <f t="shared" si="8"/>
        <v>0.41536699268658034</v>
      </c>
      <c r="AK124" s="9">
        <f t="shared" si="9"/>
        <v>0.41536699268658034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Encargos'!$L42)+('Swap - Encargos'!AA42)</f>
        <v>278</v>
      </c>
      <c r="O125" s="4">
        <f>Forward!O125+(-'Swap - Encargos'!F42-'Swap - Encargos'!$L42)+('Swap - Encargos'!AB42)</f>
        <v>225</v>
      </c>
      <c r="P125" s="4">
        <f>Forward!P125+(-'Swap - Encargos'!G42-'Swap - Encargos'!$L42)+('Swap - Encargos'!AC42)</f>
        <v>178</v>
      </c>
      <c r="Q125" s="4">
        <f>Forward!Q125+(-'Swap - Encargos'!H42-'Swap - Encargos'!$L42)+('Swap - Encargos'!AD42)</f>
        <v>167</v>
      </c>
      <c r="R125" s="4">
        <f>Forward!R125+(-'Swap - Encargos'!I42-'Swap - Encargos'!$L42)+('Swap - Encargos'!AE42)</f>
        <v>176</v>
      </c>
      <c r="S125" s="4">
        <f>Forward!S125+(-'Swap - Encargos'!J42-'Swap - Encargos'!$L42)+('Swap - Encargos'!AF42)</f>
        <v>175</v>
      </c>
      <c r="T125" s="4">
        <f>Forward!T125+(-'Swap - Encargos'!K42-'Swap - Encargos'!$L42)+('Swap - Encargos'!AG42)</f>
        <v>168</v>
      </c>
      <c r="U125" s="4">
        <f>Forward!U125</f>
        <v>0</v>
      </c>
      <c r="V125" s="6"/>
      <c r="W125" s="20">
        <f t="shared" si="0"/>
        <v>217.75</v>
      </c>
      <c r="X125" s="20">
        <f t="shared" si="1"/>
        <v>180.3467261904762</v>
      </c>
      <c r="Y125" s="23">
        <f t="shared" si="2"/>
        <v>199.65</v>
      </c>
      <c r="Z125" s="23">
        <f t="shared" si="3"/>
        <v>176.92083333333335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160.55000000000001</v>
      </c>
      <c r="AJ125" s="9">
        <f t="shared" si="8"/>
        <v>0.42439862542955326</v>
      </c>
      <c r="AK125" s="9">
        <f t="shared" si="9"/>
        <v>0.42439862542955326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Encargos'!$L43)+('Swap - Encargos'!AA43)</f>
        <v>295</v>
      </c>
      <c r="O126" s="4">
        <f>Forward!O126+(-'Swap - Encargos'!F43-'Swap - Encargos'!$L43)+('Swap - Encargos'!AB43)</f>
        <v>231</v>
      </c>
      <c r="P126" s="4">
        <f>Forward!P126+(-'Swap - Encargos'!G43-'Swap - Encargos'!$L43)+('Swap - Encargos'!AC43)</f>
        <v>180</v>
      </c>
      <c r="Q126" s="4">
        <f>Forward!Q126+(-'Swap - Encargos'!H43-'Swap - Encargos'!$L43)+('Swap - Encargos'!AD43)</f>
        <v>169</v>
      </c>
      <c r="R126" s="4">
        <f>Forward!R126+(-'Swap - Encargos'!I43-'Swap - Encargos'!$L43)+('Swap - Encargos'!AE43)</f>
        <v>175</v>
      </c>
      <c r="S126" s="4">
        <f>Forward!S126+(-'Swap - Encargos'!J43-'Swap - Encargos'!$L43)+('Swap - Encargos'!AF43)</f>
        <v>179</v>
      </c>
      <c r="T126" s="4">
        <f>Forward!T126+(-'Swap - Encargos'!K43-'Swap - Encargos'!$L43)+('Swap - Encargos'!AG43)</f>
        <v>168</v>
      </c>
      <c r="U126" s="4">
        <f>Forward!U126</f>
        <v>0</v>
      </c>
      <c r="V126" s="6"/>
      <c r="W126" s="20">
        <f t="shared" si="0"/>
        <v>221.33333333333334</v>
      </c>
      <c r="X126" s="20">
        <f t="shared" si="1"/>
        <v>180.3467261904762</v>
      </c>
      <c r="Y126" s="23">
        <f t="shared" si="2"/>
        <v>202.26666666666668</v>
      </c>
      <c r="Z126" s="23">
        <f t="shared" si="3"/>
        <v>176.92083333333335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156.96666666666667</v>
      </c>
      <c r="AJ126" s="9">
        <f t="shared" si="8"/>
        <v>0.41492642523570356</v>
      </c>
      <c r="AK126" s="9">
        <f t="shared" si="9"/>
        <v>0.41492642523570356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Encargos'!$L44)+('Swap - Encargos'!AA44)</f>
        <v>310</v>
      </c>
      <c r="O127" s="4">
        <f>Forward!O127+(-'Swap - Encargos'!F44-'Swap - Encargos'!$L44)+('Swap - Encargos'!AB44)</f>
        <v>245</v>
      </c>
      <c r="P127" s="4">
        <f>Forward!P127+(-'Swap - Encargos'!G44-'Swap - Encargos'!$L44)+('Swap - Encargos'!AC44)</f>
        <v>186</v>
      </c>
      <c r="Q127" s="4">
        <f>Forward!Q127+(-'Swap - Encargos'!H44-'Swap - Encargos'!$L44)+('Swap - Encargos'!AD44)</f>
        <v>175</v>
      </c>
      <c r="R127" s="4">
        <f>Forward!R127+(-'Swap - Encargos'!I44-'Swap - Encargos'!$L44)+('Swap - Encargos'!AE44)</f>
        <v>183</v>
      </c>
      <c r="S127" s="4">
        <f>Forward!S127+(-'Swap - Encargos'!J44-'Swap - Encargos'!$L44)+('Swap - Encargos'!AF44)</f>
        <v>180</v>
      </c>
      <c r="T127" s="4">
        <f>Forward!T127+(-'Swap - Encargos'!K44-'Swap - Encargos'!$L44)+('Swap - Encargos'!AG44)</f>
        <v>169</v>
      </c>
      <c r="U127" s="4">
        <f>Forward!U127</f>
        <v>0</v>
      </c>
      <c r="V127" s="6"/>
      <c r="W127" s="20">
        <f t="shared" si="0"/>
        <v>228.25</v>
      </c>
      <c r="X127" s="20">
        <f t="shared" si="1"/>
        <v>180.3467261904762</v>
      </c>
      <c r="Y127" s="23">
        <f t="shared" si="2"/>
        <v>208.96666666666667</v>
      </c>
      <c r="Z127" s="23">
        <f t="shared" si="3"/>
        <v>176.92083333333335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150.05000000000001</v>
      </c>
      <c r="AJ127" s="9">
        <f t="shared" si="8"/>
        <v>0.39664287602431936</v>
      </c>
      <c r="AK127" s="9">
        <f t="shared" si="9"/>
        <v>0.39664287602431936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Encargos'!$L45)+('Swap - Encargos'!AA45)</f>
        <v>276</v>
      </c>
      <c r="O128" s="4">
        <f>Forward!O128+(-'Swap - Encargos'!F45-'Swap - Encargos'!$L45)+('Swap - Encargos'!AB45)</f>
        <v>235</v>
      </c>
      <c r="P128" s="4">
        <f>Forward!P128+(-'Swap - Encargos'!G45-'Swap - Encargos'!$L45)+('Swap - Encargos'!AC45)</f>
        <v>198</v>
      </c>
      <c r="Q128" s="4">
        <f>Forward!Q128+(-'Swap - Encargos'!H45-'Swap - Encargos'!$L45)+('Swap - Encargos'!AD45)</f>
        <v>179</v>
      </c>
      <c r="R128" s="4">
        <f>Forward!R128+(-'Swap - Encargos'!I45-'Swap - Encargos'!$L45)+('Swap - Encargos'!AE45)</f>
        <v>182</v>
      </c>
      <c r="S128" s="4">
        <f>Forward!S128+(-'Swap - Encargos'!J45-'Swap - Encargos'!$L45)+('Swap - Encargos'!AF45)</f>
        <v>179</v>
      </c>
      <c r="T128" s="4">
        <f>Forward!T128+(-'Swap - Encargos'!K45-'Swap - Encargos'!$L45)+('Swap - Encargos'!AG45)</f>
        <v>167</v>
      </c>
      <c r="U128" s="4">
        <f>Forward!U128</f>
        <v>0</v>
      </c>
      <c r="V128" s="6"/>
      <c r="W128" s="20">
        <f t="shared" si="0"/>
        <v>220.16666666666666</v>
      </c>
      <c r="X128" s="20">
        <f t="shared" si="1"/>
        <v>180.3467261904762</v>
      </c>
      <c r="Y128" s="23">
        <f t="shared" si="2"/>
        <v>204.3</v>
      </c>
      <c r="Z128" s="23">
        <f t="shared" si="3"/>
        <v>176.92083333333335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158.13333333333335</v>
      </c>
      <c r="AJ128" s="9">
        <f t="shared" si="8"/>
        <v>0.41801039739184076</v>
      </c>
      <c r="AK128" s="9">
        <f t="shared" si="9"/>
        <v>0.41801039739184076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Encargos'!$L46)+('Swap - Encargos'!AA46)</f>
        <v>253</v>
      </c>
      <c r="O129" s="4">
        <f>Forward!O129+(-'Swap - Encargos'!F46-'Swap - Encargos'!$L46)+('Swap - Encargos'!AB46)</f>
        <v>217</v>
      </c>
      <c r="P129" s="4">
        <f>Forward!P129+(-'Swap - Encargos'!G46-'Swap - Encargos'!$L46)+('Swap - Encargos'!AC46)</f>
        <v>192</v>
      </c>
      <c r="Q129" s="4">
        <f>Forward!Q129+(-'Swap - Encargos'!H46-'Swap - Encargos'!$L46)+('Swap - Encargos'!AD46)</f>
        <v>174</v>
      </c>
      <c r="R129" s="4">
        <f>Forward!R129+(-'Swap - Encargos'!I46-'Swap - Encargos'!$L46)+('Swap - Encargos'!AE46)</f>
        <v>185</v>
      </c>
      <c r="S129" s="4">
        <f>Forward!S129+(-'Swap - Encargos'!J46-'Swap - Encargos'!$L46)+('Swap - Encargos'!AF46)</f>
        <v>179</v>
      </c>
      <c r="T129" s="4">
        <f>Forward!T129+(-'Swap - Encargos'!K46-'Swap - Encargos'!$L46)+('Swap - Encargos'!AG46)</f>
        <v>173</v>
      </c>
      <c r="U129" s="4">
        <f>Forward!U129</f>
        <v>0</v>
      </c>
      <c r="V129" s="6"/>
      <c r="W129" s="20">
        <f t="shared" si="0"/>
        <v>205.30555555555554</v>
      </c>
      <c r="X129" s="20">
        <f t="shared" si="1"/>
        <v>180.3467261904762</v>
      </c>
      <c r="Y129" s="23">
        <f t="shared" si="2"/>
        <v>195.56666666666666</v>
      </c>
      <c r="Z129" s="23">
        <f t="shared" si="3"/>
        <v>176.92083333333335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172.99444444444447</v>
      </c>
      <c r="AJ129" s="9">
        <f t="shared" si="8"/>
        <v>0.45729432842834911</v>
      </c>
      <c r="AK129" s="9">
        <f t="shared" si="9"/>
        <v>0.45729432842834911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Encargos'!$L47)+('Swap - Encargos'!AA47)</f>
        <v>304</v>
      </c>
      <c r="O130" s="4">
        <f>Forward!O130+(-'Swap - Encargos'!F47-'Swap - Encargos'!$L47)+('Swap - Encargos'!AB47)</f>
        <v>235</v>
      </c>
      <c r="P130" s="4">
        <f>Forward!P130+(-'Swap - Encargos'!G47-'Swap - Encargos'!$L47)+('Swap - Encargos'!AC47)</f>
        <v>194</v>
      </c>
      <c r="Q130" s="4">
        <f>Forward!Q130+(-'Swap - Encargos'!H47-'Swap - Encargos'!$L47)+('Swap - Encargos'!AD47)</f>
        <v>183</v>
      </c>
      <c r="R130" s="4">
        <f>Forward!R130+(-'Swap - Encargos'!I47-'Swap - Encargos'!$L47)+('Swap - Encargos'!AE47)</f>
        <v>193</v>
      </c>
      <c r="S130" s="4">
        <f>Forward!S130+(-'Swap - Encargos'!J47-'Swap - Encargos'!$L47)+('Swap - Encargos'!AF47)</f>
        <v>194</v>
      </c>
      <c r="T130" s="4">
        <f>Forward!T130+(-'Swap - Encargos'!K47-'Swap - Encargos'!$L47)+('Swap - Encargos'!AG47)</f>
        <v>186</v>
      </c>
      <c r="U130" s="4">
        <f>Forward!U130</f>
        <v>0</v>
      </c>
      <c r="V130" s="6"/>
      <c r="W130" s="20">
        <f t="shared" si="0"/>
        <v>217.44444444444446</v>
      </c>
      <c r="X130" s="20">
        <f t="shared" si="1"/>
        <v>180.3467261904762</v>
      </c>
      <c r="Y130" s="23">
        <f t="shared" si="2"/>
        <v>207.13333333333333</v>
      </c>
      <c r="Z130" s="23">
        <f t="shared" si="3"/>
        <v>176.92083333333335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160.85555555555555</v>
      </c>
      <c r="AJ130" s="9">
        <f t="shared" si="8"/>
        <v>0.42520633242282724</v>
      </c>
      <c r="AK130" s="9">
        <f t="shared" si="9"/>
        <v>0.42520633242282724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Encargos'!$L48)+('Swap - Encargos'!AA48)</f>
        <v>298</v>
      </c>
      <c r="O131" s="4">
        <f>Forward!O131+(-'Swap - Encargos'!F48-'Swap - Encargos'!$L48)+('Swap - Encargos'!AB48)</f>
        <v>215</v>
      </c>
      <c r="P131" s="4">
        <f>Forward!P131+(-'Swap - Encargos'!G48-'Swap - Encargos'!$L48)+('Swap - Encargos'!AC48)</f>
        <v>194</v>
      </c>
      <c r="Q131" s="4">
        <f>Forward!Q131+(-'Swap - Encargos'!H48-'Swap - Encargos'!$L48)+('Swap - Encargos'!AD48)</f>
        <v>199</v>
      </c>
      <c r="R131" s="4">
        <f>Forward!R131+(-'Swap - Encargos'!I48-'Swap - Encargos'!$L48)+('Swap - Encargos'!AE48)</f>
        <v>203</v>
      </c>
      <c r="S131" s="4">
        <f>Forward!S131+(-'Swap - Encargos'!J48-'Swap - Encargos'!$L48)+('Swap - Encargos'!AF48)</f>
        <v>205</v>
      </c>
      <c r="T131" s="4">
        <f>Forward!T131+(-'Swap - Encargos'!K48-'Swap - Encargos'!$L48)+('Swap - Encargos'!AG48)</f>
        <v>195</v>
      </c>
      <c r="U131" s="4">
        <f>Forward!U131</f>
        <v>0</v>
      </c>
      <c r="V131" s="6"/>
      <c r="W131" s="20">
        <f t="shared" si="0"/>
        <v>210.91666666666666</v>
      </c>
      <c r="X131" s="20">
        <f t="shared" si="1"/>
        <v>180.3467261904762</v>
      </c>
      <c r="Y131" s="23">
        <f t="shared" si="2"/>
        <v>207.85</v>
      </c>
      <c r="Z131" s="23">
        <f t="shared" si="3"/>
        <v>176.92083333333335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167.38333333333335</v>
      </c>
      <c r="AJ131" s="9">
        <f t="shared" si="8"/>
        <v>0.4424618909154992</v>
      </c>
      <c r="AK131" s="9">
        <f>IF(AJ131&gt;0,AJ131,0)</f>
        <v>0.4424618909154992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Encargos'!$L49)+('Swap - Encargos'!AA49)</f>
        <v>270</v>
      </c>
      <c r="O132" s="4">
        <f>Forward!O132+(-'Swap - Encargos'!F49-'Swap - Encargos'!$L49)+('Swap - Encargos'!AB49)</f>
        <v>211</v>
      </c>
      <c r="P132" s="4">
        <f>Forward!P132+(-'Swap - Encargos'!G49-'Swap - Encargos'!$L49)+('Swap - Encargos'!AC49)</f>
        <v>189</v>
      </c>
      <c r="Q132" s="4">
        <f>Forward!Q132+(-'Swap - Encargos'!H49-'Swap - Encargos'!$L49)+('Swap - Encargos'!AD49)</f>
        <v>194</v>
      </c>
      <c r="R132" s="4">
        <f>Forward!R132+(-'Swap - Encargos'!I49-'Swap - Encargos'!$L49)+('Swap - Encargos'!AE49)</f>
        <v>193</v>
      </c>
      <c r="S132" s="4">
        <f>Forward!S132+(-'Swap - Encargos'!J49-'Swap - Encargos'!$L49)+('Swap - Encargos'!AF49)</f>
        <v>200</v>
      </c>
      <c r="T132" s="4">
        <f>Forward!T132+(-'Swap - Encargos'!K49-'Swap - Encargos'!$L49)+('Swap - Encargos'!AG49)</f>
        <v>191</v>
      </c>
      <c r="U132" s="4">
        <f>Forward!U132</f>
        <v>0</v>
      </c>
      <c r="V132" s="6"/>
      <c r="W132" s="20">
        <f t="shared" si="0"/>
        <v>202.22222222222223</v>
      </c>
      <c r="X132" s="20">
        <f t="shared" si="1"/>
        <v>180.3467261904762</v>
      </c>
      <c r="Y132" s="23">
        <f t="shared" si="2"/>
        <v>199.73333333333332</v>
      </c>
      <c r="Z132" s="23">
        <f t="shared" si="3"/>
        <v>176.92083333333335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176.07777777777778</v>
      </c>
      <c r="AJ132" s="9">
        <f t="shared" si="8"/>
        <v>0.46544482626956851</v>
      </c>
      <c r="AK132" s="9">
        <f>IF(AJ132&gt;0,AJ132,0)</f>
        <v>0.46544482626956851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Encargos'!$L50)+('Swap - Encargos'!AA50)</f>
        <v>296</v>
      </c>
      <c r="O133" s="4">
        <f>Forward!O133+(-'Swap - Encargos'!F50-'Swap - Encargos'!$L50)+('Swap - Encargos'!AB50)</f>
        <v>251</v>
      </c>
      <c r="P133" s="4">
        <f>Forward!P133+(-'Swap - Encargos'!G50-'Swap - Encargos'!$L50)+('Swap - Encargos'!AC50)</f>
        <v>225</v>
      </c>
      <c r="Q133" s="4">
        <f>Forward!Q133+(-'Swap - Encargos'!H50-'Swap - Encargos'!$L50)+('Swap - Encargos'!AD50)</f>
        <v>226</v>
      </c>
      <c r="R133" s="4">
        <f>Forward!R133+(-'Swap - Encargos'!I50-'Swap - Encargos'!$L50)+('Swap - Encargos'!AE50)</f>
        <v>206</v>
      </c>
      <c r="S133" s="4">
        <f>Forward!S133+(-'Swap - Encargos'!J50-'Swap - Encargos'!$L50)+('Swap - Encargos'!AF50)</f>
        <v>190</v>
      </c>
      <c r="T133" s="4">
        <f>Forward!T133+(-'Swap - Encargos'!K50-'Swap - Encargos'!$L50)+('Swap - Encargos'!AG50)</f>
        <v>177</v>
      </c>
      <c r="U133" s="4">
        <f>Forward!U133</f>
        <v>0</v>
      </c>
      <c r="V133" s="6"/>
      <c r="W133" s="20">
        <f t="shared" si="0"/>
        <v>235.94444444444446</v>
      </c>
      <c r="X133" s="20">
        <f t="shared" si="1"/>
        <v>180.3467261904762</v>
      </c>
      <c r="Y133" s="23">
        <f t="shared" si="2"/>
        <v>221.36666666666667</v>
      </c>
      <c r="Z133" s="23">
        <f t="shared" si="3"/>
        <v>176.92083333333335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142.35555555555555</v>
      </c>
      <c r="AJ133" s="9">
        <f t="shared" si="8"/>
        <v>0.3763033453755103</v>
      </c>
      <c r="AK133" s="9">
        <f>IF(AJ133&gt;0,AJ133,0)</f>
        <v>0.3763033453755103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Encargos'!$L51)+('Swap - Encargos'!AB51)</f>
        <v>317</v>
      </c>
      <c r="P134" s="4">
        <f>Forward!P134+(-'Swap - Encargos'!G51-'Swap - Encargos'!$L51)+('Swap - Encargos'!AC51)</f>
        <v>252</v>
      </c>
      <c r="Q134" s="4">
        <f>Forward!Q134+(-'Swap - Encargos'!H51-'Swap - Encargos'!$L51)+('Swap - Encargos'!AD51)</f>
        <v>244</v>
      </c>
      <c r="R134" s="4">
        <f>Forward!R134+(-'Swap - Encargos'!I51-'Swap - Encargos'!$L51)+('Swap - Encargos'!AE51)</f>
        <v>229</v>
      </c>
      <c r="S134" s="4">
        <f>Forward!S134+(-'Swap - Encargos'!J51-'Swap - Encargos'!$L51)+('Swap - Encargos'!AF51)</f>
        <v>200</v>
      </c>
      <c r="T134" s="4">
        <f>Forward!T134+(-'Swap - Encargos'!K51-'Swap - Encargos'!$L51)+('Swap - Encargos'!AG51)</f>
        <v>190</v>
      </c>
      <c r="U134" s="4">
        <f>Forward!U134</f>
        <v>0</v>
      </c>
      <c r="V134" s="6"/>
      <c r="W134" s="20">
        <f t="shared" si="0"/>
        <v>271</v>
      </c>
      <c r="X134" s="20">
        <f t="shared" si="1"/>
        <v>180.3467261904762</v>
      </c>
      <c r="Y134" s="23">
        <f t="shared" si="2"/>
        <v>248.4</v>
      </c>
      <c r="Z134" s="23">
        <f t="shared" si="3"/>
        <v>176.92083333333335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119</v>
      </c>
      <c r="AJ134" s="9">
        <f t="shared" si="8"/>
        <v>0.30512820512820515</v>
      </c>
      <c r="AK134" s="9">
        <f>IF(AJ134&gt;0,AJ134,0)</f>
        <v>0.30512820512820515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Encargos'!$L52)+('Swap - Encargos'!AB52)</f>
        <v>367</v>
      </c>
      <c r="P135" s="4">
        <f>Forward!P135+(-'Swap - Encargos'!G52-'Swap - Encargos'!$L52)+('Swap - Encargos'!AC52)</f>
        <v>256</v>
      </c>
      <c r="Q135" s="4">
        <f>Forward!Q135+(-'Swap - Encargos'!H52-'Swap - Encargos'!$L52)+('Swap - Encargos'!AD52)</f>
        <v>262</v>
      </c>
      <c r="R135" s="4">
        <f>Forward!R135+(-'Swap - Encargos'!I52-'Swap - Encargos'!$L52)+('Swap - Encargos'!AE52)</f>
        <v>235</v>
      </c>
      <c r="S135" s="4">
        <f>Forward!S135+(-'Swap - Encargos'!J52-'Swap - Encargos'!$L52)+('Swap - Encargos'!AF52)</f>
        <v>217</v>
      </c>
      <c r="T135" s="4">
        <f>Forward!T135+(-'Swap - Encargos'!K52-'Swap - Encargos'!$L52)+('Swap - Encargos'!AG52)</f>
        <v>192</v>
      </c>
      <c r="U135" s="4">
        <f>Forward!U135</f>
        <v>0</v>
      </c>
      <c r="V135" s="6"/>
      <c r="W135" s="20">
        <f t="shared" si="0"/>
        <v>291.33333333333331</v>
      </c>
      <c r="X135" s="20">
        <f t="shared" si="1"/>
        <v>180.3467261904762</v>
      </c>
      <c r="Y135" s="23">
        <f t="shared" si="2"/>
        <v>264.48333333333335</v>
      </c>
      <c r="Z135" s="23">
        <f t="shared" si="3"/>
        <v>176.92083333333335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98.666666666666686</v>
      </c>
      <c r="AJ135" s="9">
        <f>(AE135-W135)/AE135</f>
        <v>0.25299145299145304</v>
      </c>
      <c r="AK135" s="9">
        <f>IF(AJ135&gt;0,AJ135,0)</f>
        <v>0.25299145299145304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Encargos'!$L53)+('Swap - Encargos'!AB53)</f>
        <v>327</v>
      </c>
      <c r="P136" s="4">
        <f>Forward!P136+(-'Swap - Encargos'!G53-'Swap - Encargos'!$L53)+('Swap - Encargos'!AC53)</f>
        <v>241</v>
      </c>
      <c r="Q136" s="4">
        <f>Forward!Q136+(-'Swap - Encargos'!H53-'Swap - Encargos'!$L53)+('Swap - Encargos'!AD53)</f>
        <v>243</v>
      </c>
      <c r="R136" s="4">
        <f>Forward!R136+(-'Swap - Encargos'!I53-'Swap - Encargos'!$L53)+('Swap - Encargos'!AE53)</f>
        <v>228</v>
      </c>
      <c r="S136" s="4">
        <f>Forward!S136+(-'Swap - Encargos'!J53-'Swap - Encargos'!$L53)+('Swap - Encargos'!AF53)</f>
        <v>217</v>
      </c>
      <c r="T136" s="4">
        <f>Forward!T136+(-'Swap - Encargos'!K53-'Swap - Encargos'!$L53)+('Swap - Encargos'!AG53)</f>
        <v>204</v>
      </c>
      <c r="U136" s="4">
        <f>Forward!U136</f>
        <v>0</v>
      </c>
      <c r="V136" s="6"/>
      <c r="W136" s="20">
        <f t="shared" si="0"/>
        <v>264.83333333333331</v>
      </c>
      <c r="X136" s="20">
        <f t="shared" si="1"/>
        <v>180.3467261904762</v>
      </c>
      <c r="Y136" s="23">
        <f t="shared" si="2"/>
        <v>247.1</v>
      </c>
      <c r="Z136" s="23">
        <f t="shared" si="3"/>
        <v>176.92083333333335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125.16666666666669</v>
      </c>
      <c r="AJ136" s="9">
        <f t="shared" ref="AJ136:AJ139" si="18">(AE136-W136)/AE136</f>
        <v>0.32094017094017097</v>
      </c>
      <c r="AK136" s="9">
        <f t="shared" ref="AK136:AK139" si="19">IF(AJ136&gt;0,AJ136,0)</f>
        <v>0.32094017094017097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Encargos'!$L54)+('Swap - Encargos'!AB54)</f>
        <v>259</v>
      </c>
      <c r="P137" s="4">
        <f>Forward!P137+(-'Swap - Encargos'!G54-'Swap - Encargos'!$L54)+('Swap - Encargos'!AC54)</f>
        <v>241</v>
      </c>
      <c r="Q137" s="4">
        <f>Forward!Q137+(-'Swap - Encargos'!H54-'Swap - Encargos'!$L54)+('Swap - Encargos'!AD54)</f>
        <v>243</v>
      </c>
      <c r="R137" s="4">
        <f>Forward!R137+(-'Swap - Encargos'!I54-'Swap - Encargos'!$L54)+('Swap - Encargos'!AE54)</f>
        <v>225</v>
      </c>
      <c r="S137" s="4">
        <f>Forward!S137+(-'Swap - Encargos'!J54-'Swap - Encargos'!$L54)+('Swap - Encargos'!AF54)</f>
        <v>205</v>
      </c>
      <c r="T137" s="4">
        <f>Forward!T137+(-'Swap - Encargos'!K54-'Swap - Encargos'!$L54)+('Swap - Encargos'!AG54)</f>
        <v>197</v>
      </c>
      <c r="U137" s="4">
        <f>Forward!U137</f>
        <v>0</v>
      </c>
      <c r="V137" s="4"/>
      <c r="W137" s="20">
        <f t="shared" si="0"/>
        <v>244.83333333333334</v>
      </c>
      <c r="X137" s="20">
        <f t="shared" si="1"/>
        <v>180.3467261904762</v>
      </c>
      <c r="Y137" s="23">
        <f t="shared" si="2"/>
        <v>231.5</v>
      </c>
      <c r="Z137" s="23">
        <f t="shared" si="3"/>
        <v>176.92083333333335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145.16666666666666</v>
      </c>
      <c r="AJ137" s="9">
        <f t="shared" si="18"/>
        <v>0.37222222222222218</v>
      </c>
      <c r="AK137" s="9">
        <f t="shared" si="19"/>
        <v>0.37222222222222218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Encargos'!$L55)+('Swap - Encargos'!AB55)</f>
        <v>298</v>
      </c>
      <c r="P138" s="4">
        <f>Forward!P138+(-'Swap - Encargos'!G55-'Swap - Encargos'!$L55)+('Swap - Encargos'!AC55)</f>
        <v>256</v>
      </c>
      <c r="Q138" s="4">
        <f>Forward!Q138+(-'Swap - Encargos'!H55-'Swap - Encargos'!$L55)+('Swap - Encargos'!AD55)</f>
        <v>244</v>
      </c>
      <c r="R138" s="4">
        <f>Forward!R138+(-'Swap - Encargos'!I55-'Swap - Encargos'!$L55)+('Swap - Encargos'!AE55)</f>
        <v>226</v>
      </c>
      <c r="S138" s="4">
        <f>Forward!S138+(-'Swap - Encargos'!J55-'Swap - Encargos'!$L55)+('Swap - Encargos'!AF55)</f>
        <v>222</v>
      </c>
      <c r="T138" s="4">
        <f>Forward!T138+(-'Swap - Encargos'!K55-'Swap - Encargos'!$L55)+('Swap - Encargos'!AG55)</f>
        <v>199</v>
      </c>
      <c r="U138" s="4">
        <f>Forward!U138</f>
        <v>0</v>
      </c>
      <c r="V138" s="4"/>
      <c r="W138" s="20">
        <f t="shared" si="0"/>
        <v>258</v>
      </c>
      <c r="X138" s="20">
        <f t="shared" si="1"/>
        <v>180.3467261904762</v>
      </c>
      <c r="Y138" s="23">
        <f t="shared" si="2"/>
        <v>242.6</v>
      </c>
      <c r="Z138" s="23">
        <f t="shared" si="3"/>
        <v>176.92083333333335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132</v>
      </c>
      <c r="AJ138" s="9">
        <f t="shared" si="18"/>
        <v>0.33846153846153848</v>
      </c>
      <c r="AK138" s="9">
        <f t="shared" si="19"/>
        <v>0.33846153846153848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Encargos'!$L56)+('Swap - Encargos'!AB56)</f>
        <v>285</v>
      </c>
      <c r="P139" s="4">
        <f>Forward!P139+(-'Swap - Encargos'!G56-'Swap - Encargos'!$L56)+('Swap - Encargos'!AC56)</f>
        <v>263</v>
      </c>
      <c r="Q139" s="4">
        <f>Forward!Q139+(-'Swap - Encargos'!H56-'Swap - Encargos'!$L56)+('Swap - Encargos'!AD56)</f>
        <v>247</v>
      </c>
      <c r="R139" s="4">
        <f>Forward!R139+(-'Swap - Encargos'!I56-'Swap - Encargos'!$L56)+('Swap - Encargos'!AE56)</f>
        <v>232</v>
      </c>
      <c r="S139" s="4">
        <f>Forward!S139+(-'Swap - Encargos'!J56-'Swap - Encargos'!$L56)+('Swap - Encargos'!AF56)</f>
        <v>214</v>
      </c>
      <c r="T139" s="4">
        <f>Forward!T139+(-'Swap - Encargos'!K56-'Swap - Encargos'!$L56)+('Swap - Encargos'!AG56)</f>
        <v>204</v>
      </c>
      <c r="U139" s="4">
        <f>Forward!U139</f>
        <v>0</v>
      </c>
      <c r="V139" s="4"/>
      <c r="W139" s="20">
        <f t="shared" si="0"/>
        <v>257.63888888888891</v>
      </c>
      <c r="X139" s="20">
        <f t="shared" si="1"/>
        <v>180.3467261904762</v>
      </c>
      <c r="Y139" s="23">
        <f t="shared" si="2"/>
        <v>241.45</v>
      </c>
      <c r="Z139" s="23">
        <f t="shared" si="3"/>
        <v>176.92083333333335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132.36111111111109</v>
      </c>
      <c r="AJ139" s="9">
        <f t="shared" si="18"/>
        <v>0.33938746438746431</v>
      </c>
      <c r="AK139" s="9">
        <f t="shared" si="19"/>
        <v>0.33938746438746431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Encargos'!$L57)+('Swap - Encargos'!AB57)</f>
        <v>248</v>
      </c>
      <c r="P140" s="4">
        <f>Forward!P140+(-'Swap - Encargos'!G57-'Swap - Encargos'!$L57)+('Swap - Encargos'!AC57)</f>
        <v>263</v>
      </c>
      <c r="Q140" s="4">
        <f>Forward!Q140+(-'Swap - Encargos'!H57-'Swap - Encargos'!$L57)+('Swap - Encargos'!AD57)</f>
        <v>250</v>
      </c>
      <c r="R140" s="4">
        <f>Forward!R140+(-'Swap - Encargos'!I57-'Swap - Encargos'!$L57)+('Swap - Encargos'!AE57)</f>
        <v>233</v>
      </c>
      <c r="S140" s="4">
        <f>Forward!S140+(-'Swap - Encargos'!J57-'Swap - Encargos'!$L57)+('Swap - Encargos'!AF57)</f>
        <v>208</v>
      </c>
      <c r="T140" s="4">
        <f>Forward!T140+(-'Swap - Encargos'!K57-'Swap - Encargos'!$L57)+('Swap - Encargos'!AG57)</f>
        <v>204</v>
      </c>
      <c r="U140" s="4">
        <f>Forward!U140</f>
        <v>0</v>
      </c>
      <c r="V140" s="4"/>
      <c r="W140" s="20">
        <f t="shared" si="0"/>
        <v>251.16666666666666</v>
      </c>
      <c r="X140" s="20">
        <f t="shared" si="1"/>
        <v>180.3467261904762</v>
      </c>
      <c r="Y140" s="23">
        <f t="shared" si="2"/>
        <v>236</v>
      </c>
      <c r="Z140" s="23">
        <f t="shared" si="3"/>
        <v>176.92083333333335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138.83333333333334</v>
      </c>
      <c r="AJ140" s="9">
        <f t="shared" ref="AJ140" si="23">(AE140-W140)/AE140</f>
        <v>0.35598290598290599</v>
      </c>
      <c r="AK140" s="9">
        <f t="shared" ref="AK140" si="24">IF(AJ140&gt;0,AJ140,0)</f>
        <v>0.35598290598290599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Encargos'!$L58)+('Swap - Encargos'!AB58)</f>
        <v>251</v>
      </c>
      <c r="P141" s="4">
        <f>Forward!P141+(-'Swap - Encargos'!G58-'Swap - Encargos'!$L58)+('Swap - Encargos'!AC58)</f>
        <v>277</v>
      </c>
      <c r="Q141" s="4">
        <f>Forward!Q141+(-'Swap - Encargos'!H58-'Swap - Encargos'!$L58)+('Swap - Encargos'!AD58)</f>
        <v>265</v>
      </c>
      <c r="R141" s="4">
        <f>Forward!R141+(-'Swap - Encargos'!I58-'Swap - Encargos'!$L58)+('Swap - Encargos'!AE58)</f>
        <v>238</v>
      </c>
      <c r="S141" s="4">
        <f>Forward!S141+(-'Swap - Encargos'!J58-'Swap - Encargos'!$L58)+('Swap - Encargos'!AF58)</f>
        <v>219</v>
      </c>
      <c r="T141" s="4">
        <f>Forward!T141+(-'Swap - Encargos'!K58-'Swap - Encargos'!$L58)+('Swap - Encargos'!AG58)</f>
        <v>201</v>
      </c>
      <c r="U141" s="4">
        <f>Forward!U141</f>
        <v>0</v>
      </c>
      <c r="V141" s="4"/>
      <c r="W141" s="20">
        <f t="shared" si="0"/>
        <v>261.80555555555554</v>
      </c>
      <c r="X141" s="20">
        <f t="shared" si="1"/>
        <v>180.3467261904762</v>
      </c>
      <c r="Y141" s="23">
        <f t="shared" si="2"/>
        <v>244.16666666666666</v>
      </c>
      <c r="Z141" s="23">
        <f t="shared" si="3"/>
        <v>176.92083333333335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128.19444444444446</v>
      </c>
      <c r="AJ141" s="9">
        <f t="shared" ref="AJ141" si="28">(AE141-W141)/AE141</f>
        <v>0.32870370370370372</v>
      </c>
      <c r="AK141" s="9">
        <f t="shared" ref="AK141" si="29">IF(AJ141&gt;0,AJ141,0)</f>
        <v>0.32870370370370372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27DB-9E1C-44A7-AD67-4CF64BB0A6E3}">
  <dimension ref="A1:AR145"/>
  <sheetViews>
    <sheetView topLeftCell="A106" workbookViewId="0">
      <selection activeCell="K130" sqref="K130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Forward!K86*(1+SUM($B86:$B$228))+(-'Swap - Encargos'!B3-'Swap - Encargos'!$M3-'Swap - Encargos'!$L3)*(1+SUM($B86:$B$228))+('Swap - Encargos'!X3)*(1+SUM($B86:$B$228))</f>
        <v>247.88330000000002</v>
      </c>
      <c r="L86" s="4">
        <f>Forward!L86*(1+SUM($B86:$B$228))+(-'Swap - Encargos'!C3-'Swap - Encargos'!$M3-'Swap - Encargos'!$L3)*(1+SUM($B86:$B$228))+('Swap - Encargos'!Y3)*(1+SUM($B86:$B$228))</f>
        <v>260.09429999999998</v>
      </c>
      <c r="M86" s="4">
        <f>Forward!M86*(1+SUM($B86:$B$228))+(-'Swap - Encargos'!D3-'Swap - Encargos'!$M3-'Swap - Encargos'!$L3)*(1+SUM($B86:$B$228))+('Swap - Encargos'!Z3)*(1+SUM($B86:$B$228))</f>
        <v>232.00900000000001</v>
      </c>
      <c r="N86" s="4">
        <f>Forward!N86*(1+SUM($B86:$B$228))+(-'Swap - Encargos'!E3-'Swap - Encargos'!$M3-'Swap - Encargos'!$L3)*(1+SUM($B86:$B$228))+('Swap - Encargos'!AA3)*(1+SUM($B86:$B$228))</f>
        <v>217.35580000000002</v>
      </c>
      <c r="O86" s="4">
        <f>Forward!O86*(1+SUM($B86:$B$228))+(-'Swap - Encargos'!F3-'Swap - Encargos'!$M3-'Swap - Encargos'!$L3)*(1+SUM($B86:$B$228))+('Swap - Encargos'!AB3)*(1+SUM($B86:$B$228))</f>
        <v>207.58700000000002</v>
      </c>
      <c r="P86" s="4">
        <f>Forward!P86*(1+SUM($B86:$B$228))+(-'Swap - Encargos'!G3-'Swap - Encargos'!$M3-'Swap - Encargos'!$L3)*(1+SUM($B86:$B$228))+('Swap - Encargos'!AC3)*(1+SUM($B86:$B$228))</f>
        <v>205.1448</v>
      </c>
      <c r="Q86" s="4">
        <f>Forward!Q86*(1+SUM($B86:$B$228))+(-'Swap - Encargos'!H3-'Swap - Encargos'!$M3-'Swap - Encargos'!$L3)*(1+SUM($B86:$B$228))+('Swap - Encargos'!AD3)*(1+SUM($B86:$B$228))</f>
        <v>199.03930000000003</v>
      </c>
      <c r="R86" s="4">
        <f>Forward!R86*(1+SUM($B86:$B$228))+(-'Swap - Encargos'!I3-'Swap - Encargos'!$M3-'Swap - Encargos'!$L3)*(1+SUM($B86:$B$228))+('Swap - Encargos'!AE3)*(1+SUM($B86:$B$228))</f>
        <v>192.93379999999999</v>
      </c>
      <c r="S86" s="4">
        <f>Forward!S86*(1+SUM($B86:$B$228))+(-'Swap - Encargos'!J3-'Swap - Encargos'!$M3-'Swap - Encargos'!$L3)*(1+SUM($B86:$B$228))+('Swap - Encargos'!AF3)*(1+SUM($B86:$B$228))</f>
        <v>188.04939999999999</v>
      </c>
      <c r="T86" s="4">
        <f>Forward!T86*(1+SUM($B86:$B$228))+(-'Swap - Encargos'!K3-'Swap - Encargos'!$M3-'Swap - Encargos'!$L3)*(1+SUM($B86:$B$228))+('Swap - Encargos'!AG3)*(1+SUM($B86:$B$228))</f>
        <v>181.94390000000004</v>
      </c>
      <c r="U86" s="4">
        <f>Forward!U86*(1+SUM($B86:$B$228))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246.66220000000001</v>
      </c>
      <c r="X86" s="20">
        <f t="shared" ref="X86:X141" si="1">AVERAGE($W$2:$W$198)</f>
        <v>191.25591507936502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232.98588000000001</v>
      </c>
      <c r="Z86" s="23">
        <f t="shared" ref="Z86:Z141" si="3">AVERAGE($Y$2:$Y$198)</f>
        <v>187.9262173511905</v>
      </c>
      <c r="AA86" s="4">
        <f>IF(MONTH($C86)=1,Forward!AA86*(1+SUM($B86:$B$228)),AA85)</f>
        <v>36.498679000000003</v>
      </c>
      <c r="AB86" s="4">
        <f>IF(MONTH($C86)=1,Forward!AB86*(1+SUM($B86:$B$228)),AB85)</f>
        <v>79.371500000000012</v>
      </c>
      <c r="AC86" s="4">
        <f>IF(MONTH($C86)=1,Forward!AC86*(1+SUM($B86:$B$228)),AC85)</f>
        <v>119.606745</v>
      </c>
      <c r="AD86" s="4">
        <f>IF(MONTH($C86)=1,Forward!AD86*(1+SUM($B86:$B$228)),AD85)</f>
        <v>366.33000000000004</v>
      </c>
      <c r="AE86" s="4">
        <f>AD86*(1+2%)</f>
        <v>373.65660000000003</v>
      </c>
      <c r="AF86" s="8">
        <f t="shared" ref="AF86:AF141" si="4">$AE86+$AA86</f>
        <v>410.15527900000001</v>
      </c>
      <c r="AG86" s="14">
        <f t="shared" ref="AG86:AG130" si="5">$AE86+$AB86</f>
        <v>453.02810000000005</v>
      </c>
      <c r="AH86" s="8">
        <f t="shared" ref="AH86:AH141" si="6">$AE86+$AC86</f>
        <v>493.26334500000002</v>
      </c>
      <c r="AI86" s="25">
        <f t="shared" ref="AI86:AI134" si="7">(AE86-W86)</f>
        <v>126.99440000000001</v>
      </c>
      <c r="AJ86" s="9">
        <f t="shared" ref="AJ86:AJ134" si="8">(AE86-W86)/AE86</f>
        <v>0.33986928104575165</v>
      </c>
      <c r="AK86" s="9">
        <f t="shared" ref="AK86:AK130" si="9">IF(AJ86&gt;0,AJ86,0)</f>
        <v>0.33986928104575165</v>
      </c>
      <c r="AL86" s="9">
        <f t="shared" ref="AL86:AL130" si="10">IF(AJ86&lt;0,AJ86,0)</f>
        <v>0</v>
      </c>
      <c r="AM86" s="14">
        <f>Forward!AI86*(1+SUM($B86:$B$228))</f>
        <v>285.73740000000004</v>
      </c>
      <c r="AN86" s="14">
        <f>Forward!AJ86*(1+SUM($B86:$B$228))</f>
        <v>294.2851</v>
      </c>
      <c r="AO86" s="14">
        <f>Forward!AK86*(1+SUM($B86:$B$228))</f>
        <v>261.31540000000001</v>
      </c>
      <c r="AP86" s="14">
        <f>Forward!AL86*(1+SUM($B86:$B$228))</f>
        <v>242.99890000000002</v>
      </c>
      <c r="AQ86" s="14">
        <f>Forward!AM86*(1+SUM($B86:$B$228))</f>
        <v>233.23010000000002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Forward!K87*(1+SUM($B87:$B$228))+(-'Swap - Encargos'!B4-'Swap - Encargos'!$M4-'Swap - Encargos'!$L4)*(1+SUM($B87:$B$228))+('Swap - Encargos'!X4)*(1+SUM($B87:$B$228))</f>
        <v>161.68810000000002</v>
      </c>
      <c r="L87" s="4">
        <f>Forward!L87*(1+SUM($B87:$B$228))+(-'Swap - Encargos'!C4-'Swap - Encargos'!$M4-'Swap - Encargos'!$L4)*(1+SUM($B87:$B$228))+('Swap - Encargos'!Y4)*(1+SUM($B87:$B$228))</f>
        <v>240.70859999999999</v>
      </c>
      <c r="M87" s="4">
        <f>Forward!M87*(1+SUM($B87:$B$228))+(-'Swap - Encargos'!D4-'Swap - Encargos'!$M4-'Swap - Encargos'!$L4)*(1+SUM($B87:$B$228))+('Swap - Encargos'!Z4)*(1+SUM($B87:$B$228))</f>
        <v>237.06149999999997</v>
      </c>
      <c r="N87" s="4">
        <f>Forward!N87*(1+SUM($B87:$B$228))+(-'Swap - Encargos'!E4-'Swap - Encargos'!$M4-'Swap - Encargos'!$L4)*(1+SUM($B87:$B$228))+('Swap - Encargos'!AA4)*(1+SUM($B87:$B$228))</f>
        <v>216.3946</v>
      </c>
      <c r="O87" s="4">
        <f>Forward!O87*(1+SUM($B87:$B$228))+(-'Swap - Encargos'!F4-'Swap - Encargos'!$M4-'Swap - Encargos'!$L4)*(1+SUM($B87:$B$228))+('Swap - Encargos'!AB4)*(1+SUM($B87:$B$228))</f>
        <v>210.31610000000001</v>
      </c>
      <c r="P87" s="4">
        <f>Forward!P87*(1+SUM($B87:$B$228))+(-'Swap - Encargos'!G4-'Swap - Encargos'!$M4-'Swap - Encargos'!$L4)*(1+SUM($B87:$B$228))+('Swap - Encargos'!AC4)*(1+SUM($B87:$B$228))</f>
        <v>205.45329999999998</v>
      </c>
      <c r="Q87" s="4">
        <f>Forward!Q87*(1+SUM($B87:$B$228))+(-'Swap - Encargos'!H4-'Swap - Encargos'!$M4-'Swap - Encargos'!$L4)*(1+SUM($B87:$B$228))+('Swap - Encargos'!AD4)*(1+SUM($B87:$B$228))</f>
        <v>201.80619999999999</v>
      </c>
      <c r="R87" s="4">
        <f>Forward!R87*(1+SUM($B87:$B$228))+(-'Swap - Encargos'!I4-'Swap - Encargos'!$M4-'Swap - Encargos'!$L4)*(1+SUM($B87:$B$228))+('Swap - Encargos'!AE4)*(1+SUM($B87:$B$228))</f>
        <v>194.512</v>
      </c>
      <c r="S87" s="4">
        <f>Forward!S87*(1+SUM($B87:$B$228))+(-'Swap - Encargos'!J4-'Swap - Encargos'!$M4-'Swap - Encargos'!$L4)*(1+SUM($B87:$B$228))+('Swap - Encargos'!AF4)*(1+SUM($B87:$B$228))</f>
        <v>188.43350000000001</v>
      </c>
      <c r="T87" s="4">
        <f>Forward!T87*(1+SUM($B87:$B$228))+(-'Swap - Encargos'!K4-'Swap - Encargos'!$M4-'Swap - Encargos'!$L4)*(1+SUM($B87:$B$228))+('Swap - Encargos'!AG4)*(1+SUM($B87:$B$228))</f>
        <v>183.57069999999999</v>
      </c>
      <c r="U87" s="4">
        <f>Forward!U87*(1+SUM($B87:$B$228))</f>
        <v>0</v>
      </c>
      <c r="V87" s="6"/>
      <c r="W87" s="20">
        <f t="shared" si="0"/>
        <v>214.67235833333331</v>
      </c>
      <c r="X87" s="20">
        <f t="shared" si="1"/>
        <v>191.25591507936502</v>
      </c>
      <c r="Y87" s="23">
        <f t="shared" si="2"/>
        <v>213.9632</v>
      </c>
      <c r="Z87" s="23">
        <f t="shared" si="3"/>
        <v>187.9262173511905</v>
      </c>
      <c r="AA87" s="4">
        <f>IF(MONTH($C87)=1,Forward!AA87*(1+SUM($B87:$B$228)),AA86)</f>
        <v>36.498679000000003</v>
      </c>
      <c r="AB87" s="4">
        <f>IF(MONTH($C87)=1,Forward!AB87*(1+SUM($B87:$B$228)),AB86)</f>
        <v>79.371500000000012</v>
      </c>
      <c r="AC87" s="4">
        <f>IF(MONTH($C87)=1,Forward!AC87*(1+SUM($B87:$B$228)),AC86)</f>
        <v>119.606745</v>
      </c>
      <c r="AD87" s="4">
        <f>IF(MONTH($C87)=1,Forward!AD87*(1+SUM($B87:$B$228)),AD86)</f>
        <v>366.33000000000004</v>
      </c>
      <c r="AE87" s="4">
        <f t="shared" ref="AE87:AE97" si="11">AD87*(1+2%)</f>
        <v>373.65660000000003</v>
      </c>
      <c r="AF87" s="8">
        <f t="shared" si="4"/>
        <v>410.15527900000001</v>
      </c>
      <c r="AG87" s="14">
        <f t="shared" si="5"/>
        <v>453.02810000000005</v>
      </c>
      <c r="AH87" s="8">
        <f t="shared" si="6"/>
        <v>493.26334500000002</v>
      </c>
      <c r="AI87" s="25">
        <f t="shared" si="7"/>
        <v>158.98424166666672</v>
      </c>
      <c r="AJ87" s="9">
        <f t="shared" si="8"/>
        <v>0.42548222530169871</v>
      </c>
      <c r="AK87" s="9">
        <f t="shared" si="9"/>
        <v>0.42548222530169871</v>
      </c>
      <c r="AL87" s="9">
        <f t="shared" si="10"/>
        <v>0</v>
      </c>
      <c r="AM87" s="14">
        <f>Forward!AI87*(1+SUM($B87:$B$228))</f>
        <v>210.31610000000001</v>
      </c>
      <c r="AN87" s="14">
        <f>Forward!AJ87*(1+SUM($B87:$B$228))</f>
        <v>284.47379999999998</v>
      </c>
      <c r="AO87" s="14">
        <f>Forward!AK87*(1+SUM($B87:$B$228))</f>
        <v>266.23829999999998</v>
      </c>
      <c r="AP87" s="14">
        <f>Forward!AL87*(1+SUM($B87:$B$228))</f>
        <v>244.35570000000001</v>
      </c>
      <c r="AQ87" s="14">
        <f>Forward!AM87*(1+SUM($B87:$B$228))</f>
        <v>234.6301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Forward!K88*(1+SUM($B88:$B$228))+(-'Swap - Encargos'!B5-'Swap - Encargos'!$M5-'Swap - Encargos'!$L5)*(1+SUM($B88:$B$228))+('Swap - Encargos'!X5)*(1+SUM($B88:$B$228))</f>
        <v>207.36319999999998</v>
      </c>
      <c r="L88" s="4">
        <f>Forward!L88*(1+SUM($B88:$B$228))+(-'Swap - Encargos'!C5-'Swap - Encargos'!$M5-'Swap - Encargos'!$L5)*(1+SUM($B88:$B$228))+('Swap - Encargos'!Y5)*(1+SUM($B88:$B$228))</f>
        <v>276.08240000000001</v>
      </c>
      <c r="M88" s="4">
        <f>Forward!M88*(1+SUM($B88:$B$228))+(-'Swap - Encargos'!D5-'Swap - Encargos'!$M5-'Swap - Encargos'!$L5)*(1+SUM($B88:$B$228))+('Swap - Encargos'!Z5)*(1+SUM($B88:$B$228))</f>
        <v>241.11999999999998</v>
      </c>
      <c r="N88" s="4">
        <f>Forward!N88*(1+SUM($B88:$B$228))+(-'Swap - Encargos'!E5-'Swap - Encargos'!$M5-'Swap - Encargos'!$L5)*(1+SUM($B88:$B$228))+('Swap - Encargos'!AA5)*(1+SUM($B88:$B$228))</f>
        <v>210.98</v>
      </c>
      <c r="O88" s="4">
        <f>Forward!O88*(1+SUM($B88:$B$228))+(-'Swap - Encargos'!F5-'Swap - Encargos'!$M5-'Swap - Encargos'!$L5)*(1+SUM($B88:$B$228))+('Swap - Encargos'!AB5)*(1+SUM($B88:$B$228))</f>
        <v>209.77440000000001</v>
      </c>
      <c r="P88" s="4">
        <f>Forward!P88*(1+SUM($B88:$B$228))+(-'Swap - Encargos'!G5-'Swap - Encargos'!$M5-'Swap - Encargos'!$L5)*(1+SUM($B88:$B$228))+('Swap - Encargos'!AC5)*(1+SUM($B88:$B$228))</f>
        <v>201.33519999999999</v>
      </c>
      <c r="Q88" s="4">
        <f>Forward!Q88*(1+SUM($B88:$B$228))+(-'Swap - Encargos'!H5-'Swap - Encargos'!$M5-'Swap - Encargos'!$L5)*(1+SUM($B88:$B$228))+('Swap - Encargos'!AD5)*(1+SUM($B88:$B$228))</f>
        <v>196.5128</v>
      </c>
      <c r="R88" s="4">
        <f>Forward!R88*(1+SUM($B88:$B$228))+(-'Swap - Encargos'!I5-'Swap - Encargos'!$M5-'Swap - Encargos'!$L5)*(1+SUM($B88:$B$228))+('Swap - Encargos'!AE5)*(1+SUM($B88:$B$228))</f>
        <v>194.10160000000002</v>
      </c>
      <c r="S88" s="4">
        <f>Forward!S88*(1+SUM($B88:$B$228))+(-'Swap - Encargos'!J5-'Swap - Encargos'!$M5-'Swap - Encargos'!$L5)*(1+SUM($B88:$B$228))+('Swap - Encargos'!AF5)*(1+SUM($B88:$B$228))</f>
        <v>189.2792</v>
      </c>
      <c r="T88" s="4">
        <f>Forward!T88*(1+SUM($B88:$B$228))+(-'Swap - Encargos'!K5-'Swap - Encargos'!$M5-'Swap - Encargos'!$L5)*(1+SUM($B88:$B$228))+('Swap - Encargos'!AG5)*(1+SUM($B88:$B$228))</f>
        <v>182.04560000000001</v>
      </c>
      <c r="U88" s="4">
        <f>Forward!U88*(1+SUM($B88:$B$228))</f>
        <v>0</v>
      </c>
      <c r="V88" s="6"/>
      <c r="W88" s="20">
        <f t="shared" si="0"/>
        <v>241.72279999999995</v>
      </c>
      <c r="X88" s="20">
        <f t="shared" si="1"/>
        <v>191.25591507936502</v>
      </c>
      <c r="Y88" s="23">
        <f t="shared" si="2"/>
        <v>228.86306666666667</v>
      </c>
      <c r="Z88" s="23">
        <f t="shared" si="3"/>
        <v>187.9262173511905</v>
      </c>
      <c r="AA88" s="4">
        <f>IF(MONTH($C88)=1,Forward!AA88*(1+SUM($B88:$B$228)),AA87)</f>
        <v>36.498679000000003</v>
      </c>
      <c r="AB88" s="4">
        <f>IF(MONTH($C88)=1,Forward!AB88*(1+SUM($B88:$B$228)),AB87)</f>
        <v>79.371500000000012</v>
      </c>
      <c r="AC88" s="4">
        <f>IF(MONTH($C88)=1,Forward!AC88*(1+SUM($B88:$B$228)),AC87)</f>
        <v>119.606745</v>
      </c>
      <c r="AD88" s="4">
        <f>IF(MONTH($C88)=1,Forward!AD88*(1+SUM($B88:$B$228)),AD87)</f>
        <v>366.33000000000004</v>
      </c>
      <c r="AE88" s="4">
        <f t="shared" si="11"/>
        <v>373.65660000000003</v>
      </c>
      <c r="AF88" s="8">
        <f t="shared" si="4"/>
        <v>410.15527900000001</v>
      </c>
      <c r="AG88" s="14">
        <f t="shared" si="5"/>
        <v>453.02810000000005</v>
      </c>
      <c r="AH88" s="8">
        <f t="shared" si="6"/>
        <v>493.26334500000002</v>
      </c>
      <c r="AI88" s="25">
        <f t="shared" si="7"/>
        <v>131.93380000000008</v>
      </c>
      <c r="AJ88" s="9">
        <f t="shared" si="8"/>
        <v>0.35308837044494884</v>
      </c>
      <c r="AK88" s="9">
        <f t="shared" si="9"/>
        <v>0.35308837044494884</v>
      </c>
      <c r="AL88" s="9">
        <f t="shared" si="10"/>
        <v>0</v>
      </c>
      <c r="AM88" s="14">
        <f>Forward!AI88*(1+SUM($B88:$B$228))</f>
        <v>231.4752</v>
      </c>
      <c r="AN88" s="14">
        <f>Forward!AJ88*(1+SUM($B88:$B$228))</f>
        <v>311.04480000000001</v>
      </c>
      <c r="AO88" s="14">
        <f>Forward!AK88*(1+SUM($B88:$B$228))</f>
        <v>271.26</v>
      </c>
      <c r="AP88" s="14">
        <f>Forward!AL88*(1+SUM($B88:$B$228))</f>
        <v>241.12</v>
      </c>
      <c r="AQ88" s="14">
        <f>Forward!AM88*(1+SUM($B88:$B$228))</f>
        <v>231.4752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Forward!K89*(1+SUM($B89:$B$228))+(-'Swap - Encargos'!B6-'Swap - Encargos'!$M6-'Swap - Encargos'!$L6)*(1+SUM($B89:$B$228))+('Swap - Encargos'!X6)*(1+SUM($B89:$B$228))</f>
        <v>180.78879999999998</v>
      </c>
      <c r="L89" s="4">
        <f>Forward!L89*(1+SUM($B89:$B$228))+(-'Swap - Encargos'!C6-'Swap - Encargos'!$M6-'Swap - Encargos'!$L6)*(1+SUM($B89:$B$228))+('Swap - Encargos'!Y6)*(1+SUM($B89:$B$228))</f>
        <v>262.85740000000004</v>
      </c>
      <c r="M89" s="4">
        <f>Forward!M89*(1+SUM($B89:$B$228))+(-'Swap - Encargos'!D6-'Swap - Encargos'!$M6-'Swap - Encargos'!$L6)*(1+SUM($B89:$B$228))+('Swap - Encargos'!Z6)*(1+SUM($B89:$B$228))</f>
        <v>245.0164</v>
      </c>
      <c r="N89" s="4">
        <f>Forward!N89*(1+SUM($B89:$B$228))+(-'Swap - Encargos'!E6-'Swap - Encargos'!$M6-'Swap - Encargos'!$L6)*(1+SUM($B89:$B$228))+('Swap - Encargos'!AA6)*(1+SUM($B89:$B$228))</f>
        <v>214.09200000000001</v>
      </c>
      <c r="O89" s="4">
        <f>Forward!O89*(1+SUM($B89:$B$228))+(-'Swap - Encargos'!F6-'Swap - Encargos'!$M6-'Swap - Encargos'!$L6)*(1+SUM($B89:$B$228))+('Swap - Encargos'!AB6)*(1+SUM($B89:$B$228))</f>
        <v>203.38740000000001</v>
      </c>
      <c r="P89" s="4">
        <f>Forward!P89*(1+SUM($B89:$B$228))+(-'Swap - Encargos'!G6-'Swap - Encargos'!$M6-'Swap - Encargos'!$L6)*(1+SUM($B89:$B$228))+('Swap - Encargos'!AC6)*(1+SUM($B89:$B$228))</f>
        <v>199.8192</v>
      </c>
      <c r="Q89" s="4">
        <f>Forward!Q89*(1+SUM($B89:$B$228))+(-'Swap - Encargos'!H6-'Swap - Encargos'!$M6-'Swap - Encargos'!$L6)*(1+SUM($B89:$B$228))+('Swap - Encargos'!AD6)*(1+SUM($B89:$B$228))</f>
        <v>196.25099999999998</v>
      </c>
      <c r="R89" s="4">
        <f>Forward!R89*(1+SUM($B89:$B$228))+(-'Swap - Encargos'!I6-'Swap - Encargos'!$M6-'Swap - Encargos'!$L6)*(1+SUM($B89:$B$228))+('Swap - Encargos'!AE6)*(1+SUM($B89:$B$228))</f>
        <v>191.49340000000004</v>
      </c>
      <c r="S89" s="4">
        <f>Forward!S89*(1+SUM($B89:$B$228))+(-'Swap - Encargos'!J6-'Swap - Encargos'!$M6-'Swap - Encargos'!$L6)*(1+SUM($B89:$B$228))+('Swap - Encargos'!AF6)*(1+SUM($B89:$B$228))</f>
        <v>187.92520000000002</v>
      </c>
      <c r="T89" s="4">
        <f>Forward!T89*(1+SUM($B89:$B$228))+(-'Swap - Encargos'!K6-'Swap - Encargos'!$M6-'Swap - Encargos'!$L6)*(1+SUM($B89:$B$228))+('Swap - Encargos'!AG6)*(1+SUM($B89:$B$228))</f>
        <v>183.16760000000002</v>
      </c>
      <c r="U89" s="4">
        <f>Forward!U89*(1+SUM($B89:$B$228))</f>
        <v>0</v>
      </c>
      <c r="V89" s="6"/>
      <c r="W89" s="20">
        <f t="shared" si="0"/>
        <v>232.32946666666669</v>
      </c>
      <c r="X89" s="20">
        <f t="shared" si="1"/>
        <v>191.25591507936502</v>
      </c>
      <c r="Y89" s="23">
        <f t="shared" si="2"/>
        <v>222.17991999999998</v>
      </c>
      <c r="Z89" s="23">
        <f t="shared" si="3"/>
        <v>187.9262173511905</v>
      </c>
      <c r="AA89" s="4">
        <f>IF(MONTH($C89)=1,Forward!AA89*(1+SUM($B89:$B$228)),AA88)</f>
        <v>36.498679000000003</v>
      </c>
      <c r="AB89" s="4">
        <f>IF(MONTH($C89)=1,Forward!AB89*(1+SUM($B89:$B$228)),AB88)</f>
        <v>79.371500000000012</v>
      </c>
      <c r="AC89" s="4">
        <f>IF(MONTH($C89)=1,Forward!AC89*(1+SUM($B89:$B$228)),AC88)</f>
        <v>119.606745</v>
      </c>
      <c r="AD89" s="4">
        <f>IF(MONTH($C89)=1,Forward!AD89*(1+SUM($B89:$B$228)),AD88)</f>
        <v>366.33000000000004</v>
      </c>
      <c r="AE89" s="4">
        <f t="shared" si="11"/>
        <v>373.65660000000003</v>
      </c>
      <c r="AF89" s="8">
        <f t="shared" si="4"/>
        <v>410.15527900000001</v>
      </c>
      <c r="AG89" s="14">
        <f t="shared" si="5"/>
        <v>453.02810000000005</v>
      </c>
      <c r="AH89" s="8">
        <f t="shared" si="6"/>
        <v>493.26334500000002</v>
      </c>
      <c r="AI89" s="25">
        <f t="shared" si="7"/>
        <v>141.32713333333334</v>
      </c>
      <c r="AJ89" s="9">
        <f t="shared" si="8"/>
        <v>0.3782273170963214</v>
      </c>
      <c r="AK89" s="9">
        <f t="shared" si="9"/>
        <v>0.3782273170963214</v>
      </c>
      <c r="AL89" s="9">
        <f t="shared" si="10"/>
        <v>0</v>
      </c>
      <c r="AM89" s="14">
        <f>Forward!AI89*(1+SUM($B89:$B$228))</f>
        <v>204.57679999999999</v>
      </c>
      <c r="AN89" s="14">
        <f>Forward!AJ89*(1+SUM($B89:$B$228))</f>
        <v>306.86520000000002</v>
      </c>
      <c r="AO89" s="14">
        <f>Forward!AK89*(1+SUM($B89:$B$228))</f>
        <v>277.1302</v>
      </c>
      <c r="AP89" s="14">
        <f>Forward!AL89*(1+SUM($B89:$B$228))</f>
        <v>240.25880000000001</v>
      </c>
      <c r="AQ89" s="14">
        <f>Forward!AM89*(1+SUM($B89:$B$228))</f>
        <v>230.74360000000001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Forward!K90*(1+SUM($B90:$B$228))+(-'Swap - Encargos'!B7-'Swap - Encargos'!$M7-'Swap - Encargos'!$L7)*(1+SUM($B90:$B$228))+('Swap - Encargos'!X7)*(1+SUM($B90:$B$228))</f>
        <v>176.82</v>
      </c>
      <c r="L90" s="4">
        <f>Forward!L90*(1+SUM($B90:$B$228))+(-'Swap - Encargos'!C7-'Swap - Encargos'!$M7-'Swap - Encargos'!$L7)*(1+SUM($B90:$B$228))+('Swap - Encargos'!Y7)*(1+SUM($B90:$B$228))</f>
        <v>234.58120000000002</v>
      </c>
      <c r="M90" s="4">
        <f>Forward!M90*(1+SUM($B90:$B$228))+(-'Swap - Encargos'!D7-'Swap - Encargos'!$M7-'Swap - Encargos'!$L7)*(1+SUM($B90:$B$228))+('Swap - Encargos'!Z7)*(1+SUM($B90:$B$228))</f>
        <v>240.47520000000003</v>
      </c>
      <c r="N90" s="4">
        <f>Forward!N90*(1+SUM($B90:$B$228))+(-'Swap - Encargos'!E7-'Swap - Encargos'!$M7-'Swap - Encargos'!$L7)*(1+SUM($B90:$B$228))+('Swap - Encargos'!AA7)*(1+SUM($B90:$B$228))</f>
        <v>227.50840000000002</v>
      </c>
      <c r="O90" s="4">
        <f>Forward!O90*(1+SUM($B90:$B$228))+(-'Swap - Encargos'!F7-'Swap - Encargos'!$M7-'Swap - Encargos'!$L7)*(1+SUM($B90:$B$228))+('Swap - Encargos'!AB7)*(1+SUM($B90:$B$228))</f>
        <v>207.46880000000004</v>
      </c>
      <c r="P90" s="4">
        <f>Forward!P90*(1+SUM($B90:$B$228))+(-'Swap - Encargos'!G7-'Swap - Encargos'!$M7-'Swap - Encargos'!$L7)*(1+SUM($B90:$B$228))+('Swap - Encargos'!AC7)*(1+SUM($B90:$B$228))</f>
        <v>205.11120000000005</v>
      </c>
      <c r="Q90" s="4">
        <f>Forward!Q90*(1+SUM($B90:$B$228))+(-'Swap - Encargos'!H7-'Swap - Encargos'!$M7-'Swap - Encargos'!$L7)*(1+SUM($B90:$B$228))+('Swap - Encargos'!AD7)*(1+SUM($B90:$B$228))</f>
        <v>202.75360000000003</v>
      </c>
      <c r="R90" s="4">
        <f>Forward!R90*(1+SUM($B90:$B$228))+(-'Swap - Encargos'!I7-'Swap - Encargos'!$M7-'Swap - Encargos'!$L7)*(1+SUM($B90:$B$228))+('Swap - Encargos'!AE7)*(1+SUM($B90:$B$228))</f>
        <v>198.03840000000002</v>
      </c>
      <c r="S90" s="4">
        <f>Forward!S90*(1+SUM($B90:$B$228))+(-'Swap - Encargos'!J7-'Swap - Encargos'!$M7-'Swap - Encargos'!$L7)*(1+SUM($B90:$B$228))+('Swap - Encargos'!AF7)*(1+SUM($B90:$B$228))</f>
        <v>190.96559999999999</v>
      </c>
      <c r="T90" s="4">
        <f>Forward!T90*(1+SUM($B90:$B$228))+(-'Swap - Encargos'!K7-'Swap - Encargos'!$M7-'Swap - Encargos'!$L7)*(1+SUM($B90:$B$228))+('Swap - Encargos'!AG7)*(1+SUM($B90:$B$228))</f>
        <v>188.608</v>
      </c>
      <c r="U90" s="4">
        <f>Forward!U90*(1+SUM($B90:$B$228))</f>
        <v>0</v>
      </c>
      <c r="V90" s="6"/>
      <c r="W90" s="20">
        <f t="shared" si="0"/>
        <v>222.9241777777778</v>
      </c>
      <c r="X90" s="20">
        <f t="shared" si="1"/>
        <v>191.25591507936502</v>
      </c>
      <c r="Y90" s="23">
        <f t="shared" si="2"/>
        <v>219.25680000000006</v>
      </c>
      <c r="Z90" s="23">
        <f t="shared" si="3"/>
        <v>187.9262173511905</v>
      </c>
      <c r="AA90" s="4">
        <f>IF(MONTH($C90)=1,Forward!AA90*(1+SUM($B90:$B$228)),AA89)</f>
        <v>36.498679000000003</v>
      </c>
      <c r="AB90" s="4">
        <f>IF(MONTH($C90)=1,Forward!AB90*(1+SUM($B90:$B$228)),AB89)</f>
        <v>79.371500000000012</v>
      </c>
      <c r="AC90" s="4">
        <f>IF(MONTH($C90)=1,Forward!AC90*(1+SUM($B90:$B$228)),AC89)</f>
        <v>119.606745</v>
      </c>
      <c r="AD90" s="4">
        <f>IF(MONTH($C90)=1,Forward!AD90*(1+SUM($B90:$B$228)),AD89)</f>
        <v>366.33000000000004</v>
      </c>
      <c r="AE90" s="4">
        <f t="shared" si="11"/>
        <v>373.65660000000003</v>
      </c>
      <c r="AF90" s="8">
        <f t="shared" si="4"/>
        <v>410.15527900000001</v>
      </c>
      <c r="AG90" s="14">
        <f t="shared" si="5"/>
        <v>453.02810000000005</v>
      </c>
      <c r="AH90" s="8">
        <f t="shared" si="6"/>
        <v>493.26334500000002</v>
      </c>
      <c r="AI90" s="25">
        <f t="shared" si="7"/>
        <v>150.73242222222223</v>
      </c>
      <c r="AJ90" s="9">
        <f t="shared" si="8"/>
        <v>0.40339825985201977</v>
      </c>
      <c r="AK90" s="9">
        <f t="shared" si="9"/>
        <v>0.40339825985201977</v>
      </c>
      <c r="AL90" s="9">
        <f t="shared" si="10"/>
        <v>0</v>
      </c>
      <c r="AM90" s="14">
        <f>Forward!AI90*(1+SUM($B90:$B$228))</f>
        <v>200.39600000000002</v>
      </c>
      <c r="AN90" s="14">
        <f>Forward!AJ90*(1+SUM($B90:$B$228))</f>
        <v>277.01800000000003</v>
      </c>
      <c r="AO90" s="14">
        <f>Forward!AK90*(1+SUM($B90:$B$228))</f>
        <v>268.76640000000003</v>
      </c>
      <c r="AP90" s="14">
        <f>Forward!AL90*(1+SUM($B90:$B$228))</f>
        <v>245.19040000000001</v>
      </c>
      <c r="AQ90" s="14">
        <f>Forward!AM90*(1+SUM($B90:$B$228))</f>
        <v>235.76000000000002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Forward!K91*(1+SUM($B91:$B$228))+(-'Swap - Encargos'!B8-'Swap - Encargos'!$M8-'Swap - Encargos'!$L8)*(1+SUM($B91:$B$228))+('Swap - Encargos'!X8)*(1+SUM($B91:$B$228))</f>
        <v>169.07040000000003</v>
      </c>
      <c r="L91" s="4">
        <f>Forward!L91*(1+SUM($B91:$B$228))+(-'Swap - Encargos'!C8-'Swap - Encargos'!$M8-'Swap - Encargos'!$L8)*(1+SUM($B91:$B$228))+('Swap - Encargos'!Y8)*(1+SUM($B91:$B$228))</f>
        <v>237.16820000000001</v>
      </c>
      <c r="M91" s="4">
        <f>Forward!M91*(1+SUM($B91:$B$228))+(-'Swap - Encargos'!D8-'Swap - Encargos'!$M8-'Swap - Encargos'!$L8)*(1+SUM($B91:$B$228))+('Swap - Encargos'!Z8)*(1+SUM($B91:$B$228))</f>
        <v>234.82000000000005</v>
      </c>
      <c r="N91" s="4">
        <f>Forward!N91*(1+SUM($B91:$B$228))+(-'Swap - Encargos'!E8-'Swap - Encargos'!$M8-'Swap - Encargos'!$L8)*(1+SUM($B91:$B$228))+('Swap - Encargos'!AA8)*(1+SUM($B91:$B$228))</f>
        <v>205.46750000000006</v>
      </c>
      <c r="O91" s="4">
        <f>Forward!O91*(1+SUM($B91:$B$228))+(-'Swap - Encargos'!F8-'Swap - Encargos'!$M8-'Swap - Encargos'!$L8)*(1+SUM($B91:$B$228))+('Swap - Encargos'!AB8)*(1+SUM($B91:$B$228))</f>
        <v>197.24880000000002</v>
      </c>
      <c r="P91" s="4">
        <f>Forward!P91*(1+SUM($B91:$B$228))+(-'Swap - Encargos'!G8-'Swap - Encargos'!$M8-'Swap - Encargos'!$L8)*(1+SUM($B91:$B$228))+('Swap - Encargos'!AC8)*(1+SUM($B91:$B$228))</f>
        <v>198.42290000000003</v>
      </c>
      <c r="Q91" s="4">
        <f>Forward!Q91*(1+SUM($B91:$B$228))+(-'Swap - Encargos'!H8-'Swap - Encargos'!$M8-'Swap - Encargos'!$L8)*(1+SUM($B91:$B$228))+('Swap - Encargos'!AD8)*(1+SUM($B91:$B$228))</f>
        <v>192.55240000000003</v>
      </c>
      <c r="R91" s="4">
        <f>Forward!R91*(1+SUM($B91:$B$228))+(-'Swap - Encargos'!I8-'Swap - Encargos'!$M8-'Swap - Encargos'!$L8)*(1+SUM($B91:$B$228))+('Swap - Encargos'!AE8)*(1+SUM($B91:$B$228))</f>
        <v>191.37830000000002</v>
      </c>
      <c r="S91" s="4">
        <f>Forward!S91*(1+SUM($B91:$B$228))+(-'Swap - Encargos'!J8-'Swap - Encargos'!$M8-'Swap - Encargos'!$L8)*(1+SUM($B91:$B$228))+('Swap - Encargos'!AF8)*(1+SUM($B91:$B$228))</f>
        <v>186.68190000000001</v>
      </c>
      <c r="T91" s="4">
        <f>Forward!T91*(1+SUM($B91:$B$228))+(-'Swap - Encargos'!K8-'Swap - Encargos'!$M8-'Swap - Encargos'!$L8)*(1+SUM($B91:$B$228))+('Swap - Encargos'!AG8)*(1+SUM($B91:$B$228))</f>
        <v>179.63730000000004</v>
      </c>
      <c r="U91" s="4">
        <f>Forward!U91*(1+SUM($B91:$B$228))</f>
        <v>0</v>
      </c>
      <c r="V91" s="6"/>
      <c r="W91" s="20">
        <f t="shared" si="0"/>
        <v>218.74135277777782</v>
      </c>
      <c r="X91" s="20">
        <f t="shared" si="1"/>
        <v>191.25591507936502</v>
      </c>
      <c r="Y91" s="23">
        <f t="shared" si="2"/>
        <v>211.20102166666669</v>
      </c>
      <c r="Z91" s="23">
        <f t="shared" si="3"/>
        <v>187.9262173511905</v>
      </c>
      <c r="AA91" s="4">
        <f>IF(MONTH($C91)=1,Forward!AA91*(1+SUM($B91:$B$228)),AA90)</f>
        <v>36.498679000000003</v>
      </c>
      <c r="AB91" s="4">
        <f>IF(MONTH($C91)=1,Forward!AB91*(1+SUM($B91:$B$228)),AB90)</f>
        <v>79.371500000000012</v>
      </c>
      <c r="AC91" s="4">
        <f>IF(MONTH($C91)=1,Forward!AC91*(1+SUM($B91:$B$228)),AC90)</f>
        <v>119.606745</v>
      </c>
      <c r="AD91" s="4">
        <f>IF(MONTH($C91)=1,Forward!AD91*(1+SUM($B91:$B$228)),AD90)</f>
        <v>366.33000000000004</v>
      </c>
      <c r="AE91" s="4">
        <f t="shared" si="11"/>
        <v>373.65660000000003</v>
      </c>
      <c r="AF91" s="8">
        <f t="shared" si="4"/>
        <v>410.15527900000001</v>
      </c>
      <c r="AG91" s="14">
        <f t="shared" si="5"/>
        <v>453.02810000000005</v>
      </c>
      <c r="AH91" s="8">
        <f t="shared" si="6"/>
        <v>493.26334500000002</v>
      </c>
      <c r="AI91" s="25">
        <f t="shared" si="7"/>
        <v>154.91524722222221</v>
      </c>
      <c r="AJ91" s="9">
        <f t="shared" si="8"/>
        <v>0.41459256232118524</v>
      </c>
      <c r="AK91" s="9">
        <f t="shared" si="9"/>
        <v>0.41459256232118524</v>
      </c>
      <c r="AL91" s="9">
        <f t="shared" si="10"/>
        <v>0</v>
      </c>
      <c r="AM91" s="14">
        <f>Forward!AI91*(1+SUM($B91:$B$228))</f>
        <v>192.55240000000003</v>
      </c>
      <c r="AN91" s="14">
        <f>Forward!AJ91*(1+SUM($B91:$B$228))</f>
        <v>272.39120000000003</v>
      </c>
      <c r="AO91" s="14">
        <f>Forward!AK91*(1+SUM($B91:$B$228))</f>
        <v>261.82430000000005</v>
      </c>
      <c r="AP91" s="14">
        <f>Forward!AL91*(1+SUM($B91:$B$228))</f>
        <v>237.16820000000004</v>
      </c>
      <c r="AQ91" s="14">
        <f>Forward!AM91*(1+SUM($B91:$B$228))</f>
        <v>227.77540000000002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Forward!K92*(1+SUM($B92:$B$228))+(-'Swap - Encargos'!B9-'Swap - Encargos'!$M9-'Swap - Encargos'!$L9)*(1+SUM($B92:$B$228))+('Swap - Encargos'!X9)*(1+SUM($B92:$B$228))</f>
        <v>88.722399999999993</v>
      </c>
      <c r="L92" s="4">
        <f>Forward!L92*(1+SUM($B92:$B$228))+(-'Swap - Encargos'!C9-'Swap - Encargos'!$M9-'Swap - Encargos'!$L9)*(1+SUM($B92:$B$228))+('Swap - Encargos'!Y9)*(1+SUM($B92:$B$228))</f>
        <v>221.80599999999998</v>
      </c>
      <c r="M92" s="4">
        <f>Forward!M92*(1+SUM($B92:$B$228))+(-'Swap - Encargos'!D9-'Swap - Encargos'!$M9-'Swap - Encargos'!$L9)*(1+SUM($B92:$B$228))+('Swap - Encargos'!Z9)*(1+SUM($B92:$B$228))</f>
        <v>224.14079999999996</v>
      </c>
      <c r="N92" s="4">
        <f>Forward!N92*(1+SUM($B92:$B$228))+(-'Swap - Encargos'!E9-'Swap - Encargos'!$M9-'Swap - Encargos'!$L9)*(1+SUM($B92:$B$228))+('Swap - Encargos'!AA9)*(1+SUM($B92:$B$228))</f>
        <v>211.29939999999999</v>
      </c>
      <c r="O92" s="4">
        <f>Forward!O92*(1+SUM($B92:$B$228))+(-'Swap - Encargos'!F9-'Swap - Encargos'!$M9-'Swap - Encargos'!$L9)*(1+SUM($B92:$B$228))+('Swap - Encargos'!AB9)*(1+SUM($B92:$B$228))</f>
        <v>197.29059999999998</v>
      </c>
      <c r="P92" s="4">
        <f>Forward!P92*(1+SUM($B92:$B$228))+(-'Swap - Encargos'!G9-'Swap - Encargos'!$M9-'Swap - Encargos'!$L9)*(1+SUM($B92:$B$228))+('Swap - Encargos'!AC9)*(1+SUM($B92:$B$228))</f>
        <v>198.458</v>
      </c>
      <c r="Q92" s="4">
        <f>Forward!Q92*(1+SUM($B92:$B$228))+(-'Swap - Encargos'!H9-'Swap - Encargos'!$M9-'Swap - Encargos'!$L9)*(1+SUM($B92:$B$228))+('Swap - Encargos'!AD9)*(1+SUM($B92:$B$228))</f>
        <v>193.78840000000002</v>
      </c>
      <c r="R92" s="4">
        <f>Forward!R92*(1+SUM($B92:$B$228))+(-'Swap - Encargos'!I9-'Swap - Encargos'!$M9-'Swap - Encargos'!$L9)*(1+SUM($B92:$B$228))+('Swap - Encargos'!AE9)*(1+SUM($B92:$B$228))</f>
        <v>189.11879999999996</v>
      </c>
      <c r="S92" s="4">
        <f>Forward!S92*(1+SUM($B92:$B$228))+(-'Swap - Encargos'!J9-'Swap - Encargos'!$M9-'Swap - Encargos'!$L9)*(1+SUM($B92:$B$228))+('Swap - Encargos'!AF9)*(1+SUM($B92:$B$228))</f>
        <v>184.44919999999999</v>
      </c>
      <c r="T92" s="4">
        <f>Forward!T92*(1+SUM($B92:$B$228))+(-'Swap - Encargos'!K9-'Swap - Encargos'!$M9-'Swap - Encargos'!$L9)*(1+SUM($B92:$B$228))+('Swap - Encargos'!AG9)*(1+SUM($B92:$B$228))</f>
        <v>180.947</v>
      </c>
      <c r="U92" s="4">
        <f>Forward!U92*(1+SUM($B92:$B$228))</f>
        <v>0</v>
      </c>
      <c r="V92" s="6"/>
      <c r="W92" s="20">
        <f t="shared" si="0"/>
        <v>198.65256666666664</v>
      </c>
      <c r="X92" s="20">
        <f t="shared" si="1"/>
        <v>191.25591507936502</v>
      </c>
      <c r="Y92" s="23">
        <f t="shared" si="2"/>
        <v>199.62539999999996</v>
      </c>
      <c r="Z92" s="23">
        <f t="shared" si="3"/>
        <v>187.9262173511905</v>
      </c>
      <c r="AA92" s="4">
        <f>IF(MONTH($C92)=1,Forward!AA92*(1+SUM($B92:$B$228)),AA91)</f>
        <v>36.498679000000003</v>
      </c>
      <c r="AB92" s="4">
        <f>IF(MONTH($C92)=1,Forward!AB92*(1+SUM($B92:$B$228)),AB91)</f>
        <v>79.371500000000012</v>
      </c>
      <c r="AC92" s="4">
        <f>IF(MONTH($C92)=1,Forward!AC92*(1+SUM($B92:$B$228)),AC91)</f>
        <v>119.606745</v>
      </c>
      <c r="AD92" s="4">
        <f>IF(MONTH($C92)=1,Forward!AD92*(1+SUM($B92:$B$228)),AD91)</f>
        <v>366.33000000000004</v>
      </c>
      <c r="AE92" s="4">
        <f t="shared" si="11"/>
        <v>373.65660000000003</v>
      </c>
      <c r="AF92" s="8">
        <f t="shared" si="4"/>
        <v>410.15527900000001</v>
      </c>
      <c r="AG92" s="14">
        <f t="shared" si="5"/>
        <v>453.02810000000005</v>
      </c>
      <c r="AH92" s="8">
        <f t="shared" si="6"/>
        <v>493.26334500000002</v>
      </c>
      <c r="AI92" s="25">
        <f t="shared" si="7"/>
        <v>175.00403333333338</v>
      </c>
      <c r="AJ92" s="9">
        <f t="shared" si="8"/>
        <v>0.4683552580988356</v>
      </c>
      <c r="AK92" s="9">
        <f t="shared" si="9"/>
        <v>0.4683552580988356</v>
      </c>
      <c r="AL92" s="9">
        <f t="shared" si="10"/>
        <v>0</v>
      </c>
      <c r="AM92" s="14">
        <f>Forward!AI92*(1+SUM($B92:$B$228))</f>
        <v>113.23779999999999</v>
      </c>
      <c r="AN92" s="14">
        <f>Forward!AJ92*(1+SUM($B92:$B$228))</f>
        <v>253.32579999999999</v>
      </c>
      <c r="AO92" s="14">
        <f>Forward!AK92*(1+SUM($B92:$B$228))</f>
        <v>253.32579999999999</v>
      </c>
      <c r="AP92" s="14">
        <f>Forward!AL92*(1+SUM($B92:$B$228))</f>
        <v>236.98220000000001</v>
      </c>
      <c r="AQ92" s="14">
        <f>Forward!AM92*(1+SUM($B92:$B$228))</f>
        <v>227.643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Forward!K93*(1+SUM($B93:$B$228))+(-'Swap - Encargos'!B10-'Swap - Encargos'!$M10-'Swap - Encargos'!$L10)*(1+SUM($B93:$B$228))+('Swap - Encargos'!X10)*(1+SUM($B93:$B$228))</f>
        <v>104.50379999999998</v>
      </c>
      <c r="L93" s="4">
        <f>Forward!L93*(1+SUM($B93:$B$228))+(-'Swap - Encargos'!C10-'Swap - Encargos'!$M10-'Swap - Encargos'!$L10)*(1+SUM($B93:$B$228))+('Swap - Encargos'!Y10)*(1+SUM($B93:$B$228))</f>
        <v>212.53019999999998</v>
      </c>
      <c r="M93" s="4">
        <f>Forward!M93*(1+SUM($B93:$B$228))+(-'Swap - Encargos'!D10-'Swap - Encargos'!$M10-'Swap - Encargos'!$L10)*(1+SUM($B93:$B$228))+('Swap - Encargos'!Z10)*(1+SUM($B93:$B$228))</f>
        <v>213.70439999999996</v>
      </c>
      <c r="N93" s="4">
        <f>Forward!N93*(1+SUM($B93:$B$228))+(-'Swap - Encargos'!E10-'Swap - Encargos'!$M10-'Swap - Encargos'!$L10)*(1+SUM($B93:$B$228))+('Swap - Encargos'!AA10)*(1+SUM($B93:$B$228))</f>
        <v>201.96239999999997</v>
      </c>
      <c r="O93" s="4">
        <f>Forward!O93*(1+SUM($B93:$B$228))+(-'Swap - Encargos'!F10-'Swap - Encargos'!$M10-'Swap - Encargos'!$L10)*(1+SUM($B93:$B$228))+('Swap - Encargos'!AB10)*(1+SUM($B93:$B$228))</f>
        <v>198.43979999999999</v>
      </c>
      <c r="P93" s="4">
        <f>Forward!P93*(1+SUM($B93:$B$228))+(-'Swap - Encargos'!G10-'Swap - Encargos'!$M10-'Swap - Encargos'!$L10)*(1+SUM($B93:$B$228))+('Swap - Encargos'!AC10)*(1+SUM($B93:$B$228))</f>
        <v>192.56880000000001</v>
      </c>
      <c r="Q93" s="4">
        <f>Forward!Q93*(1+SUM($B93:$B$228))+(-'Swap - Encargos'!H10-'Swap - Encargos'!$M10-'Swap - Encargos'!$L10)*(1+SUM($B93:$B$228))+('Swap - Encargos'!AD10)*(1+SUM($B93:$B$228))</f>
        <v>194.91719999999998</v>
      </c>
      <c r="R93" s="4">
        <f>Forward!R93*(1+SUM($B93:$B$228))+(-'Swap - Encargos'!I10-'Swap - Encargos'!$M10-'Swap - Encargos'!$L10)*(1+SUM($B93:$B$228))+('Swap - Encargos'!AE10)*(1+SUM($B93:$B$228))</f>
        <v>187.87199999999996</v>
      </c>
      <c r="S93" s="4">
        <f>Forward!S93*(1+SUM($B93:$B$228))+(-'Swap - Encargos'!J10-'Swap - Encargos'!$M10-'Swap - Encargos'!$L10)*(1+SUM($B93:$B$228))+('Swap - Encargos'!AF10)*(1+SUM($B93:$B$228))</f>
        <v>178.47839999999999</v>
      </c>
      <c r="T93" s="4">
        <f>Forward!T93*(1+SUM($B93:$B$228))+(-'Swap - Encargos'!K10-'Swap - Encargos'!$M10-'Swap - Encargos'!$L10)*(1+SUM($B93:$B$228))+('Swap - Encargos'!AG10)*(1+SUM($B93:$B$228))</f>
        <v>174.95580000000001</v>
      </c>
      <c r="U93" s="4">
        <f>Forward!U93*(1+SUM($B93:$B$228))</f>
        <v>0</v>
      </c>
      <c r="V93" s="6"/>
      <c r="W93" s="20">
        <f t="shared" si="0"/>
        <v>195.86308333333329</v>
      </c>
      <c r="X93" s="20">
        <f t="shared" si="1"/>
        <v>191.25591507936502</v>
      </c>
      <c r="Y93" s="23">
        <f t="shared" si="2"/>
        <v>196.50236999999998</v>
      </c>
      <c r="Z93" s="23">
        <f t="shared" si="3"/>
        <v>187.9262173511905</v>
      </c>
      <c r="AA93" s="4">
        <f>IF(MONTH($C93)=1,Forward!AA93*(1+SUM($B93:$B$228)),AA92)</f>
        <v>36.498679000000003</v>
      </c>
      <c r="AB93" s="4">
        <f>IF(MONTH($C93)=1,Forward!AB93*(1+SUM($B93:$B$228)),AB92)</f>
        <v>79.371500000000012</v>
      </c>
      <c r="AC93" s="4">
        <f>IF(MONTH($C93)=1,Forward!AC93*(1+SUM($B93:$B$228)),AC92)</f>
        <v>119.606745</v>
      </c>
      <c r="AD93" s="4">
        <f>IF(MONTH($C93)=1,Forward!AD93*(1+SUM($B93:$B$228)),AD92)</f>
        <v>366.33000000000004</v>
      </c>
      <c r="AE93" s="4">
        <f t="shared" si="11"/>
        <v>373.65660000000003</v>
      </c>
      <c r="AF93" s="8">
        <f t="shared" si="4"/>
        <v>410.15527900000001</v>
      </c>
      <c r="AG93" s="14">
        <f t="shared" si="5"/>
        <v>453.02810000000005</v>
      </c>
      <c r="AH93" s="8">
        <f t="shared" si="6"/>
        <v>493.26334500000002</v>
      </c>
      <c r="AI93" s="25">
        <f t="shared" si="7"/>
        <v>177.79351666666673</v>
      </c>
      <c r="AJ93" s="9">
        <f t="shared" si="8"/>
        <v>0.47582062424875332</v>
      </c>
      <c r="AK93" s="9">
        <f t="shared" si="9"/>
        <v>0.47582062424875332</v>
      </c>
      <c r="AL93" s="9">
        <f t="shared" si="10"/>
        <v>0</v>
      </c>
      <c r="AM93" s="14">
        <f>Forward!AI93*(1+SUM($B93:$B$228))</f>
        <v>116.24579999999999</v>
      </c>
      <c r="AN93" s="14">
        <f>Forward!AJ93*(1+SUM($B93:$B$228))</f>
        <v>238.36259999999999</v>
      </c>
      <c r="AO93" s="14">
        <f>Forward!AK93*(1+SUM($B93:$B$228))</f>
        <v>244.23359999999997</v>
      </c>
      <c r="AP93" s="14">
        <f>Forward!AL93*(1+SUM($B93:$B$228))</f>
        <v>232.49159999999998</v>
      </c>
      <c r="AQ93" s="14">
        <f>Forward!AM93*(1+SUM($B93:$B$228))</f>
        <v>223.09799999999998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Forward!K94*(1+SUM($B94:$B$228))+(-'Swap - Encargos'!B11-'Swap - Encargos'!$M11-'Swap - Encargos'!$L11)*(1+SUM($B94:$B$228))+('Swap - Encargos'!X11)*(1+SUM($B94:$B$228))</f>
        <v>127.20239999999998</v>
      </c>
      <c r="L94" s="4">
        <f>Forward!L94*(1+SUM($B94:$B$228))+(-'Swap - Encargos'!C11-'Swap - Encargos'!$M11-'Swap - Encargos'!$L11)*(1+SUM($B94:$B$228))+('Swap - Encargos'!Y11)*(1+SUM($B94:$B$228))</f>
        <v>194.33700000000002</v>
      </c>
      <c r="M94" s="4">
        <f>Forward!M94*(1+SUM($B94:$B$228))+(-'Swap - Encargos'!D11-'Swap - Encargos'!$M11-'Swap - Encargos'!$L11)*(1+SUM($B94:$B$228))+('Swap - Encargos'!Z11)*(1+SUM($B94:$B$228))</f>
        <v>214.35959999999997</v>
      </c>
      <c r="N94" s="4">
        <f>Forward!N94*(1+SUM($B94:$B$228))+(-'Swap - Encargos'!E11-'Swap - Encargos'!$M11-'Swap - Encargos'!$L11)*(1+SUM($B94:$B$228))+('Swap - Encargos'!AA11)*(1+SUM($B94:$B$228))</f>
        <v>210.82619999999997</v>
      </c>
      <c r="O94" s="4">
        <f>Forward!O94*(1+SUM($B94:$B$228))+(-'Swap - Encargos'!F11-'Swap - Encargos'!$M11-'Swap - Encargos'!$L11)*(1+SUM($B94:$B$228))+('Swap - Encargos'!AB11)*(1+SUM($B94:$B$228))</f>
        <v>199.04819999999998</v>
      </c>
      <c r="P94" s="4">
        <f>Forward!P94*(1+SUM($B94:$B$228))+(-'Swap - Encargos'!G11-'Swap - Encargos'!$M11-'Swap - Encargos'!$L11)*(1+SUM($B94:$B$228))+('Swap - Encargos'!AC11)*(1+SUM($B94:$B$228))</f>
        <v>195.51479999999998</v>
      </c>
      <c r="Q94" s="4">
        <f>Forward!Q94*(1+SUM($B94:$B$228))+(-'Swap - Encargos'!H11-'Swap - Encargos'!$M11-'Swap - Encargos'!$L11)*(1+SUM($B94:$B$228))+('Swap - Encargos'!AD11)*(1+SUM($B94:$B$228))</f>
        <v>190.80359999999999</v>
      </c>
      <c r="R94" s="4">
        <f>Forward!R94*(1+SUM($B94:$B$228))+(-'Swap - Encargos'!I11-'Swap - Encargos'!$M11-'Swap - Encargos'!$L11)*(1+SUM($B94:$B$228))+('Swap - Encargos'!AE11)*(1+SUM($B94:$B$228))</f>
        <v>182.559</v>
      </c>
      <c r="S94" s="4">
        <f>Forward!S94*(1+SUM($B94:$B$228))+(-'Swap - Encargos'!J11-'Swap - Encargos'!$M11-'Swap - Encargos'!$L11)*(1+SUM($B94:$B$228))+('Swap - Encargos'!AF11)*(1+SUM($B94:$B$228))</f>
        <v>179.02559999999997</v>
      </c>
      <c r="T94" s="4">
        <f>Forward!T94*(1+SUM($B94:$B$228))+(-'Swap - Encargos'!K11-'Swap - Encargos'!$M11-'Swap - Encargos'!$L11)*(1+SUM($B94:$B$228))+('Swap - Encargos'!AG11)*(1+SUM($B94:$B$228))</f>
        <v>174.31439999999998</v>
      </c>
      <c r="U94" s="4">
        <f>Forward!U94*(1+SUM($B94:$B$228))</f>
        <v>0</v>
      </c>
      <c r="V94" s="6"/>
      <c r="W94" s="20">
        <f t="shared" si="0"/>
        <v>197.21606666666665</v>
      </c>
      <c r="X94" s="20">
        <f t="shared" si="1"/>
        <v>191.25591507936502</v>
      </c>
      <c r="Y94" s="23">
        <f t="shared" si="2"/>
        <v>198.26299999999998</v>
      </c>
      <c r="Z94" s="23">
        <f t="shared" si="3"/>
        <v>187.9262173511905</v>
      </c>
      <c r="AA94" s="4">
        <f>IF(MONTH($C94)=1,Forward!AA94*(1+SUM($B94:$B$228)),AA93)</f>
        <v>36.498679000000003</v>
      </c>
      <c r="AB94" s="4">
        <f>IF(MONTH($C94)=1,Forward!AB94*(1+SUM($B94:$B$228)),AB93)</f>
        <v>79.371500000000012</v>
      </c>
      <c r="AC94" s="4">
        <f>IF(MONTH($C94)=1,Forward!AC94*(1+SUM($B94:$B$228)),AC93)</f>
        <v>119.606745</v>
      </c>
      <c r="AD94" s="4">
        <f>IF(MONTH($C94)=1,Forward!AD94*(1+SUM($B94:$B$228)),AD93)</f>
        <v>366.33000000000004</v>
      </c>
      <c r="AE94" s="4">
        <f t="shared" si="11"/>
        <v>373.65660000000003</v>
      </c>
      <c r="AF94" s="8">
        <f t="shared" si="4"/>
        <v>410.15527900000001</v>
      </c>
      <c r="AG94" s="14">
        <f t="shared" si="5"/>
        <v>453.02810000000005</v>
      </c>
      <c r="AH94" s="8">
        <f t="shared" si="6"/>
        <v>493.26334500000002</v>
      </c>
      <c r="AI94" s="25">
        <f t="shared" si="7"/>
        <v>176.44053333333338</v>
      </c>
      <c r="AJ94" s="9">
        <f t="shared" si="8"/>
        <v>0.47219969708372173</v>
      </c>
      <c r="AK94" s="9">
        <f t="shared" si="9"/>
        <v>0.47219969708372173</v>
      </c>
      <c r="AL94" s="9">
        <f t="shared" si="10"/>
        <v>0</v>
      </c>
      <c r="AM94" s="14">
        <f>Forward!AI94*(1+SUM($B94:$B$228))</f>
        <v>140.15819999999999</v>
      </c>
      <c r="AN94" s="14">
        <f>Forward!AJ94*(1+SUM($B94:$B$228))</f>
        <v>232.0266</v>
      </c>
      <c r="AO94" s="14">
        <f>Forward!AK94*(1+SUM($B94:$B$228))</f>
        <v>240.27119999999999</v>
      </c>
      <c r="AP94" s="14">
        <f>Forward!AL94*(1+SUM($B94:$B$228))</f>
        <v>235.56</v>
      </c>
      <c r="AQ94" s="14">
        <f>Forward!AM94*(1+SUM($B94:$B$228))</f>
        <v>226.13759999999999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Forward!K95*(1+SUM($B95:$B$228))+(-'Swap - Encargos'!B12-'Swap - Encargos'!$M12-'Swap - Encargos'!$L12)*(1+SUM($B95:$B$228))+('Swap - Encargos'!X12)*(1+SUM($B95:$B$228))</f>
        <v>103.90160000000003</v>
      </c>
      <c r="L95" s="4">
        <f>Forward!L95*(1+SUM($B95:$B$228))+(-'Swap - Encargos'!C12-'Swap - Encargos'!$M12-'Swap - Encargos'!$L12)*(1+SUM($B95:$B$228))+('Swap - Encargos'!Y12)*(1+SUM($B95:$B$228))</f>
        <v>165.29800000000003</v>
      </c>
      <c r="M95" s="4">
        <f>Forward!M95*(1+SUM($B95:$B$228))+(-'Swap - Encargos'!D12-'Swap - Encargos'!$M12-'Swap - Encargos'!$L12)*(1+SUM($B95:$B$228))+('Swap - Encargos'!Z12)*(1+SUM($B95:$B$228))</f>
        <v>187.7313</v>
      </c>
      <c r="N95" s="4">
        <f>Forward!N95*(1+SUM($B95:$B$228))+(-'Swap - Encargos'!E12-'Swap - Encargos'!$M12-'Swap - Encargos'!$L12)*(1+SUM($B95:$B$228))+('Swap - Encargos'!AA12)*(1+SUM($B95:$B$228))</f>
        <v>192.45410000000001</v>
      </c>
      <c r="O95" s="4">
        <f>Forward!O95*(1+SUM($B95:$B$228))+(-'Swap - Encargos'!F12-'Swap - Encargos'!$M12-'Swap - Encargos'!$L12)*(1+SUM($B95:$B$228))+('Swap - Encargos'!AB12)*(1+SUM($B95:$B$228))</f>
        <v>186.5506</v>
      </c>
      <c r="P95" s="4">
        <f>Forward!P95*(1+SUM($B95:$B$228))+(-'Swap - Encargos'!G12-'Swap - Encargos'!$M12-'Swap - Encargos'!$L12)*(1+SUM($B95:$B$228))+('Swap - Encargos'!AC12)*(1+SUM($B95:$B$228))</f>
        <v>181.8278</v>
      </c>
      <c r="Q95" s="4">
        <f>Forward!Q95*(1+SUM($B95:$B$228))+(-'Swap - Encargos'!H12-'Swap - Encargos'!$M12-'Swap - Encargos'!$L12)*(1+SUM($B95:$B$228))+('Swap - Encargos'!AD12)*(1+SUM($B95:$B$228))</f>
        <v>178.28570000000002</v>
      </c>
      <c r="R95" s="4">
        <f>Forward!R95*(1+SUM($B95:$B$228))+(-'Swap - Encargos'!I12-'Swap - Encargos'!$M12-'Swap - Encargos'!$L12)*(1+SUM($B95:$B$228))+('Swap - Encargos'!AE12)*(1+SUM($B95:$B$228))</f>
        <v>174.74360000000001</v>
      </c>
      <c r="S95" s="4">
        <f>Forward!S95*(1+SUM($B95:$B$228))+(-'Swap - Encargos'!J12-'Swap - Encargos'!$M12-'Swap - Encargos'!$L12)*(1+SUM($B95:$B$228))+('Swap - Encargos'!AF12)*(1+SUM($B95:$B$228))</f>
        <v>171.20150000000001</v>
      </c>
      <c r="T95" s="4">
        <f>Forward!T95*(1+SUM($B95:$B$228))+(-'Swap - Encargos'!K12-'Swap - Encargos'!$M12-'Swap - Encargos'!$L12)*(1+SUM($B95:$B$228))+('Swap - Encargos'!AG12)*(1+SUM($B95:$B$228))</f>
        <v>166.47870000000003</v>
      </c>
      <c r="U95" s="4">
        <f>Forward!U95*(1+SUM($B95:$B$228))</f>
        <v>0</v>
      </c>
      <c r="V95" s="6"/>
      <c r="W95" s="20">
        <f t="shared" si="0"/>
        <v>174.44842500000001</v>
      </c>
      <c r="X95" s="20">
        <f t="shared" si="1"/>
        <v>191.25591507936502</v>
      </c>
      <c r="Y95" s="23">
        <f t="shared" si="2"/>
        <v>178.87604999999999</v>
      </c>
      <c r="Z95" s="23">
        <f t="shared" si="3"/>
        <v>187.9262173511905</v>
      </c>
      <c r="AA95" s="4">
        <f>IF(MONTH($C95)=1,Forward!AA95*(1+SUM($B95:$B$228)),AA94)</f>
        <v>36.498679000000003</v>
      </c>
      <c r="AB95" s="4">
        <f>IF(MONTH($C95)=1,Forward!AB95*(1+SUM($B95:$B$228)),AB94)</f>
        <v>79.371500000000012</v>
      </c>
      <c r="AC95" s="4">
        <f>IF(MONTH($C95)=1,Forward!AC95*(1+SUM($B95:$B$228)),AC94)</f>
        <v>119.606745</v>
      </c>
      <c r="AD95" s="4">
        <f>IF(MONTH($C95)=1,Forward!AD95*(1+SUM($B95:$B$228)),AD94)</f>
        <v>366.33000000000004</v>
      </c>
      <c r="AE95" s="4">
        <f t="shared" si="11"/>
        <v>373.65660000000003</v>
      </c>
      <c r="AF95" s="8">
        <f t="shared" si="4"/>
        <v>410.15527900000001</v>
      </c>
      <c r="AG95" s="14">
        <f t="shared" si="5"/>
        <v>453.02810000000005</v>
      </c>
      <c r="AH95" s="8">
        <f t="shared" si="6"/>
        <v>493.26334500000002</v>
      </c>
      <c r="AI95" s="25">
        <f t="shared" si="7"/>
        <v>199.20817500000001</v>
      </c>
      <c r="AJ95" s="9">
        <f t="shared" si="8"/>
        <v>0.5331316909697299</v>
      </c>
      <c r="AK95" s="9">
        <f t="shared" si="9"/>
        <v>0.5331316909697299</v>
      </c>
      <c r="AL95" s="9">
        <f t="shared" si="10"/>
        <v>0</v>
      </c>
      <c r="AM95" s="14">
        <f>Forward!AI95*(1+SUM($B95:$B$228))</f>
        <v>112.16650000000001</v>
      </c>
      <c r="AN95" s="14">
        <f>Forward!AJ95*(1+SUM($B95:$B$228))</f>
        <v>194.81550000000001</v>
      </c>
      <c r="AO95" s="14">
        <f>Forward!AK95*(1+SUM($B95:$B$228))</f>
        <v>218.42950000000002</v>
      </c>
      <c r="AP95" s="14">
        <f>Forward!AL95*(1+SUM($B95:$B$228))</f>
        <v>218.42950000000002</v>
      </c>
      <c r="AQ95" s="14">
        <f>Forward!AM95*(1+SUM($B95:$B$228))</f>
        <v>208.98390000000001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Forward!K96*(1+SUM($B96:$B$228))+(-'Swap - Encargos'!B13-'Swap - Encargos'!$M13-'Swap - Encargos'!$L13)*(1+SUM($B96:$B$228))+('Swap - Encargos'!X13)*(1+SUM($B96:$B$228))</f>
        <v>96.333600000000004</v>
      </c>
      <c r="L96" s="4">
        <f>Forward!L96*(1+SUM($B96:$B$228))+(-'Swap - Encargos'!C13-'Swap - Encargos'!$M13-'Swap - Encargos'!$L13)*(1+SUM($B96:$B$228))+('Swap - Encargos'!Y13)*(1+SUM($B96:$B$228))</f>
        <v>116.30520000000001</v>
      </c>
      <c r="M96" s="4">
        <f>Forward!M96*(1+SUM($B96:$B$228))+(-'Swap - Encargos'!D13-'Swap - Encargos'!$M13-'Swap - Encargos'!$L13)*(1+SUM($B96:$B$228))+('Swap - Encargos'!Z13)*(1+SUM($B96:$B$228))</f>
        <v>162.1224</v>
      </c>
      <c r="N96" s="4">
        <f>Forward!N96*(1+SUM($B96:$B$228))+(-'Swap - Encargos'!E13-'Swap - Encargos'!$M13-'Swap - Encargos'!$L13)*(1+SUM($B96:$B$228))+('Swap - Encargos'!AA13)*(1+SUM($B96:$B$228))</f>
        <v>173.87040000000005</v>
      </c>
      <c r="O96" s="4">
        <f>Forward!O96*(1+SUM($B96:$B$228))+(-'Swap - Encargos'!F13-'Swap - Encargos'!$M13-'Swap - Encargos'!$L13)*(1+SUM($B96:$B$228))+('Swap - Encargos'!AB13)*(1+SUM($B96:$B$228))</f>
        <v>167.99639999999999</v>
      </c>
      <c r="P96" s="4">
        <f>Forward!P96*(1+SUM($B96:$B$228))+(-'Swap - Encargos'!G13-'Swap - Encargos'!$M13-'Swap - Encargos'!$L13)*(1+SUM($B96:$B$228))+('Swap - Encargos'!AC13)*(1+SUM($B96:$B$228))</f>
        <v>178.56960000000001</v>
      </c>
      <c r="Q96" s="4">
        <f>Forward!Q96*(1+SUM($B96:$B$228))+(-'Swap - Encargos'!H13-'Swap - Encargos'!$M13-'Swap - Encargos'!$L13)*(1+SUM($B96:$B$228))+('Swap - Encargos'!AD13)*(1+SUM($B96:$B$228))</f>
        <v>175.04519999999999</v>
      </c>
      <c r="R96" s="4">
        <f>Forward!R96*(1+SUM($B96:$B$228))+(-'Swap - Encargos'!I13-'Swap - Encargos'!$M13-'Swap - Encargos'!$L13)*(1+SUM($B96:$B$228))+('Swap - Encargos'!AE13)*(1+SUM($B96:$B$228))</f>
        <v>175.04520000000002</v>
      </c>
      <c r="S96" s="4">
        <f>Forward!S96*(1+SUM($B96:$B$228))+(-'Swap - Encargos'!J13-'Swap - Encargos'!$M13-'Swap - Encargos'!$L13)*(1+SUM($B96:$B$228))+('Swap - Encargos'!AF13)*(1+SUM($B96:$B$228))</f>
        <v>169.1712</v>
      </c>
      <c r="T96" s="4">
        <f>Forward!T96*(1+SUM($B96:$B$228))+(-'Swap - Encargos'!K13-'Swap - Encargos'!$M13-'Swap - Encargos'!$L13)*(1+SUM($B96:$B$228))+('Swap - Encargos'!AG13)*(1+SUM($B96:$B$228))</f>
        <v>163.29720000000003</v>
      </c>
      <c r="U96" s="4">
        <f>Forward!U96*(1+SUM($B96:$B$228))</f>
        <v>0</v>
      </c>
      <c r="V96" s="6"/>
      <c r="W96" s="20">
        <f t="shared" si="0"/>
        <v>146.45840000000004</v>
      </c>
      <c r="X96" s="20">
        <f t="shared" si="1"/>
        <v>191.25591507936502</v>
      </c>
      <c r="Y96" s="23">
        <f t="shared" si="2"/>
        <v>157.0316</v>
      </c>
      <c r="Z96" s="23">
        <f t="shared" si="3"/>
        <v>187.9262173511905</v>
      </c>
      <c r="AA96" s="4">
        <f>IF(MONTH($C96)=1,Forward!AA96*(1+SUM($B96:$B$228)),AA95)</f>
        <v>36.498679000000003</v>
      </c>
      <c r="AB96" s="4">
        <f>IF(MONTH($C96)=1,Forward!AB96*(1+SUM($B96:$B$228)),AB95)</f>
        <v>79.371500000000012</v>
      </c>
      <c r="AC96" s="4">
        <f>IF(MONTH($C96)=1,Forward!AC96*(1+SUM($B96:$B$228)),AC95)</f>
        <v>119.606745</v>
      </c>
      <c r="AD96" s="4">
        <f>IF(MONTH($C96)=1,Forward!AD96*(1+SUM($B96:$B$228)),AD95)</f>
        <v>366.33000000000004</v>
      </c>
      <c r="AE96" s="4">
        <f t="shared" si="11"/>
        <v>373.65660000000003</v>
      </c>
      <c r="AF96" s="8">
        <f t="shared" si="4"/>
        <v>410.15527900000001</v>
      </c>
      <c r="AG96" s="14">
        <f t="shared" si="5"/>
        <v>453.02810000000005</v>
      </c>
      <c r="AH96" s="8">
        <f t="shared" si="6"/>
        <v>493.26334500000002</v>
      </c>
      <c r="AI96" s="25">
        <f t="shared" si="7"/>
        <v>227.19819999999999</v>
      </c>
      <c r="AJ96" s="9">
        <f t="shared" si="8"/>
        <v>0.60804010955513688</v>
      </c>
      <c r="AK96" s="9">
        <f t="shared" si="9"/>
        <v>0.60804010955513688</v>
      </c>
      <c r="AL96" s="9">
        <f t="shared" si="10"/>
        <v>0</v>
      </c>
      <c r="AM96" s="14">
        <f>Forward!AI96*(1+SUM($B96:$B$228))</f>
        <v>105.732</v>
      </c>
      <c r="AN96" s="14">
        <f>Forward!AJ96*(1+SUM($B96:$B$228))</f>
        <v>142.1508</v>
      </c>
      <c r="AO96" s="14">
        <f>Forward!AK96*(1+SUM($B96:$B$228))</f>
        <v>191.4924</v>
      </c>
      <c r="AP96" s="14">
        <f>Forward!AL96*(1+SUM($B96:$B$228))</f>
        <v>203.24040000000002</v>
      </c>
      <c r="AQ96" s="14">
        <f>Forward!AM96*(1+SUM($B96:$B$228))</f>
        <v>193.84200000000001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Forward!K97*(1+SUM($B97:$B$228))+(-'Swap - Encargos'!B14-'Swap - Encargos'!$M14-'Swap - Encargos'!$L14)*(1+SUM($B97:$B$228))+('Swap - Encargos'!X14)*(1+SUM($B97:$B$228))</f>
        <v>100.68020000000001</v>
      </c>
      <c r="L97" s="4">
        <f>Forward!L97*(1+SUM($B97:$B$228))+(-'Swap - Encargos'!C14-'Swap - Encargos'!$M14-'Swap - Encargos'!$L14)*(1+SUM($B97:$B$228))+('Swap - Encargos'!Y14)*(1+SUM($B97:$B$228))</f>
        <v>112.38720000000002</v>
      </c>
      <c r="M97" s="4">
        <f>Forward!M97*(1+SUM($B97:$B$228))+(-'Swap - Encargos'!D14-'Swap - Encargos'!$M14-'Swap - Encargos'!$L14)*(1+SUM($B97:$B$228))+('Swap - Encargos'!Z14)*(1+SUM($B97:$B$228))</f>
        <v>155.70310000000001</v>
      </c>
      <c r="N97" s="4">
        <f>Forward!N97*(1+SUM($B97:$B$228))+(-'Swap - Encargos'!E14-'Swap - Encargos'!$M14-'Swap - Encargos'!$L14)*(1+SUM($B97:$B$228))+('Swap - Encargos'!AA14)*(1+SUM($B97:$B$228))</f>
        <v>169.75150000000002</v>
      </c>
      <c r="O97" s="4">
        <f>Forward!O97*(1+SUM($B97:$B$228))+(-'Swap - Encargos'!F14-'Swap - Encargos'!$M14-'Swap - Encargos'!$L14)*(1+SUM($B97:$B$228))+('Swap - Encargos'!AB14)*(1+SUM($B97:$B$228))</f>
        <v>161.5566</v>
      </c>
      <c r="P97" s="4">
        <f>Forward!P97*(1+SUM($B97:$B$228))+(-'Swap - Encargos'!G14-'Swap - Encargos'!$M14-'Swap - Encargos'!$L14)*(1+SUM($B97:$B$228))+('Swap - Encargos'!AC14)*(1+SUM($B97:$B$228))</f>
        <v>183.79989999999998</v>
      </c>
      <c r="Q97" s="4">
        <f>Forward!Q97*(1+SUM($B97:$B$228))+(-'Swap - Encargos'!H14-'Swap - Encargos'!$M14-'Swap - Encargos'!$L14)*(1+SUM($B97:$B$228))+('Swap - Encargos'!AD14)*(1+SUM($B97:$B$228))</f>
        <v>182.6292</v>
      </c>
      <c r="R97" s="4">
        <f>Forward!R97*(1+SUM($B97:$B$228))+(-'Swap - Encargos'!I14-'Swap - Encargos'!$M14-'Swap - Encargos'!$L14)*(1+SUM($B97:$B$228))+('Swap - Encargos'!AE14)*(1+SUM($B97:$B$228))</f>
        <v>170.92219999999998</v>
      </c>
      <c r="S97" s="4">
        <f>Forward!S97*(1+SUM($B97:$B$228))+(-'Swap - Encargos'!J14-'Swap - Encargos'!$M14-'Swap - Encargos'!$L14)*(1+SUM($B97:$B$228))+('Swap - Encargos'!AF14)*(1+SUM($B97:$B$228))</f>
        <v>167.4101</v>
      </c>
      <c r="T97" s="4">
        <f>Forward!T97*(1+SUM($B97:$B$228))+(-'Swap - Encargos'!K14-'Swap - Encargos'!$M14-'Swap - Encargos'!$L14)*(1+SUM($B97:$B$228))+('Swap - Encargos'!AG14)*(1+SUM($B97:$B$228))</f>
        <v>161.5566</v>
      </c>
      <c r="U97" s="4">
        <f>Forward!U97*(1+SUM($B97:$B$228))</f>
        <v>0</v>
      </c>
      <c r="V97" s="6"/>
      <c r="W97" s="20">
        <f t="shared" si="0"/>
        <v>144.02861944444444</v>
      </c>
      <c r="X97" s="20">
        <f t="shared" si="1"/>
        <v>191.25591507936502</v>
      </c>
      <c r="Y97" s="23">
        <f t="shared" si="2"/>
        <v>155.25433166666667</v>
      </c>
      <c r="Z97" s="23">
        <f t="shared" si="3"/>
        <v>187.9262173511905</v>
      </c>
      <c r="AA97" s="4">
        <f>IF(MONTH($C97)=1,Forward!AA97*(1+SUM($B97:$B$228)),AA96)</f>
        <v>36.498679000000003</v>
      </c>
      <c r="AB97" s="4">
        <f>IF(MONTH($C97)=1,Forward!AB97*(1+SUM($B97:$B$228)),AB96)</f>
        <v>79.371500000000012</v>
      </c>
      <c r="AC97" s="4">
        <f>IF(MONTH($C97)=1,Forward!AC97*(1+SUM($B97:$B$228)),AC96)</f>
        <v>119.606745</v>
      </c>
      <c r="AD97" s="4">
        <f>IF(MONTH($C97)=1,Forward!AD97*(1+SUM($B97:$B$228)),AD96)</f>
        <v>366.33000000000004</v>
      </c>
      <c r="AE97" s="4">
        <f t="shared" si="11"/>
        <v>373.65660000000003</v>
      </c>
      <c r="AF97" s="8">
        <f t="shared" si="4"/>
        <v>410.15527900000001</v>
      </c>
      <c r="AG97" s="14">
        <f t="shared" si="5"/>
        <v>453.02810000000005</v>
      </c>
      <c r="AH97" s="8">
        <f t="shared" si="6"/>
        <v>493.26334500000002</v>
      </c>
      <c r="AI97" s="25">
        <f t="shared" si="7"/>
        <v>229.62798055555558</v>
      </c>
      <c r="AJ97" s="9">
        <f t="shared" si="8"/>
        <v>0.6145428196786985</v>
      </c>
      <c r="AK97" s="9">
        <f t="shared" si="9"/>
        <v>0.6145428196786985</v>
      </c>
      <c r="AL97" s="9">
        <f t="shared" si="10"/>
        <v>0</v>
      </c>
      <c r="AM97" s="14">
        <f>Forward!AI97*(1+SUM($B97:$B$228))</f>
        <v>106.53370000000001</v>
      </c>
      <c r="AN97" s="14">
        <f>Forward!AJ97*(1+SUM($B97:$B$228))</f>
        <v>138.14260000000002</v>
      </c>
      <c r="AO97" s="14">
        <f>Forward!AK97*(1+SUM($B97:$B$228))</f>
        <v>184.97060000000002</v>
      </c>
      <c r="AP97" s="14">
        <f>Forward!AL97*(1+SUM($B97:$B$228))</f>
        <v>199.01900000000001</v>
      </c>
      <c r="AQ97" s="14">
        <f>Forward!AM97*(1+SUM($B97:$B$228))</f>
        <v>189.6534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Forward!L98*(1+SUM($B98:$B$228))+(-'Swap - Encargos'!C15-'Swap - Encargos'!$M15-'Swap - Encargos'!$L15)*(1+SUM($B98:$B$228))+('Swap - Encargos'!Y15)*(1+SUM($B98:$B$228))</f>
        <v>104.80500000000001</v>
      </c>
      <c r="M98" s="4">
        <f>Forward!M98*(1+SUM($B98:$B$228))+(-'Swap - Encargos'!D15-'Swap - Encargos'!$M15-'Swap - Encargos'!$L15)*(1+SUM($B98:$B$228))+('Swap - Encargos'!Z15)*(1+SUM($B98:$B$228))</f>
        <v>124.60150000000003</v>
      </c>
      <c r="N98" s="4">
        <f>Forward!N98*(1+SUM($B98:$B$228))+(-'Swap - Encargos'!E15-'Swap - Encargos'!$M15-'Swap - Encargos'!$L15)*(1+SUM($B98:$B$228))+('Swap - Encargos'!AA15)*(1+SUM($B98:$B$228))</f>
        <v>143.23350000000002</v>
      </c>
      <c r="O98" s="4">
        <f>Forward!O98*(1+SUM($B98:$B$228))+(-'Swap - Encargos'!F15-'Swap - Encargos'!$M15-'Swap - Encargos'!$L15)*(1+SUM($B98:$B$228))+('Swap - Encargos'!AB15)*(1+SUM($B98:$B$228))</f>
        <v>157.20750000000001</v>
      </c>
      <c r="P98" s="4">
        <f>Forward!P98*(1+SUM($B98:$B$228))+(-'Swap - Encargos'!G15-'Swap - Encargos'!$M15-'Swap - Encargos'!$L15)*(1+SUM($B98:$B$228))+('Swap - Encargos'!AC15)*(1+SUM($B98:$B$228))</f>
        <v>186.32</v>
      </c>
      <c r="Q98" s="4">
        <f>Forward!Q98*(1+SUM($B98:$B$228))+(-'Swap - Encargos'!H15-'Swap - Encargos'!$M15-'Swap - Encargos'!$L15)*(1+SUM($B98:$B$228))+('Swap - Encargos'!AD15)*(1+SUM($B98:$B$228))</f>
        <v>181.66200000000001</v>
      </c>
      <c r="R98" s="4">
        <f>Forward!R98*(1+SUM($B98:$B$228))+(-'Swap - Encargos'!I15-'Swap - Encargos'!$M15-'Swap - Encargos'!$L15)*(1+SUM($B98:$B$228))+('Swap - Encargos'!AE15)*(1+SUM($B98:$B$228))</f>
        <v>177.00400000000002</v>
      </c>
      <c r="S98" s="4">
        <f>Forward!S98*(1+SUM($B98:$B$228))+(-'Swap - Encargos'!J15-'Swap - Encargos'!$M15-'Swap - Encargos'!$L15)*(1+SUM($B98:$B$228))+('Swap - Encargos'!AF15)*(1+SUM($B98:$B$228))</f>
        <v>173.51050000000001</v>
      </c>
      <c r="T98" s="4">
        <f>Forward!T98*(1+SUM($B98:$B$228))+(-'Swap - Encargos'!K15-'Swap - Encargos'!$M15-'Swap - Encargos'!$L15)*(1+SUM($B98:$B$228))+('Swap - Encargos'!AG15)*(1+SUM($B98:$B$228))</f>
        <v>166.52350000000001</v>
      </c>
      <c r="U98" s="4">
        <f>Forward!U98*(1+SUM($B98:$B$228))</f>
        <v>0</v>
      </c>
      <c r="V98" s="6"/>
      <c r="W98" s="20">
        <f t="shared" si="0"/>
        <v>124.21333333333334</v>
      </c>
      <c r="X98" s="20">
        <f t="shared" si="1"/>
        <v>191.25591507936502</v>
      </c>
      <c r="Y98" s="23">
        <f t="shared" si="2"/>
        <v>143.23349999999999</v>
      </c>
      <c r="Z98" s="23">
        <f t="shared" si="3"/>
        <v>187.9262173511905</v>
      </c>
      <c r="AA98" s="4">
        <f>IF(MONTH($C98)=1,Forward!AA98*(1+SUM($B98:$B$228)),AA97)</f>
        <v>34.806905</v>
      </c>
      <c r="AB98" s="4">
        <f>IF(MONTH($C98)=1,Forward!AB98*(1+SUM($B98:$B$228)),AB97)</f>
        <v>75.69250000000001</v>
      </c>
      <c r="AC98" s="4">
        <f>IF(MONTH($C98)=1,Forward!AC98*(1+SUM($B98:$B$228)),AC97)</f>
        <v>114.06277500000002</v>
      </c>
      <c r="AD98" s="4">
        <f>IF(MONTH($C98)=1,Forward!AD98*(1+SUM($B98:$B$228)),AD97)</f>
        <v>384.28500000000003</v>
      </c>
      <c r="AE98" s="4">
        <f>AD98*(1-4%)</f>
        <v>368.91360000000003</v>
      </c>
      <c r="AF98" s="8">
        <f t="shared" si="4"/>
        <v>403.720505</v>
      </c>
      <c r="AG98" s="14">
        <f t="shared" si="5"/>
        <v>444.60610000000003</v>
      </c>
      <c r="AH98" s="8">
        <f t="shared" si="6"/>
        <v>482.97637500000008</v>
      </c>
      <c r="AI98" s="25">
        <f t="shared" si="7"/>
        <v>244.70026666666669</v>
      </c>
      <c r="AJ98" s="9">
        <f t="shared" si="8"/>
        <v>0.66329966329966328</v>
      </c>
      <c r="AK98" s="9">
        <f t="shared" si="9"/>
        <v>0.66329966329966328</v>
      </c>
      <c r="AL98" s="9">
        <f t="shared" si="10"/>
        <v>0</v>
      </c>
      <c r="AM98" s="14">
        <f>Forward!AI98*(1+SUM($B98:$B$228))</f>
        <v>125.76600000000001</v>
      </c>
      <c r="AN98" s="14">
        <f>Forward!AJ98*(1+SUM($B98:$B$228))</f>
        <v>151.38500000000002</v>
      </c>
      <c r="AO98" s="14">
        <f>Forward!AK98*(1+SUM($B98:$B$228))</f>
        <v>168.85250000000002</v>
      </c>
      <c r="AP98" s="14">
        <f>Forward!AL98*(1+SUM($B98:$B$228))</f>
        <v>183.99100000000001</v>
      </c>
      <c r="AQ98" s="14">
        <f>Forward!AM98*(1+SUM($B98:$B$228))</f>
        <v>208.44550000000001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Forward!L99*(1+SUM($B99:$B$228))+(-'Swap - Encargos'!C16-'Swap - Encargos'!$M16-'Swap - Encargos'!$L16)*(1+SUM($B99:$B$228))+('Swap - Encargos'!Y16)*(1+SUM($B99:$B$228))</f>
        <v>107.8056</v>
      </c>
      <c r="M99" s="4">
        <f>Forward!M99*(1+SUM($B99:$B$228))+(-'Swap - Encargos'!D16-'Swap - Encargos'!$M16-'Swap - Encargos'!$L16)*(1+SUM($B99:$B$228))+('Swap - Encargos'!Z16)*(1+SUM($B99:$B$228))</f>
        <v>115.92000000000002</v>
      </c>
      <c r="N99" s="4">
        <f>Forward!N99*(1+SUM($B99:$B$228))+(-'Swap - Encargos'!E16-'Swap - Encargos'!$M16-'Swap - Encargos'!$L16)*(1+SUM($B99:$B$228))+('Swap - Encargos'!AA16)*(1+SUM($B99:$B$228))</f>
        <v>129.8304</v>
      </c>
      <c r="O99" s="4">
        <f>Forward!O99*(1+SUM($B99:$B$228))+(-'Swap - Encargos'!F16-'Swap - Encargos'!$M16-'Swap - Encargos'!$L16)*(1+SUM($B99:$B$228))+('Swap - Encargos'!AB16)*(1+SUM($B99:$B$228))</f>
        <v>147.2184</v>
      </c>
      <c r="P99" s="4">
        <f>Forward!P99*(1+SUM($B99:$B$228))+(-'Swap - Encargos'!G16-'Swap - Encargos'!$M16-'Swap - Encargos'!$L16)*(1+SUM($B99:$B$228))+('Swap - Encargos'!AC16)*(1+SUM($B99:$B$228))</f>
        <v>192.4272</v>
      </c>
      <c r="Q99" s="4">
        <f>Forward!Q99*(1+SUM($B99:$B$228))+(-'Swap - Encargos'!H16-'Swap - Encargos'!$M16-'Swap - Encargos'!$L16)*(1+SUM($B99:$B$228))+('Swap - Encargos'!AD16)*(1+SUM($B99:$B$228))</f>
        <v>187.79040000000001</v>
      </c>
      <c r="R99" s="4">
        <f>Forward!R99*(1+SUM($B99:$B$228))+(-'Swap - Encargos'!I16-'Swap - Encargos'!$M16-'Swap - Encargos'!$L16)*(1+SUM($B99:$B$228))+('Swap - Encargos'!AE16)*(1+SUM($B99:$B$228))</f>
        <v>179.67599999999999</v>
      </c>
      <c r="S99" s="4">
        <f>Forward!S99*(1+SUM($B99:$B$228))+(-'Swap - Encargos'!J16-'Swap - Encargos'!$M16-'Swap - Encargos'!$L16)*(1+SUM($B99:$B$228))+('Swap - Encargos'!AF16)*(1+SUM($B99:$B$228))</f>
        <v>177.35759999999999</v>
      </c>
      <c r="T99" s="4">
        <f>Forward!T99*(1+SUM($B99:$B$228))+(-'Swap - Encargos'!K16-'Swap - Encargos'!$M16-'Swap - Encargos'!$L16)*(1+SUM($B99:$B$228))+('Swap - Encargos'!AG16)*(1+SUM($B99:$B$228))</f>
        <v>170.4024</v>
      </c>
      <c r="U99" s="4">
        <f>Forward!U99*(1+SUM($B99:$B$228))</f>
        <v>0</v>
      </c>
      <c r="V99" s="6"/>
      <c r="W99" s="20">
        <f t="shared" si="0"/>
        <v>118.9468</v>
      </c>
      <c r="X99" s="20">
        <f t="shared" si="1"/>
        <v>191.25591507936502</v>
      </c>
      <c r="Y99" s="23">
        <f t="shared" si="2"/>
        <v>139.9734</v>
      </c>
      <c r="Z99" s="23">
        <f t="shared" si="3"/>
        <v>187.9262173511905</v>
      </c>
      <c r="AA99" s="4">
        <f>IF(MONTH($C99)=1,Forward!AA99*(1+SUM($B99:$B$228)),AA98)</f>
        <v>34.806905</v>
      </c>
      <c r="AB99" s="4">
        <f>IF(MONTH($C99)=1,Forward!AB99*(1+SUM($B99:$B$228)),AB98)</f>
        <v>75.69250000000001</v>
      </c>
      <c r="AC99" s="4">
        <f>IF(MONTH($C99)=1,Forward!AC99*(1+SUM($B99:$B$228)),AC98)</f>
        <v>114.06277500000002</v>
      </c>
      <c r="AD99" s="4">
        <f>IF(MONTH($C99)=1,Forward!AD99*(1+SUM($B99:$B$228)),AD98)</f>
        <v>384.28500000000003</v>
      </c>
      <c r="AE99" s="4">
        <f t="shared" ref="AE99:AE109" si="12">AD99*(1-4%)</f>
        <v>368.91360000000003</v>
      </c>
      <c r="AF99" s="8">
        <f t="shared" si="4"/>
        <v>403.720505</v>
      </c>
      <c r="AG99" s="14">
        <f t="shared" si="5"/>
        <v>444.60610000000003</v>
      </c>
      <c r="AH99" s="8">
        <f t="shared" si="6"/>
        <v>482.97637500000008</v>
      </c>
      <c r="AI99" s="25">
        <f t="shared" si="7"/>
        <v>249.96680000000003</v>
      </c>
      <c r="AJ99" s="9">
        <f t="shared" si="8"/>
        <v>0.67757545398163688</v>
      </c>
      <c r="AK99" s="9">
        <f t="shared" si="9"/>
        <v>0.67757545398163688</v>
      </c>
      <c r="AL99" s="9">
        <f t="shared" si="10"/>
        <v>0</v>
      </c>
      <c r="AM99" s="14">
        <f>Forward!AI99*(1+SUM($B99:$B$228))</f>
        <v>124.03440000000001</v>
      </c>
      <c r="AN99" s="14">
        <f>Forward!AJ99*(1+SUM($B99:$B$228))</f>
        <v>140.26320000000001</v>
      </c>
      <c r="AO99" s="14">
        <f>Forward!AK99*(1+SUM($B99:$B$228))</f>
        <v>155.33279999999999</v>
      </c>
      <c r="AP99" s="14">
        <f>Forward!AL99*(1+SUM($B99:$B$228))</f>
        <v>168.084</v>
      </c>
      <c r="AQ99" s="14">
        <f>Forward!AM99*(1+SUM($B99:$B$228))</f>
        <v>207.49680000000001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Forward!L100*(1+SUM($B100:$B$228))+(-'Swap - Encargos'!C17-'Swap - Encargos'!$M17-'Swap - Encargos'!$L17)*(1+SUM($B100:$B$228))+('Swap - Encargos'!Y17)*(1+SUM($B100:$B$228))</f>
        <v>104.72280000000001</v>
      </c>
      <c r="M100" s="4">
        <f>Forward!M100*(1+SUM($B100:$B$228))+(-'Swap - Encargos'!D17-'Swap - Encargos'!$M17-'Swap - Encargos'!$L17)*(1+SUM($B100:$B$228))+('Swap - Encargos'!Z17)*(1+SUM($B100:$B$228))</f>
        <v>119.68320000000003</v>
      </c>
      <c r="N100" s="4">
        <f>Forward!N100*(1+SUM($B100:$B$228))+(-'Swap - Encargos'!E17-'Swap - Encargos'!$M17-'Swap - Encargos'!$L17)*(1+SUM($B100:$B$228))+('Swap - Encargos'!AA17)*(1+SUM($B100:$B$228))</f>
        <v>121.98480000000001</v>
      </c>
      <c r="O100" s="4">
        <f>Forward!O100*(1+SUM($B100:$B$228))+(-'Swap - Encargos'!F17-'Swap - Encargos'!$M17-'Swap - Encargos'!$L17)*(1+SUM($B100:$B$228))+('Swap - Encargos'!AB17)*(1+SUM($B100:$B$228))</f>
        <v>135.7944</v>
      </c>
      <c r="P100" s="4">
        <f>Forward!P100*(1+SUM($B100:$B$228))+(-'Swap - Encargos'!G17-'Swap - Encargos'!$M17-'Swap - Encargos'!$L17)*(1+SUM($B100:$B$228))+('Swap - Encargos'!AC17)*(1+SUM($B100:$B$228))</f>
        <v>161.11199999999999</v>
      </c>
      <c r="Q100" s="4">
        <f>Forward!Q100*(1+SUM($B100:$B$228))+(-'Swap - Encargos'!H17-'Swap - Encargos'!$M17-'Swap - Encargos'!$L17)*(1+SUM($B100:$B$228))+('Swap - Encargos'!AD17)*(1+SUM($B100:$B$228))</f>
        <v>179.5248</v>
      </c>
      <c r="R100" s="4">
        <f>Forward!R100*(1+SUM($B100:$B$228))+(-'Swap - Encargos'!I17-'Swap - Encargos'!$M17-'Swap - Encargos'!$L17)*(1+SUM($B100:$B$228))+('Swap - Encargos'!AE17)*(1+SUM($B100:$B$228))</f>
        <v>169.16759999999999</v>
      </c>
      <c r="S100" s="4">
        <f>Forward!S100*(1+SUM($B100:$B$228))+(-'Swap - Encargos'!J17-'Swap - Encargos'!$M17-'Swap - Encargos'!$L17)*(1+SUM($B100:$B$228))+('Swap - Encargos'!AF17)*(1+SUM($B100:$B$228))</f>
        <v>168.01680000000002</v>
      </c>
      <c r="T100" s="4">
        <f>Forward!T100*(1+SUM($B100:$B$228))+(-'Swap - Encargos'!K17-'Swap - Encargos'!$M17-'Swap - Encargos'!$L17)*(1+SUM($B100:$B$228))+('Swap - Encargos'!AG17)*(1+SUM($B100:$B$228))</f>
        <v>159.96119999999999</v>
      </c>
      <c r="U100" s="4">
        <f>Forward!U100*(1+SUM($B100:$B$228))</f>
        <v>0</v>
      </c>
      <c r="V100" s="6"/>
      <c r="W100" s="20">
        <f t="shared" si="0"/>
        <v>117.18980000000001</v>
      </c>
      <c r="X100" s="20">
        <f t="shared" si="1"/>
        <v>191.25591507936502</v>
      </c>
      <c r="Y100" s="23">
        <f t="shared" si="2"/>
        <v>131.15284000000003</v>
      </c>
      <c r="Z100" s="23">
        <f t="shared" si="3"/>
        <v>187.9262173511905</v>
      </c>
      <c r="AA100" s="4">
        <f>IF(MONTH($C100)=1,Forward!AA100*(1+SUM($B100:$B$228)),AA99)</f>
        <v>34.806905</v>
      </c>
      <c r="AB100" s="4">
        <f>IF(MONTH($C100)=1,Forward!AB100*(1+SUM($B100:$B$228)),AB99)</f>
        <v>75.69250000000001</v>
      </c>
      <c r="AC100" s="4">
        <f>IF(MONTH($C100)=1,Forward!AC100*(1+SUM($B100:$B$228)),AC99)</f>
        <v>114.06277500000002</v>
      </c>
      <c r="AD100" s="4">
        <f>IF(MONTH($C100)=1,Forward!AD100*(1+SUM($B100:$B$228)),AD99)</f>
        <v>384.28500000000003</v>
      </c>
      <c r="AE100" s="4">
        <f t="shared" si="12"/>
        <v>368.91360000000003</v>
      </c>
      <c r="AF100" s="8">
        <f t="shared" si="4"/>
        <v>403.720505</v>
      </c>
      <c r="AG100" s="14">
        <f t="shared" si="5"/>
        <v>444.60610000000003</v>
      </c>
      <c r="AH100" s="8">
        <f t="shared" si="6"/>
        <v>482.97637500000008</v>
      </c>
      <c r="AI100" s="25">
        <f t="shared" si="7"/>
        <v>251.72380000000004</v>
      </c>
      <c r="AJ100" s="9">
        <f t="shared" si="8"/>
        <v>0.68233808674985152</v>
      </c>
      <c r="AK100" s="9">
        <f t="shared" si="9"/>
        <v>0.68233808674985152</v>
      </c>
      <c r="AL100" s="9">
        <f t="shared" si="10"/>
        <v>0</v>
      </c>
      <c r="AM100" s="14">
        <f>Forward!AI100*(1+SUM($B100:$B$228))</f>
        <v>118.53240000000001</v>
      </c>
      <c r="AN100" s="14">
        <f>Forward!AJ100*(1+SUM($B100:$B$228))</f>
        <v>133.49280000000002</v>
      </c>
      <c r="AO100" s="14">
        <f>Forward!AK100*(1+SUM($B100:$B$228))</f>
        <v>149.60400000000001</v>
      </c>
      <c r="AP100" s="14">
        <f>Forward!AL100*(1+SUM($B100:$B$228))</f>
        <v>157.65960000000001</v>
      </c>
      <c r="AQ100" s="14">
        <f>Forward!AM100*(1+SUM($B100:$B$228))</f>
        <v>182.97720000000001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Forward!L101*(1+SUM($B101:$B$228))+(-'Swap - Encargos'!C18-'Swap - Encargos'!$M18-'Swap - Encargos'!$L18)*(1+SUM($B101:$B$228))+('Swap - Encargos'!Y18)*(1+SUM($B101:$B$228))</f>
        <v>96.070799999999991</v>
      </c>
      <c r="M101" s="4">
        <f>Forward!M101*(1+SUM($B101:$B$228))+(-'Swap - Encargos'!D18-'Swap - Encargos'!$M18-'Swap - Encargos'!$L18)*(1+SUM($B101:$B$228))+('Swap - Encargos'!Z18)*(1+SUM($B101:$B$228))</f>
        <v>102.93299999999999</v>
      </c>
      <c r="N101" s="4">
        <f>Forward!N101*(1+SUM($B101:$B$228))+(-'Swap - Encargos'!E18-'Swap - Encargos'!$M18-'Swap - Encargos'!$L18)*(1+SUM($B101:$B$228))+('Swap - Encargos'!AA18)*(1+SUM($B101:$B$228))</f>
        <v>107.50779999999999</v>
      </c>
      <c r="O101" s="4">
        <f>Forward!O101*(1+SUM($B101:$B$228))+(-'Swap - Encargos'!F18-'Swap - Encargos'!$M18-'Swap - Encargos'!$L18)*(1+SUM($B101:$B$228))+('Swap - Encargos'!AB18)*(1+SUM($B101:$B$228))</f>
        <v>123.5196</v>
      </c>
      <c r="P101" s="4">
        <f>Forward!P101*(1+SUM($B101:$B$228))+(-'Swap - Encargos'!G18-'Swap - Encargos'!$M18-'Swap - Encargos'!$L18)*(1+SUM($B101:$B$228))+('Swap - Encargos'!AC18)*(1+SUM($B101:$B$228))</f>
        <v>152.11209999999997</v>
      </c>
      <c r="Q101" s="4">
        <f>Forward!Q101*(1+SUM($B101:$B$228))+(-'Swap - Encargos'!H18-'Swap - Encargos'!$M18-'Swap - Encargos'!$L18)*(1+SUM($B101:$B$228))+('Swap - Encargos'!AD18)*(1+SUM($B101:$B$228))</f>
        <v>166.9802</v>
      </c>
      <c r="R101" s="4">
        <f>Forward!R101*(1+SUM($B101:$B$228))+(-'Swap - Encargos'!I18-'Swap - Encargos'!$M18-'Swap - Encargos'!$L18)*(1+SUM($B101:$B$228))+('Swap - Encargos'!AE18)*(1+SUM($B101:$B$228))</f>
        <v>168.12389999999999</v>
      </c>
      <c r="S101" s="4">
        <f>Forward!S101*(1+SUM($B101:$B$228))+(-'Swap - Encargos'!J18-'Swap - Encargos'!$M18-'Swap - Encargos'!$L18)*(1+SUM($B101:$B$228))+('Swap - Encargos'!AF18)*(1+SUM($B101:$B$228))</f>
        <v>165.8365</v>
      </c>
      <c r="T101" s="4">
        <f>Forward!T101*(1+SUM($B101:$B$228))+(-'Swap - Encargos'!K18-'Swap - Encargos'!$M18-'Swap - Encargos'!$L18)*(1+SUM($B101:$B$228))+('Swap - Encargos'!AG18)*(1+SUM($B101:$B$228))</f>
        <v>161.26169999999999</v>
      </c>
      <c r="U101" s="4">
        <f>Forward!U101*(1+SUM($B101:$B$228))</f>
        <v>0</v>
      </c>
      <c r="V101" s="6"/>
      <c r="W101" s="20">
        <f t="shared" si="0"/>
        <v>104.45793333333333</v>
      </c>
      <c r="X101" s="20">
        <f t="shared" si="1"/>
        <v>191.25591507936502</v>
      </c>
      <c r="Y101" s="23">
        <f t="shared" si="2"/>
        <v>119.97413</v>
      </c>
      <c r="Z101" s="23">
        <f t="shared" si="3"/>
        <v>187.9262173511905</v>
      </c>
      <c r="AA101" s="4">
        <f>IF(MONTH($C101)=1,Forward!AA101*(1+SUM($B101:$B$228)),AA100)</f>
        <v>34.806905</v>
      </c>
      <c r="AB101" s="4">
        <f>IF(MONTH($C101)=1,Forward!AB101*(1+SUM($B101:$B$228)),AB100)</f>
        <v>75.69250000000001</v>
      </c>
      <c r="AC101" s="4">
        <f>IF(MONTH($C101)=1,Forward!AC101*(1+SUM($B101:$B$228)),AC100)</f>
        <v>114.06277500000002</v>
      </c>
      <c r="AD101" s="4">
        <f>IF(MONTH($C101)=1,Forward!AD101*(1+SUM($B101:$B$228)),AD100)</f>
        <v>384.28500000000003</v>
      </c>
      <c r="AE101" s="4">
        <f t="shared" si="12"/>
        <v>368.91360000000003</v>
      </c>
      <c r="AF101" s="8">
        <f t="shared" si="4"/>
        <v>403.720505</v>
      </c>
      <c r="AG101" s="14">
        <f t="shared" si="5"/>
        <v>444.60610000000003</v>
      </c>
      <c r="AH101" s="8">
        <f t="shared" si="6"/>
        <v>482.97637500000008</v>
      </c>
      <c r="AI101" s="25">
        <f t="shared" si="7"/>
        <v>264.45566666666673</v>
      </c>
      <c r="AJ101" s="9">
        <f t="shared" si="8"/>
        <v>0.71684987126163613</v>
      </c>
      <c r="AK101" s="9">
        <f t="shared" si="9"/>
        <v>0.71684987126163613</v>
      </c>
      <c r="AL101" s="9">
        <f t="shared" si="10"/>
        <v>0</v>
      </c>
      <c r="AM101" s="14">
        <f>Forward!AI101*(1+SUM($B101:$B$228))</f>
        <v>115.5137</v>
      </c>
      <c r="AN101" s="14">
        <f>Forward!AJ101*(1+SUM($B101:$B$228))</f>
        <v>117.80109999999999</v>
      </c>
      <c r="AO101" s="14">
        <f>Forward!AK101*(1+SUM($B101:$B$228))</f>
        <v>131.52549999999999</v>
      </c>
      <c r="AP101" s="14">
        <f>Forward!AL101*(1+SUM($B101:$B$228))</f>
        <v>146.39359999999999</v>
      </c>
      <c r="AQ101" s="14">
        <f>Forward!AM101*(1+SUM($B101:$B$228))</f>
        <v>170.41129999999998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Forward!L102*(1+SUM($B102:$B$228))+(-'Swap - Encargos'!C19-'Swap - Encargos'!$M19-'Swap - Encargos'!$L19)*(1+SUM($B102:$B$228))+('Swap - Encargos'!Y19)*(1+SUM($B102:$B$228))</f>
        <v>108.11000000000001</v>
      </c>
      <c r="M102" s="4">
        <f>Forward!M102*(1+SUM($B102:$B$228))+(-'Swap - Encargos'!D19-'Swap - Encargos'!$M19-'Swap - Encargos'!$L19)*(1+SUM($B102:$B$228))+('Swap - Encargos'!Z19)*(1+SUM($B102:$B$228))</f>
        <v>106.97199999999998</v>
      </c>
      <c r="N102" s="4">
        <f>Forward!N102*(1+SUM($B102:$B$228))+(-'Swap - Encargos'!E19-'Swap - Encargos'!$M19-'Swap - Encargos'!$L19)*(1+SUM($B102:$B$228))+('Swap - Encargos'!AA19)*(1+SUM($B102:$B$228))</f>
        <v>119.49</v>
      </c>
      <c r="O102" s="4">
        <f>Forward!O102*(1+SUM($B102:$B$228))+(-'Swap - Encargos'!F19-'Swap - Encargos'!$M19-'Swap - Encargos'!$L19)*(1+SUM($B102:$B$228))+('Swap - Encargos'!AB19)*(1+SUM($B102:$B$228))</f>
        <v>134.28399999999999</v>
      </c>
      <c r="P102" s="4">
        <f>Forward!P102*(1+SUM($B102:$B$228))+(-'Swap - Encargos'!G19-'Swap - Encargos'!$M19-'Swap - Encargos'!$L19)*(1+SUM($B102:$B$228))+('Swap - Encargos'!AC19)*(1+SUM($B102:$B$228))</f>
        <v>150.21599999999998</v>
      </c>
      <c r="Q102" s="4">
        <f>Forward!Q102*(1+SUM($B102:$B$228))+(-'Swap - Encargos'!H19-'Swap - Encargos'!$M19-'Swap - Encargos'!$L19)*(1+SUM($B102:$B$228))+('Swap - Encargos'!AD19)*(1+SUM($B102:$B$228))</f>
        <v>166.14799999999997</v>
      </c>
      <c r="R102" s="4">
        <f>Forward!R102*(1+SUM($B102:$B$228))+(-'Swap - Encargos'!I19-'Swap - Encargos'!$M19-'Swap - Encargos'!$L19)*(1+SUM($B102:$B$228))+('Swap - Encargos'!AE19)*(1+SUM($B102:$B$228))</f>
        <v>166.148</v>
      </c>
      <c r="S102" s="4">
        <f>Forward!S102*(1+SUM($B102:$B$228))+(-'Swap - Encargos'!J19-'Swap - Encargos'!$M19-'Swap - Encargos'!$L19)*(1+SUM($B102:$B$228))+('Swap - Encargos'!AF19)*(1+SUM($B102:$B$228))</f>
        <v>160.45799999999997</v>
      </c>
      <c r="T102" s="4">
        <f>Forward!T102*(1+SUM($B102:$B$228))+(-'Swap - Encargos'!K19-'Swap - Encargos'!$M19-'Swap - Encargos'!$L19)*(1+SUM($B102:$B$228))+('Swap - Encargos'!AG19)*(1+SUM($B102:$B$228))</f>
        <v>160.45799999999997</v>
      </c>
      <c r="U102" s="4">
        <f>Forward!U102*(1+SUM($B102:$B$228))</f>
        <v>0</v>
      </c>
      <c r="V102" s="6"/>
      <c r="W102" s="20">
        <f t="shared" si="0"/>
        <v>114.43222222222221</v>
      </c>
      <c r="X102" s="20">
        <f t="shared" si="1"/>
        <v>191.25591507936502</v>
      </c>
      <c r="Y102" s="23">
        <f t="shared" si="2"/>
        <v>127.6836</v>
      </c>
      <c r="Z102" s="23">
        <f t="shared" si="3"/>
        <v>187.9262173511905</v>
      </c>
      <c r="AA102" s="4">
        <f>IF(MONTH($C102)=1,Forward!AA102*(1+SUM($B102:$B$228)),AA101)</f>
        <v>34.806905</v>
      </c>
      <c r="AB102" s="4">
        <f>IF(MONTH($C102)=1,Forward!AB102*(1+SUM($B102:$B$228)),AB101)</f>
        <v>75.69250000000001</v>
      </c>
      <c r="AC102" s="4">
        <f>IF(MONTH($C102)=1,Forward!AC102*(1+SUM($B102:$B$228)),AC101)</f>
        <v>114.06277500000002</v>
      </c>
      <c r="AD102" s="4">
        <f>IF(MONTH($C102)=1,Forward!AD102*(1+SUM($B102:$B$228)),AD101)</f>
        <v>384.28500000000003</v>
      </c>
      <c r="AE102" s="4">
        <f t="shared" si="12"/>
        <v>368.91360000000003</v>
      </c>
      <c r="AF102" s="8">
        <f t="shared" si="4"/>
        <v>403.720505</v>
      </c>
      <c r="AG102" s="14">
        <f t="shared" si="5"/>
        <v>444.60610000000003</v>
      </c>
      <c r="AH102" s="8">
        <f t="shared" si="6"/>
        <v>482.97637500000008</v>
      </c>
      <c r="AI102" s="25">
        <f t="shared" si="7"/>
        <v>254.48137777777782</v>
      </c>
      <c r="AJ102" s="9">
        <f t="shared" si="8"/>
        <v>0.68981294747002497</v>
      </c>
      <c r="AK102" s="9">
        <f t="shared" si="9"/>
        <v>0.68981294747002497</v>
      </c>
      <c r="AL102" s="9">
        <f t="shared" si="10"/>
        <v>0</v>
      </c>
      <c r="AM102" s="14">
        <f>Forward!AI102*(1+SUM($B102:$B$228))</f>
        <v>119.49</v>
      </c>
      <c r="AN102" s="14">
        <f>Forward!AJ102*(1+SUM($B102:$B$228))</f>
        <v>120.62799999999999</v>
      </c>
      <c r="AO102" s="14">
        <f>Forward!AK102*(1+SUM($B102:$B$228))</f>
        <v>135.422</v>
      </c>
      <c r="AP102" s="14">
        <f>Forward!AL102*(1+SUM($B102:$B$228))</f>
        <v>147.94</v>
      </c>
      <c r="AQ102" s="14">
        <f>Forward!AM102*(1+SUM($B102:$B$228))</f>
        <v>165.01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Forward!L103*(1+SUM($B103:$B$228))+(-'Swap - Encargos'!C20-'Swap - Encargos'!$M20-'Swap - Encargos'!$L20)*(1+SUM($B103:$B$228))+('Swap - Encargos'!Y20)*(1+SUM($B103:$B$228))</f>
        <v>104.48439999999999</v>
      </c>
      <c r="M103" s="4">
        <f>Forward!M103*(1+SUM($B103:$B$228))+(-'Swap - Encargos'!D20-'Swap - Encargos'!$M20-'Swap - Encargos'!$L20)*(1+SUM($B103:$B$228))+('Swap - Encargos'!Z20)*(1+SUM($B103:$B$228))</f>
        <v>109.02719999999999</v>
      </c>
      <c r="N103" s="4">
        <f>Forward!N103*(1+SUM($B103:$B$228))+(-'Swap - Encargos'!E20-'Swap - Encargos'!$M20-'Swap - Encargos'!$L20)*(1+SUM($B103:$B$228))+('Swap - Encargos'!AA20)*(1+SUM($B103:$B$228))</f>
        <v>120.38419999999998</v>
      </c>
      <c r="O103" s="4">
        <f>Forward!O103*(1+SUM($B103:$B$228))+(-'Swap - Encargos'!F20-'Swap - Encargos'!$M20-'Swap - Encargos'!$L20)*(1+SUM($B103:$B$228))+('Swap - Encargos'!AB20)*(1+SUM($B103:$B$228))</f>
        <v>127.19840000000001</v>
      </c>
      <c r="P103" s="4">
        <f>Forward!P103*(1+SUM($B103:$B$228))+(-'Swap - Encargos'!G20-'Swap - Encargos'!$M20-'Swap - Encargos'!$L20)*(1+SUM($B103:$B$228))+('Swap - Encargos'!AC20)*(1+SUM($B103:$B$228))</f>
        <v>144.23390000000001</v>
      </c>
      <c r="Q103" s="4">
        <f>Forward!Q103*(1+SUM($B103:$B$228))+(-'Swap - Encargos'!H20-'Swap - Encargos'!$M20-'Swap - Encargos'!$L20)*(1+SUM($B103:$B$228))+('Swap - Encargos'!AD20)*(1+SUM($B103:$B$228))</f>
        <v>162.40509999999998</v>
      </c>
      <c r="R103" s="4">
        <f>Forward!R103*(1+SUM($B103:$B$228))+(-'Swap - Encargos'!I20-'Swap - Encargos'!$M20-'Swap - Encargos'!$L20)*(1+SUM($B103:$B$228))+('Swap - Encargos'!AE20)*(1+SUM($B103:$B$228))</f>
        <v>160.1337</v>
      </c>
      <c r="S103" s="4">
        <f>Forward!S103*(1+SUM($B103:$B$228))+(-'Swap - Encargos'!J20-'Swap - Encargos'!$M20-'Swap - Encargos'!$L20)*(1+SUM($B103:$B$228))+('Swap - Encargos'!AF20)*(1+SUM($B103:$B$228))</f>
        <v>158.99799999999999</v>
      </c>
      <c r="T103" s="4">
        <f>Forward!T103*(1+SUM($B103:$B$228))+(-'Swap - Encargos'!K20-'Swap - Encargos'!$M20-'Swap - Encargos'!$L20)*(1+SUM($B103:$B$228))+('Swap - Encargos'!AG20)*(1+SUM($B103:$B$228))</f>
        <v>153.31950000000001</v>
      </c>
      <c r="U103" s="4">
        <f>Forward!U103*(1+SUM($B103:$B$228))</f>
        <v>0</v>
      </c>
      <c r="V103" s="6"/>
      <c r="W103" s="20">
        <f t="shared" si="0"/>
        <v>114.45332222222221</v>
      </c>
      <c r="X103" s="20">
        <f t="shared" si="1"/>
        <v>191.25591507936502</v>
      </c>
      <c r="Y103" s="23">
        <f t="shared" si="2"/>
        <v>125.89234499999999</v>
      </c>
      <c r="Z103" s="23">
        <f t="shared" si="3"/>
        <v>187.9262173511905</v>
      </c>
      <c r="AA103" s="4">
        <f>IF(MONTH($C103)=1,Forward!AA103*(1+SUM($B103:$B$228)),AA102)</f>
        <v>34.806905</v>
      </c>
      <c r="AB103" s="4">
        <f>IF(MONTH($C103)=1,Forward!AB103*(1+SUM($B103:$B$228)),AB102)</f>
        <v>75.69250000000001</v>
      </c>
      <c r="AC103" s="4">
        <f>IF(MONTH($C103)=1,Forward!AC103*(1+SUM($B103:$B$228)),AC102)</f>
        <v>114.06277500000002</v>
      </c>
      <c r="AD103" s="4">
        <f>IF(MONTH($C103)=1,Forward!AD103*(1+SUM($B103:$B$228)),AD102)</f>
        <v>384.28500000000003</v>
      </c>
      <c r="AE103" s="4">
        <f t="shared" si="12"/>
        <v>368.91360000000003</v>
      </c>
      <c r="AF103" s="8">
        <f t="shared" si="4"/>
        <v>403.720505</v>
      </c>
      <c r="AG103" s="14">
        <f t="shared" si="5"/>
        <v>444.60610000000003</v>
      </c>
      <c r="AH103" s="8">
        <f t="shared" si="6"/>
        <v>482.97637500000008</v>
      </c>
      <c r="AI103" s="25">
        <f t="shared" si="7"/>
        <v>254.46027777777783</v>
      </c>
      <c r="AJ103" s="9">
        <f t="shared" si="8"/>
        <v>0.68975575250621779</v>
      </c>
      <c r="AK103" s="9">
        <f t="shared" si="9"/>
        <v>0.68975575250621779</v>
      </c>
      <c r="AL103" s="9">
        <f t="shared" si="10"/>
        <v>0</v>
      </c>
      <c r="AM103" s="14">
        <f>Forward!AI103*(1+SUM($B103:$B$228))</f>
        <v>119.24849999999999</v>
      </c>
      <c r="AN103" s="14">
        <f>Forward!AJ103*(1+SUM($B103:$B$228))</f>
        <v>121.51989999999999</v>
      </c>
      <c r="AO103" s="14">
        <f>Forward!AK103*(1+SUM($B103:$B$228))</f>
        <v>137.41969999999998</v>
      </c>
      <c r="AP103" s="14">
        <f>Forward!AL103*(1+SUM($B103:$B$228))</f>
        <v>148.77670000000001</v>
      </c>
      <c r="AQ103" s="14">
        <f>Forward!AM103*(1+SUM($B103:$B$228))</f>
        <v>157.8623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Forward!L104*(1+SUM($B104:$B$228))+(-'Swap - Encargos'!C21-'Swap - Encargos'!$M21-'Swap - Encargos'!$L21)*(1+SUM($B104:$B$228))+('Swap - Encargos'!Y21)*(1+SUM($B104:$B$228))</f>
        <v>107.9675</v>
      </c>
      <c r="M104" s="4">
        <f>Forward!M104*(1+SUM($B104:$B$228))+(-'Swap - Encargos'!D21-'Swap - Encargos'!$M21-'Swap - Encargos'!$L21)*(1+SUM($B104:$B$228))+('Swap - Encargos'!Z21)*(1+SUM($B104:$B$228))</f>
        <v>107.9675</v>
      </c>
      <c r="N104" s="4">
        <f>Forward!N104*(1+SUM($B104:$B$228))+(-'Swap - Encargos'!E21-'Swap - Encargos'!$M21-'Swap - Encargos'!$L21)*(1+SUM($B104:$B$228))+('Swap - Encargos'!AA21)*(1+SUM($B104:$B$228))</f>
        <v>122.742</v>
      </c>
      <c r="O104" s="4">
        <f>Forward!O104*(1+SUM($B104:$B$228))+(-'Swap - Encargos'!F21-'Swap - Encargos'!$M21-'Swap - Encargos'!$L21)*(1+SUM($B104:$B$228))+('Swap - Encargos'!AB21)*(1+SUM($B104:$B$228))</f>
        <v>129.56100000000001</v>
      </c>
      <c r="P104" s="4">
        <f>Forward!P104*(1+SUM($B104:$B$228))+(-'Swap - Encargos'!G21-'Swap - Encargos'!$M21-'Swap - Encargos'!$L21)*(1+SUM($B104:$B$228))+('Swap - Encargos'!AC21)*(1+SUM($B104:$B$228))</f>
        <v>136.38</v>
      </c>
      <c r="Q104" s="4">
        <f>Forward!Q104*(1+SUM($B104:$B$228))+(-'Swap - Encargos'!H21-'Swap - Encargos'!$M21-'Swap - Encargos'!$L21)*(1+SUM($B104:$B$228))+('Swap - Encargos'!AD21)*(1+SUM($B104:$B$228))</f>
        <v>159.11000000000001</v>
      </c>
      <c r="R104" s="4">
        <f>Forward!R104*(1+SUM($B104:$B$228))+(-'Swap - Encargos'!I21-'Swap - Encargos'!$M21-'Swap - Encargos'!$L21)*(1+SUM($B104:$B$228))+('Swap - Encargos'!AE21)*(1+SUM($B104:$B$228))</f>
        <v>154.56400000000002</v>
      </c>
      <c r="S104" s="4">
        <f>Forward!S104*(1+SUM($B104:$B$228))+(-'Swap - Encargos'!J21-'Swap - Encargos'!$M21-'Swap - Encargos'!$L21)*(1+SUM($B104:$B$228))+('Swap - Encargos'!AF21)*(1+SUM($B104:$B$228))</f>
        <v>152.291</v>
      </c>
      <c r="T104" s="4">
        <f>Forward!T104*(1+SUM($B104:$B$228))+(-'Swap - Encargos'!K21-'Swap - Encargos'!$M21-'Swap - Encargos'!$L21)*(1+SUM($B104:$B$228))+('Swap - Encargos'!AG21)*(1+SUM($B104:$B$228))</f>
        <v>152.291</v>
      </c>
      <c r="U104" s="4">
        <f>Forward!U104*(1+SUM($B104:$B$228))</f>
        <v>0</v>
      </c>
      <c r="V104" s="6"/>
      <c r="W104" s="20">
        <f t="shared" si="0"/>
        <v>116.49125000000001</v>
      </c>
      <c r="X104" s="20">
        <f t="shared" si="1"/>
        <v>191.25591507936502</v>
      </c>
      <c r="Y104" s="23">
        <f t="shared" si="2"/>
        <v>126.03785000000001</v>
      </c>
      <c r="Z104" s="23">
        <f t="shared" si="3"/>
        <v>187.9262173511905</v>
      </c>
      <c r="AA104" s="4">
        <f>IF(MONTH($C104)=1,Forward!AA104*(1+SUM($B104:$B$228)),AA103)</f>
        <v>34.806905</v>
      </c>
      <c r="AB104" s="4">
        <f>IF(MONTH($C104)=1,Forward!AB104*(1+SUM($B104:$B$228)),AB103)</f>
        <v>75.69250000000001</v>
      </c>
      <c r="AC104" s="4">
        <f>IF(MONTH($C104)=1,Forward!AC104*(1+SUM($B104:$B$228)),AC103)</f>
        <v>114.06277500000002</v>
      </c>
      <c r="AD104" s="4">
        <f>IF(MONTH($C104)=1,Forward!AD104*(1+SUM($B104:$B$228)),AD103)</f>
        <v>384.28500000000003</v>
      </c>
      <c r="AE104" s="4">
        <f t="shared" si="12"/>
        <v>368.91360000000003</v>
      </c>
      <c r="AF104" s="8">
        <f t="shared" si="4"/>
        <v>403.720505</v>
      </c>
      <c r="AG104" s="14">
        <f t="shared" si="5"/>
        <v>444.60610000000003</v>
      </c>
      <c r="AH104" s="8">
        <f t="shared" si="6"/>
        <v>482.97637500000008</v>
      </c>
      <c r="AI104" s="25">
        <f t="shared" si="7"/>
        <v>252.42235000000002</v>
      </c>
      <c r="AJ104" s="9">
        <f t="shared" si="8"/>
        <v>0.68423161954452205</v>
      </c>
      <c r="AK104" s="9">
        <f t="shared" si="9"/>
        <v>0.68423161954452205</v>
      </c>
      <c r="AL104" s="9">
        <f t="shared" si="10"/>
        <v>0</v>
      </c>
      <c r="AM104" s="14">
        <f>Forward!AI104*(1+SUM($B104:$B$228))</f>
        <v>122.742</v>
      </c>
      <c r="AN104" s="14">
        <f>Forward!AJ104*(1+SUM($B104:$B$228))</f>
        <v>125.015</v>
      </c>
      <c r="AO104" s="14">
        <f>Forward!AK104*(1+SUM($B104:$B$228))</f>
        <v>139.7895</v>
      </c>
      <c r="AP104" s="14">
        <f>Forward!AL104*(1+SUM($B104:$B$228))</f>
        <v>147.745</v>
      </c>
      <c r="AQ104" s="14">
        <f>Forward!AM104*(1+SUM($B104:$B$228))</f>
        <v>157.9735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Forward!L105*(1+SUM($B105:$B$228))+(-'Swap - Encargos'!C22-'Swap - Encargos'!$M22-'Swap - Encargos'!$L22)*(1+SUM($B105:$B$228))+('Swap - Encargos'!Y22)*(1+SUM($B105:$B$228))</f>
        <v>111.2594</v>
      </c>
      <c r="M105" s="4">
        <f>Forward!M105*(1+SUM($B105:$B$228))+(-'Swap - Encargos'!D22-'Swap - Encargos'!$M22-'Swap - Encargos'!$L22)*(1+SUM($B105:$B$228))+('Swap - Encargos'!Z22)*(1+SUM($B105:$B$228))</f>
        <v>102.17700000000001</v>
      </c>
      <c r="N105" s="4">
        <f>Forward!N105*(1+SUM($B105:$B$228))+(-'Swap - Encargos'!E22-'Swap - Encargos'!$M22-'Swap - Encargos'!$L22)*(1+SUM($B105:$B$228))+('Swap - Encargos'!AA22)*(1+SUM($B105:$B$228))</f>
        <v>119.20649999999999</v>
      </c>
      <c r="O105" s="4">
        <f>Forward!O105*(1+SUM($B105:$B$228))+(-'Swap - Encargos'!F22-'Swap - Encargos'!$M22-'Swap - Encargos'!$L22)*(1+SUM($B105:$B$228))+('Swap - Encargos'!AB22)*(1+SUM($B105:$B$228))</f>
        <v>128.28889999999998</v>
      </c>
      <c r="P105" s="4">
        <f>Forward!P105*(1+SUM($B105:$B$228))+(-'Swap - Encargos'!G22-'Swap - Encargos'!$M22-'Swap - Encargos'!$L22)*(1+SUM($B105:$B$228))+('Swap - Encargos'!AC22)*(1+SUM($B105:$B$228))</f>
        <v>145.3184</v>
      </c>
      <c r="Q105" s="4">
        <f>Forward!Q105*(1+SUM($B105:$B$228))+(-'Swap - Encargos'!H22-'Swap - Encargos'!$M22-'Swap - Encargos'!$L22)*(1+SUM($B105:$B$228))+('Swap - Encargos'!AD22)*(1+SUM($B105:$B$228))</f>
        <v>152.13019999999997</v>
      </c>
      <c r="R105" s="4">
        <f>Forward!R105*(1+SUM($B105:$B$228))+(-'Swap - Encargos'!I22-'Swap - Encargos'!$M22-'Swap - Encargos'!$L22)*(1+SUM($B105:$B$228))+('Swap - Encargos'!AE22)*(1+SUM($B105:$B$228))</f>
        <v>153.26549999999997</v>
      </c>
      <c r="S105" s="4">
        <f>Forward!S105*(1+SUM($B105:$B$228))+(-'Swap - Encargos'!J22-'Swap - Encargos'!$M22-'Swap - Encargos'!$L22)*(1+SUM($B105:$B$228))+('Swap - Encargos'!AF22)*(1+SUM($B105:$B$228))</f>
        <v>152.13019999999997</v>
      </c>
      <c r="T105" s="4">
        <f>Forward!T105*(1+SUM($B105:$B$228))+(-'Swap - Encargos'!K22-'Swap - Encargos'!$M22-'Swap - Encargos'!$L22)*(1+SUM($B105:$B$228))+('Swap - Encargos'!AG22)*(1+SUM($B105:$B$228))</f>
        <v>146.45369999999997</v>
      </c>
      <c r="U105" s="4">
        <f>Forward!U105*(1+SUM($B105:$B$228))</f>
        <v>0</v>
      </c>
      <c r="V105" s="6"/>
      <c r="W105" s="20">
        <f t="shared" si="0"/>
        <v>114.19225833333333</v>
      </c>
      <c r="X105" s="20">
        <f t="shared" si="1"/>
        <v>191.25591507936502</v>
      </c>
      <c r="Y105" s="23">
        <f t="shared" si="2"/>
        <v>126.01829999999998</v>
      </c>
      <c r="Z105" s="23">
        <f t="shared" si="3"/>
        <v>187.9262173511905</v>
      </c>
      <c r="AA105" s="4">
        <f>IF(MONTH($C105)=1,Forward!AA105*(1+SUM($B105:$B$228)),AA104)</f>
        <v>34.806905</v>
      </c>
      <c r="AB105" s="4">
        <f>IF(MONTH($C105)=1,Forward!AB105*(1+SUM($B105:$B$228)),AB104)</f>
        <v>75.69250000000001</v>
      </c>
      <c r="AC105" s="4">
        <f>IF(MONTH($C105)=1,Forward!AC105*(1+SUM($B105:$B$228)),AC104)</f>
        <v>114.06277500000002</v>
      </c>
      <c r="AD105" s="4">
        <f>IF(MONTH($C105)=1,Forward!AD105*(1+SUM($B105:$B$228)),AD104)</f>
        <v>384.28500000000003</v>
      </c>
      <c r="AE105" s="4">
        <f t="shared" si="12"/>
        <v>368.91360000000003</v>
      </c>
      <c r="AF105" s="8">
        <f t="shared" si="4"/>
        <v>403.720505</v>
      </c>
      <c r="AG105" s="14">
        <f t="shared" si="5"/>
        <v>444.60610000000003</v>
      </c>
      <c r="AH105" s="8">
        <f t="shared" si="6"/>
        <v>482.97637500000008</v>
      </c>
      <c r="AI105" s="25">
        <f t="shared" si="7"/>
        <v>254.72134166666672</v>
      </c>
      <c r="AJ105" s="9">
        <f t="shared" si="8"/>
        <v>0.69046340841505083</v>
      </c>
      <c r="AK105" s="9">
        <f t="shared" si="9"/>
        <v>0.69046340841505083</v>
      </c>
      <c r="AL105" s="9">
        <f t="shared" si="10"/>
        <v>0</v>
      </c>
      <c r="AM105" s="14">
        <f>Forward!AI105*(1+SUM($B105:$B$228))</f>
        <v>126.0183</v>
      </c>
      <c r="AN105" s="14">
        <f>Forward!AJ105*(1+SUM($B105:$B$228))</f>
        <v>121.47709999999999</v>
      </c>
      <c r="AO105" s="14">
        <f>Forward!AK105*(1+SUM($B105:$B$228))</f>
        <v>138.50659999999999</v>
      </c>
      <c r="AP105" s="14">
        <f>Forward!AL105*(1+SUM($B105:$B$228))</f>
        <v>147.589</v>
      </c>
      <c r="AQ105" s="14">
        <f>Forward!AM105*(1+SUM($B105:$B$228))</f>
        <v>157.80670000000001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Forward!L106*(1+SUM($B106:$B$228))+(-'Swap - Encargos'!C23-'Swap - Encargos'!$M23-'Swap - Encargos'!$L23)*(1+SUM($B106:$B$228))+('Swap - Encargos'!Y23)*(1+SUM($B106:$B$228))</f>
        <v>108.71040000000002</v>
      </c>
      <c r="M106" s="4">
        <f>Forward!M106*(1+SUM($B106:$B$228))+(-'Swap - Encargos'!D23-'Swap - Encargos'!$M23-'Swap - Encargos'!$L23)*(1+SUM($B106:$B$228))+('Swap - Encargos'!Z23)*(1+SUM($B106:$B$228))</f>
        <v>101.91600000000001</v>
      </c>
      <c r="N106" s="4">
        <f>Forward!N106*(1+SUM($B106:$B$228))+(-'Swap - Encargos'!E23-'Swap - Encargos'!$M23-'Swap - Encargos'!$L23)*(1+SUM($B106:$B$228))+('Swap - Encargos'!AA23)*(1+SUM($B106:$B$228))</f>
        <v>110.9752</v>
      </c>
      <c r="O106" s="4">
        <f>Forward!O106*(1+SUM($B106:$B$228))+(-'Swap - Encargos'!F23-'Swap - Encargos'!$M23-'Swap - Encargos'!$L23)*(1+SUM($B106:$B$228))+('Swap - Encargos'!AB23)*(1+SUM($B106:$B$228))</f>
        <v>121.16679999999999</v>
      </c>
      <c r="P106" s="4">
        <f>Forward!P106*(1+SUM($B106:$B$228))+(-'Swap - Encargos'!G23-'Swap - Encargos'!$M23-'Swap - Encargos'!$L23)*(1+SUM($B106:$B$228))+('Swap - Encargos'!AC23)*(1+SUM($B106:$B$228))</f>
        <v>143.81480000000002</v>
      </c>
      <c r="Q106" s="4">
        <f>Forward!Q106*(1+SUM($B106:$B$228))+(-'Swap - Encargos'!H23-'Swap - Encargos'!$M23-'Swap - Encargos'!$L23)*(1+SUM($B106:$B$228))+('Swap - Encargos'!AD23)*(1+SUM($B106:$B$228))</f>
        <v>151.74160000000001</v>
      </c>
      <c r="R106" s="4">
        <f>Forward!R106*(1+SUM($B106:$B$228))+(-'Swap - Encargos'!I23-'Swap - Encargos'!$M23-'Swap - Encargos'!$L23)*(1+SUM($B106:$B$228))+('Swap - Encargos'!AE23)*(1+SUM($B106:$B$228))</f>
        <v>154.00640000000001</v>
      </c>
      <c r="S106" s="4">
        <f>Forward!S106*(1+SUM($B106:$B$228))+(-'Swap - Encargos'!J23-'Swap - Encargos'!$M23-'Swap - Encargos'!$L23)*(1+SUM($B106:$B$228))+('Swap - Encargos'!AF23)*(1+SUM($B106:$B$228))</f>
        <v>148.34440000000001</v>
      </c>
      <c r="T106" s="4">
        <f>Forward!T106*(1+SUM($B106:$B$228))+(-'Swap - Encargos'!K23-'Swap - Encargos'!$M23-'Swap - Encargos'!$L23)*(1+SUM($B106:$B$228))+('Swap - Encargos'!AG23)*(1+SUM($B106:$B$228))</f>
        <v>147.21199999999999</v>
      </c>
      <c r="U106" s="4">
        <f>Forward!U106*(1+SUM($B106:$B$228))</f>
        <v>0</v>
      </c>
      <c r="V106" s="6"/>
      <c r="W106" s="20">
        <f t="shared" si="0"/>
        <v>109.96862222222224</v>
      </c>
      <c r="X106" s="20">
        <f t="shared" si="1"/>
        <v>191.25591507936502</v>
      </c>
      <c r="Y106" s="23">
        <f t="shared" si="2"/>
        <v>123.05413333333335</v>
      </c>
      <c r="Z106" s="23">
        <f t="shared" si="3"/>
        <v>187.9262173511905</v>
      </c>
      <c r="AA106" s="4">
        <f>IF(MONTH($C106)=1,Forward!AA106*(1+SUM($B106:$B$228)),AA105)</f>
        <v>34.806905</v>
      </c>
      <c r="AB106" s="4">
        <f>IF(MONTH($C106)=1,Forward!AB106*(1+SUM($B106:$B$228)),AB105)</f>
        <v>75.69250000000001</v>
      </c>
      <c r="AC106" s="4">
        <f>IF(MONTH($C106)=1,Forward!AC106*(1+SUM($B106:$B$228)),AC105)</f>
        <v>114.06277500000002</v>
      </c>
      <c r="AD106" s="4">
        <f>IF(MONTH($C106)=1,Forward!AD106*(1+SUM($B106:$B$228)),AD105)</f>
        <v>384.28500000000003</v>
      </c>
      <c r="AE106" s="4">
        <f t="shared" si="12"/>
        <v>368.91360000000003</v>
      </c>
      <c r="AF106" s="8">
        <f t="shared" si="4"/>
        <v>403.720505</v>
      </c>
      <c r="AG106" s="14">
        <f t="shared" si="5"/>
        <v>444.60610000000003</v>
      </c>
      <c r="AH106" s="8">
        <f t="shared" si="6"/>
        <v>482.97637500000008</v>
      </c>
      <c r="AI106" s="25">
        <f t="shared" si="7"/>
        <v>258.94497777777781</v>
      </c>
      <c r="AJ106" s="9">
        <f t="shared" si="8"/>
        <v>0.70191225744395924</v>
      </c>
      <c r="AK106" s="9">
        <f t="shared" si="9"/>
        <v>0.70191225744395924</v>
      </c>
      <c r="AL106" s="9">
        <f t="shared" si="10"/>
        <v>0</v>
      </c>
      <c r="AM106" s="14">
        <f>Forward!AI106*(1+SUM($B106:$B$228))</f>
        <v>122.29920000000001</v>
      </c>
      <c r="AN106" s="14">
        <f>Forward!AJ106*(1+SUM($B106:$B$228))</f>
        <v>116.63720000000001</v>
      </c>
      <c r="AO106" s="14">
        <f>Forward!AK106*(1+SUM($B106:$B$228))</f>
        <v>131.35840000000002</v>
      </c>
      <c r="AP106" s="14">
        <f>Forward!AL106*(1+SUM($B106:$B$228))</f>
        <v>141.55000000000001</v>
      </c>
      <c r="AQ106" s="14">
        <f>Forward!AM106*(1+SUM($B106:$B$228))</f>
        <v>157.40360000000001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Forward!L107*(1+SUM($B107:$B$228))+(-'Swap - Encargos'!C24-'Swap - Encargos'!$M24-'Swap - Encargos'!$L24)*(1+SUM($B107:$B$228))+('Swap - Encargos'!Y24)*(1+SUM($B107:$B$228))</f>
        <v>111.85019999999999</v>
      </c>
      <c r="M107" s="4">
        <f>Forward!M107*(1+SUM($B107:$B$228))+(-'Swap - Encargos'!D24-'Swap - Encargos'!$M24-'Swap - Encargos'!$L24)*(1+SUM($B107:$B$228))+('Swap - Encargos'!Z24)*(1+SUM($B107:$B$228))</f>
        <v>99.422399999999982</v>
      </c>
      <c r="N107" s="4">
        <f>Forward!N107*(1+SUM($B107:$B$228))+(-'Swap - Encargos'!E24-'Swap - Encargos'!$M24-'Swap - Encargos'!$L24)*(1+SUM($B107:$B$228))+('Swap - Encargos'!AA24)*(1+SUM($B107:$B$228))</f>
        <v>119.75880000000001</v>
      </c>
      <c r="O107" s="4">
        <f>Forward!O107*(1+SUM($B107:$B$228))+(-'Swap - Encargos'!F24-'Swap - Encargos'!$M24-'Swap - Encargos'!$L24)*(1+SUM($B107:$B$228))+('Swap - Encargos'!AB24)*(1+SUM($B107:$B$228))</f>
        <v>131.05680000000001</v>
      </c>
      <c r="P107" s="4">
        <f>Forward!P107*(1+SUM($B107:$B$228))+(-'Swap - Encargos'!G24-'Swap - Encargos'!$M24-'Swap - Encargos'!$L24)*(1+SUM($B107:$B$228))+('Swap - Encargos'!AC24)*(1+SUM($B107:$B$228))</f>
        <v>134.4462</v>
      </c>
      <c r="Q107" s="4">
        <f>Forward!Q107*(1+SUM($B107:$B$228))+(-'Swap - Encargos'!H24-'Swap - Encargos'!$M24-'Swap - Encargos'!$L24)*(1+SUM($B107:$B$228))+('Swap - Encargos'!AD24)*(1+SUM($B107:$B$228))</f>
        <v>149.1336</v>
      </c>
      <c r="R107" s="4">
        <f>Forward!R107*(1+SUM($B107:$B$228))+(-'Swap - Encargos'!I24-'Swap - Encargos'!$M24-'Swap - Encargos'!$L24)*(1+SUM($B107:$B$228))+('Swap - Encargos'!AE24)*(1+SUM($B107:$B$228))</f>
        <v>151.39319999999998</v>
      </c>
      <c r="S107" s="4">
        <f>Forward!S107*(1+SUM($B107:$B$228))+(-'Swap - Encargos'!J24-'Swap - Encargos'!$M24-'Swap - Encargos'!$L24)*(1+SUM($B107:$B$228))+('Swap - Encargos'!AF24)*(1+SUM($B107:$B$228))</f>
        <v>149.1336</v>
      </c>
      <c r="T107" s="4">
        <f>Forward!T107*(1+SUM($B107:$B$228))+(-'Swap - Encargos'!K24-'Swap - Encargos'!$M24-'Swap - Encargos'!$L24)*(1+SUM($B107:$B$228))+('Swap - Encargos'!AG24)*(1+SUM($B107:$B$228))</f>
        <v>145.74419999999998</v>
      </c>
      <c r="U107" s="4">
        <f>Forward!U107*(1+SUM($B107:$B$228))</f>
        <v>0</v>
      </c>
      <c r="V107" s="6"/>
      <c r="W107" s="20">
        <f t="shared" si="0"/>
        <v>115.14545000000001</v>
      </c>
      <c r="X107" s="20">
        <f t="shared" si="1"/>
        <v>191.25591507936502</v>
      </c>
      <c r="Y107" s="23">
        <f t="shared" si="2"/>
        <v>124.89939000000001</v>
      </c>
      <c r="Z107" s="23">
        <f t="shared" si="3"/>
        <v>187.9262173511905</v>
      </c>
      <c r="AA107" s="4">
        <f>IF(MONTH($C107)=1,Forward!AA107*(1+SUM($B107:$B$228)),AA106)</f>
        <v>34.806905</v>
      </c>
      <c r="AB107" s="4">
        <f>IF(MONTH($C107)=1,Forward!AB107*(1+SUM($B107:$B$228)),AB106)</f>
        <v>75.69250000000001</v>
      </c>
      <c r="AC107" s="4">
        <f>IF(MONTH($C107)=1,Forward!AC107*(1+SUM($B107:$B$228)),AC106)</f>
        <v>114.06277500000002</v>
      </c>
      <c r="AD107" s="4">
        <f>IF(MONTH($C107)=1,Forward!AD107*(1+SUM($B107:$B$228)),AD106)</f>
        <v>384.28500000000003</v>
      </c>
      <c r="AE107" s="4">
        <f t="shared" si="12"/>
        <v>368.91360000000003</v>
      </c>
      <c r="AF107" s="8">
        <f t="shared" si="4"/>
        <v>403.720505</v>
      </c>
      <c r="AG107" s="14">
        <f t="shared" si="5"/>
        <v>444.60610000000003</v>
      </c>
      <c r="AH107" s="8">
        <f t="shared" si="6"/>
        <v>482.97637500000008</v>
      </c>
      <c r="AI107" s="25">
        <f t="shared" si="7"/>
        <v>253.76815000000002</v>
      </c>
      <c r="AJ107" s="9">
        <f t="shared" si="8"/>
        <v>0.68787962818394333</v>
      </c>
      <c r="AK107" s="9">
        <f t="shared" si="9"/>
        <v>0.68787962818394333</v>
      </c>
      <c r="AL107" s="9">
        <f t="shared" si="10"/>
        <v>0</v>
      </c>
      <c r="AM107" s="14">
        <f>Forward!AI107*(1+SUM($B107:$B$228))</f>
        <v>124.27799999999999</v>
      </c>
      <c r="AN107" s="14">
        <f>Forward!AJ107*(1+SUM($B107:$B$228))</f>
        <v>117.49919999999999</v>
      </c>
      <c r="AO107" s="14">
        <f>Forward!AK107*(1+SUM($B107:$B$228))</f>
        <v>135.57599999999999</v>
      </c>
      <c r="AP107" s="14">
        <f>Forward!AL107*(1+SUM($B107:$B$228))</f>
        <v>146.874</v>
      </c>
      <c r="AQ107" s="14">
        <f>Forward!AM107*(1+SUM($B107:$B$228))</f>
        <v>154.7826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Forward!L108*(1+SUM($B108:$B$228))+(-'Swap - Encargos'!C25-'Swap - Encargos'!$M25-'Swap - Encargos'!$L25)*(1+SUM($B108:$B$228))+('Swap - Encargos'!Y25)*(1+SUM($B108:$B$228))</f>
        <v>111.61259999999999</v>
      </c>
      <c r="M108" s="4">
        <f>Forward!M108*(1+SUM($B108:$B$228))+(-'Swap - Encargos'!D25-'Swap - Encargos'!$M25-'Swap - Encargos'!$L25)*(1+SUM($B108:$B$228))+('Swap - Encargos'!Z25)*(1+SUM($B108:$B$228))</f>
        <v>116.12219999999999</v>
      </c>
      <c r="N108" s="4">
        <f>Forward!N108*(1+SUM($B108:$B$228))+(-'Swap - Encargos'!E25-'Swap - Encargos'!$M25-'Swap - Encargos'!$L25)*(1+SUM($B108:$B$228))+('Swap - Encargos'!AA25)*(1+SUM($B108:$B$228))</f>
        <v>133.03319999999997</v>
      </c>
      <c r="O108" s="4">
        <f>Forward!O108*(1+SUM($B108:$B$228))+(-'Swap - Encargos'!F25-'Swap - Encargos'!$M25-'Swap - Encargos'!$L25)*(1+SUM($B108:$B$228))+('Swap - Encargos'!AB25)*(1+SUM($B108:$B$228))</f>
        <v>137.5428</v>
      </c>
      <c r="P108" s="4">
        <f>Forward!P108*(1+SUM($B108:$B$228))+(-'Swap - Encargos'!G25-'Swap - Encargos'!$M25-'Swap - Encargos'!$L25)*(1+SUM($B108:$B$228))+('Swap - Encargos'!AC25)*(1+SUM($B108:$B$228))</f>
        <v>137.5428</v>
      </c>
      <c r="Q108" s="4">
        <f>Forward!Q108*(1+SUM($B108:$B$228))+(-'Swap - Encargos'!H25-'Swap - Encargos'!$M25-'Swap - Encargos'!$L25)*(1+SUM($B108:$B$228))+('Swap - Encargos'!AD25)*(1+SUM($B108:$B$228))</f>
        <v>152.19899999999998</v>
      </c>
      <c r="R108" s="4">
        <f>Forward!R108*(1+SUM($B108:$B$228))+(-'Swap - Encargos'!I25-'Swap - Encargos'!$M25-'Swap - Encargos'!$L25)*(1+SUM($B108:$B$228))+('Swap - Encargos'!AE25)*(1+SUM($B108:$B$228))</f>
        <v>151.07159999999999</v>
      </c>
      <c r="S108" s="4">
        <f>Forward!S108*(1+SUM($B108:$B$228))+(-'Swap - Encargos'!J25-'Swap - Encargos'!$M25-'Swap - Encargos'!$L25)*(1+SUM($B108:$B$228))+('Swap - Encargos'!AF25)*(1+SUM($B108:$B$228))</f>
        <v>149.9442</v>
      </c>
      <c r="T108" s="4">
        <f>Forward!T108*(1+SUM($B108:$B$228))+(-'Swap - Encargos'!K25-'Swap - Encargos'!$M25-'Swap - Encargos'!$L25)*(1+SUM($B108:$B$228))+('Swap - Encargos'!AG25)*(1+SUM($B108:$B$228))</f>
        <v>147.68939999999998</v>
      </c>
      <c r="U108" s="4">
        <f>Forward!U108*(1+SUM($B108:$B$228))</f>
        <v>0</v>
      </c>
      <c r="V108" s="6"/>
      <c r="W108" s="20">
        <f t="shared" si="0"/>
        <v>127.4588333333333</v>
      </c>
      <c r="X108" s="20">
        <f t="shared" si="1"/>
        <v>191.25591507936502</v>
      </c>
      <c r="Y108" s="23">
        <f t="shared" si="2"/>
        <v>133.93511999999998</v>
      </c>
      <c r="Z108" s="23">
        <f t="shared" si="3"/>
        <v>187.9262173511905</v>
      </c>
      <c r="AA108" s="4">
        <f>IF(MONTH($C108)=1,Forward!AA108*(1+SUM($B108:$B$228)),AA107)</f>
        <v>34.806905</v>
      </c>
      <c r="AB108" s="4">
        <f>IF(MONTH($C108)=1,Forward!AB108*(1+SUM($B108:$B$228)),AB107)</f>
        <v>75.69250000000001</v>
      </c>
      <c r="AC108" s="4">
        <f>IF(MONTH($C108)=1,Forward!AC108*(1+SUM($B108:$B$228)),AC107)</f>
        <v>114.06277500000002</v>
      </c>
      <c r="AD108" s="4">
        <f>IF(MONTH($C108)=1,Forward!AD108*(1+SUM($B108:$B$228)),AD107)</f>
        <v>384.28500000000003</v>
      </c>
      <c r="AE108" s="4">
        <f t="shared" si="12"/>
        <v>368.91360000000003</v>
      </c>
      <c r="AF108" s="8">
        <f t="shared" si="4"/>
        <v>403.720505</v>
      </c>
      <c r="AG108" s="14">
        <f t="shared" si="5"/>
        <v>444.60610000000003</v>
      </c>
      <c r="AH108" s="8">
        <f t="shared" si="6"/>
        <v>482.97637500000008</v>
      </c>
      <c r="AI108" s="25">
        <f t="shared" si="7"/>
        <v>241.45476666666673</v>
      </c>
      <c r="AJ108" s="9">
        <f t="shared" si="8"/>
        <v>0.65450221045433599</v>
      </c>
      <c r="AK108" s="9">
        <f t="shared" si="9"/>
        <v>0.65450221045433599</v>
      </c>
      <c r="AL108" s="9">
        <f t="shared" si="10"/>
        <v>0</v>
      </c>
      <c r="AM108" s="14">
        <f>Forward!AI108*(1+SUM($B108:$B$228))</f>
        <v>124.014</v>
      </c>
      <c r="AN108" s="14">
        <f>Forward!AJ108*(1+SUM($B108:$B$228))</f>
        <v>131.9058</v>
      </c>
      <c r="AO108" s="14">
        <f>Forward!AK108*(1+SUM($B108:$B$228))</f>
        <v>145.43459999999999</v>
      </c>
      <c r="AP108" s="14">
        <f>Forward!AL108*(1+SUM($B108:$B$228))</f>
        <v>156.70859999999999</v>
      </c>
      <c r="AQ108" s="14">
        <f>Forward!AM108*(1+SUM($B108:$B$228))</f>
        <v>154.4538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Forward!L109*(1+SUM($B109:$B$228))+(-'Swap - Encargos'!C26-'Swap - Encargos'!$M26-'Swap - Encargos'!$L26)*(1+SUM($B109:$B$228))+('Swap - Encargos'!Y26)*(1+SUM($B109:$B$228))</f>
        <v>112.46000000000001</v>
      </c>
      <c r="M109" s="4">
        <f>Forward!M109*(1+SUM($B109:$B$228))+(-'Swap - Encargos'!D26-'Swap - Encargos'!$M26-'Swap - Encargos'!$L26)*(1+SUM($B109:$B$228))+('Swap - Encargos'!Z26)*(1+SUM($B109:$B$228))</f>
        <v>114.7092</v>
      </c>
      <c r="N109" s="4">
        <f>Forward!N109*(1+SUM($B109:$B$228))+(-'Swap - Encargos'!E26-'Swap - Encargos'!$M26-'Swap - Encargos'!$L26)*(1+SUM($B109:$B$228))+('Swap - Encargos'!AA26)*(1+SUM($B109:$B$228))</f>
        <v>147.32260000000002</v>
      </c>
      <c r="O109" s="4">
        <f>Forward!O109*(1+SUM($B109:$B$228))+(-'Swap - Encargos'!F26-'Swap - Encargos'!$M26-'Swap - Encargos'!$L26)*(1+SUM($B109:$B$228))+('Swap - Encargos'!AB26)*(1+SUM($B109:$B$228))</f>
        <v>154.0702</v>
      </c>
      <c r="P109" s="4">
        <f>Forward!P109*(1+SUM($B109:$B$228))+(-'Swap - Encargos'!G26-'Swap - Encargos'!$M26-'Swap - Encargos'!$L26)*(1+SUM($B109:$B$228))+('Swap - Encargos'!AC26)*(1+SUM($B109:$B$228))</f>
        <v>157.44400000000002</v>
      </c>
      <c r="Q109" s="4">
        <f>Forward!Q109*(1+SUM($B109:$B$228))+(-'Swap - Encargos'!H26-'Swap - Encargos'!$M26-'Swap - Encargos'!$L26)*(1+SUM($B109:$B$228))+('Swap - Encargos'!AD26)*(1+SUM($B109:$B$228))</f>
        <v>159.69319999999999</v>
      </c>
      <c r="R109" s="4">
        <f>Forward!R109*(1+SUM($B109:$B$228))+(-'Swap - Encargos'!I26-'Swap - Encargos'!$M26-'Swap - Encargos'!$L26)*(1+SUM($B109:$B$228))+('Swap - Encargos'!AE26)*(1+SUM($B109:$B$228))</f>
        <v>161.94239999999999</v>
      </c>
      <c r="S109" s="4">
        <f>Forward!S109*(1+SUM($B109:$B$228))+(-'Swap - Encargos'!J26-'Swap - Encargos'!$M26-'Swap - Encargos'!$L26)*(1+SUM($B109:$B$228))+('Swap - Encargos'!AF26)*(1+SUM($B109:$B$228))</f>
        <v>159.69320000000002</v>
      </c>
      <c r="T109" s="4">
        <f>Forward!T109*(1+SUM($B109:$B$228))+(-'Swap - Encargos'!K26-'Swap - Encargos'!$M26-'Swap - Encargos'!$L26)*(1+SUM($B109:$B$228))+('Swap - Encargos'!AG26)*(1+SUM($B109:$B$228))</f>
        <v>157.44399999999999</v>
      </c>
      <c r="U109" s="4">
        <f>Forward!U109*(1+SUM($B109:$B$228))</f>
        <v>0</v>
      </c>
      <c r="V109" s="6"/>
      <c r="W109" s="20">
        <f t="shared" si="0"/>
        <v>137.54482777777778</v>
      </c>
      <c r="X109" s="20">
        <f t="shared" si="1"/>
        <v>191.25591507936502</v>
      </c>
      <c r="Y109" s="23">
        <f t="shared" si="2"/>
        <v>145.86062000000001</v>
      </c>
      <c r="Z109" s="23">
        <f t="shared" si="3"/>
        <v>187.9262173511905</v>
      </c>
      <c r="AA109" s="4">
        <f>IF(MONTH($C109)=1,Forward!AA109*(1+SUM($B109:$B$228)),AA108)</f>
        <v>34.806905</v>
      </c>
      <c r="AB109" s="4">
        <f>IF(MONTH($C109)=1,Forward!AB109*(1+SUM($B109:$B$228)),AB108)</f>
        <v>75.69250000000001</v>
      </c>
      <c r="AC109" s="4">
        <f>IF(MONTH($C109)=1,Forward!AC109*(1+SUM($B109:$B$228)),AC108)</f>
        <v>114.06277500000002</v>
      </c>
      <c r="AD109" s="4">
        <f>IF(MONTH($C109)=1,Forward!AD109*(1+SUM($B109:$B$228)),AD108)</f>
        <v>384.28500000000003</v>
      </c>
      <c r="AE109" s="4">
        <f t="shared" si="12"/>
        <v>368.91360000000003</v>
      </c>
      <c r="AF109" s="8">
        <f t="shared" si="4"/>
        <v>403.720505</v>
      </c>
      <c r="AG109" s="14">
        <f t="shared" si="5"/>
        <v>444.60610000000003</v>
      </c>
      <c r="AH109" s="8">
        <f t="shared" si="6"/>
        <v>482.97637500000008</v>
      </c>
      <c r="AI109" s="25">
        <f t="shared" si="7"/>
        <v>231.36877222222225</v>
      </c>
      <c r="AJ109" s="9">
        <f t="shared" si="8"/>
        <v>0.62716249068134711</v>
      </c>
      <c r="AK109" s="9">
        <f t="shared" si="9"/>
        <v>0.62716249068134711</v>
      </c>
      <c r="AL109" s="9">
        <f t="shared" si="10"/>
        <v>0</v>
      </c>
      <c r="AM109" s="14">
        <f>Forward!AI109*(1+SUM($B109:$B$228))</f>
        <v>124.8306</v>
      </c>
      <c r="AN109" s="14">
        <f>Forward!AJ109*(1+SUM($B109:$B$228))</f>
        <v>130.45359999999999</v>
      </c>
      <c r="AO109" s="14">
        <f>Forward!AK109*(1+SUM($B109:$B$228))</f>
        <v>161.94240000000002</v>
      </c>
      <c r="AP109" s="14">
        <f>Forward!AL109*(1+SUM($B109:$B$228))</f>
        <v>173.1884</v>
      </c>
      <c r="AQ109" s="14">
        <f>Forward!AM109*(1+SUM($B109:$B$228))</f>
        <v>172.06380000000001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Forward!M110*(1+SUM($B110:$B$228))+(-'Swap - Encargos'!D27-'Swap - Encargos'!$M27-'Swap - Encargos'!$L27)*(1+SUM($B110:$B$228))+('Swap - Encargos'!Z27)*(1+SUM($B110:$B$228))</f>
        <v>117.78899999999999</v>
      </c>
      <c r="N110" s="4">
        <f>Forward!N110*(1+SUM($B110:$B$228))+(-'Swap - Encargos'!E27-'Swap - Encargos'!$M27-'Swap - Encargos'!$L27)*(1+SUM($B110:$B$228))+('Swap - Encargos'!AA27)*(1+SUM($B110:$B$228))</f>
        <v>130.12879999999998</v>
      </c>
      <c r="O110" s="4">
        <f>Forward!O110*(1+SUM($B110:$B$228))+(-'Swap - Encargos'!F27-'Swap - Encargos'!$M27-'Swap - Encargos'!$L27)*(1+SUM($B110:$B$228))+('Swap - Encargos'!AB27)*(1+SUM($B110:$B$228))</f>
        <v>143.59039999999999</v>
      </c>
      <c r="P110" s="4">
        <f>Forward!P110*(1+SUM($B110:$B$228))+(-'Swap - Encargos'!G27-'Swap - Encargos'!$M27-'Swap - Encargos'!$L27)*(1+SUM($B110:$B$228))+('Swap - Encargos'!AC27)*(1+SUM($B110:$B$228))</f>
        <v>171.63539999999998</v>
      </c>
      <c r="Q110" s="4">
        <f>Forward!Q110*(1+SUM($B110:$B$228))+(-'Swap - Encargos'!H27-'Swap - Encargos'!$M27-'Swap - Encargos'!$L27)*(1+SUM($B110:$B$228))+('Swap - Encargos'!AD27)*(1+SUM($B110:$B$228))</f>
        <v>169.39179999999999</v>
      </c>
      <c r="R110" s="4">
        <f>Forward!R110*(1+SUM($B110:$B$228))+(-'Swap - Encargos'!I27-'Swap - Encargos'!$M27-'Swap - Encargos'!$L27)*(1+SUM($B110:$B$228))+('Swap - Encargos'!AE27)*(1+SUM($B110:$B$228))</f>
        <v>171.63539999999998</v>
      </c>
      <c r="S110" s="4">
        <f>Forward!S110*(1+SUM($B110:$B$228))+(-'Swap - Encargos'!J27-'Swap - Encargos'!$M27-'Swap - Encargos'!$L27)*(1+SUM($B110:$B$228))+('Swap - Encargos'!AF27)*(1+SUM($B110:$B$228))</f>
        <v>168.26999999999998</v>
      </c>
      <c r="T110" s="4">
        <f>Forward!T110*(1+SUM($B110:$B$228))+(-'Swap - Encargos'!K27-'Swap - Encargos'!$M27-'Swap - Encargos'!$L27)*(1+SUM($B110:$B$228))+('Swap - Encargos'!AG27)*(1+SUM($B110:$B$228))</f>
        <v>166.02639999999997</v>
      </c>
      <c r="U110" s="4">
        <f>Forward!U110*(1+SUM($B110:$B$228))</f>
        <v>0</v>
      </c>
      <c r="V110" s="6"/>
      <c r="W110" s="20">
        <f t="shared" si="0"/>
        <v>130.50273333333334</v>
      </c>
      <c r="X110" s="20">
        <f t="shared" si="1"/>
        <v>191.25591507936502</v>
      </c>
      <c r="Y110" s="23">
        <f t="shared" si="2"/>
        <v>146.50707999999997</v>
      </c>
      <c r="Z110" s="23">
        <f t="shared" si="3"/>
        <v>187.9262173511905</v>
      </c>
      <c r="AA110" s="4">
        <f>IF(MONTH($C110)=1,Forward!AA110*(1+SUM($B110:$B$228)),AA109)</f>
        <v>21.14593</v>
      </c>
      <c r="AB110" s="4">
        <f>IF(MONTH($C110)=1,Forward!AB110*(1+SUM($B110:$B$228)),AB109)</f>
        <v>50.065933999999999</v>
      </c>
      <c r="AC110" s="4">
        <f>IF(MONTH($C110)=1,Forward!AC110*(1+SUM($B110:$B$228)),AC109)</f>
        <v>88.364185999999989</v>
      </c>
      <c r="AD110" s="4">
        <f>IF(MONTH($C110)=1,Forward!AD110*(1+SUM($B110:$B$228)),AD109)</f>
        <v>392.63</v>
      </c>
      <c r="AE110" s="4">
        <f>AD110*(1-1%)</f>
        <v>388.70369999999997</v>
      </c>
      <c r="AF110" s="8">
        <f t="shared" si="4"/>
        <v>409.84962999999999</v>
      </c>
      <c r="AG110" s="14">
        <f t="shared" si="5"/>
        <v>438.769634</v>
      </c>
      <c r="AH110" s="8">
        <f t="shared" si="6"/>
        <v>477.06788599999993</v>
      </c>
      <c r="AI110" s="25">
        <f t="shared" si="7"/>
        <v>258.20096666666666</v>
      </c>
      <c r="AJ110" s="9">
        <f t="shared" si="8"/>
        <v>0.66426166426166433</v>
      </c>
      <c r="AK110" s="9">
        <f t="shared" si="9"/>
        <v>0.66426166426166433</v>
      </c>
      <c r="AL110" s="9">
        <f t="shared" si="10"/>
        <v>0</v>
      </c>
      <c r="AM110" s="14">
        <f>Forward!AI110*(1+SUM($B110:$B$228))</f>
        <v>134.61599999999999</v>
      </c>
      <c r="AN110" s="14">
        <f>Forward!AJ110*(1+SUM($B110:$B$228))</f>
        <v>151.44299999999998</v>
      </c>
      <c r="AO110" s="14">
        <f>Forward!AK110*(1+SUM($B110:$B$228))</f>
        <v>164.90459999999999</v>
      </c>
      <c r="AP110" s="14">
        <f>Forward!AL110*(1+SUM($B110:$B$228))</f>
        <v>188.46239999999997</v>
      </c>
      <c r="AQ110" s="14">
        <f>Forward!AM110*(1+SUM($B110:$B$228))</f>
        <v>187.34059999999999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Forward!M111*(1+SUM($B111:$B$228))+(-'Swap - Encargos'!D28-'Swap - Encargos'!$M28-'Swap - Encargos'!$L28)*(1+SUM($B111:$B$228))+('Swap - Encargos'!Z28)*(1+SUM($B111:$B$228))</f>
        <v>157.58159999999998</v>
      </c>
      <c r="N111" s="4">
        <f>Forward!N111*(1+SUM($B111:$B$228))+(-'Swap - Encargos'!E28-'Swap - Encargos'!$M28-'Swap - Encargos'!$L28)*(1+SUM($B111:$B$228))+('Swap - Encargos'!AA28)*(1+SUM($B111:$B$228))</f>
        <v>222.40239999999997</v>
      </c>
      <c r="O111" s="4">
        <f>Forward!O111*(1+SUM($B111:$B$228))+(-'Swap - Encargos'!F28-'Swap - Encargos'!$M28-'Swap - Encargos'!$L28)*(1+SUM($B111:$B$228))+('Swap - Encargos'!AB28)*(1+SUM($B111:$B$228))</f>
        <v>217.93199999999999</v>
      </c>
      <c r="P111" s="4">
        <f>Forward!P111*(1+SUM($B111:$B$228))+(-'Swap - Encargos'!G28-'Swap - Encargos'!$M28-'Swap - Encargos'!$L28)*(1+SUM($B111:$B$228))+('Swap - Encargos'!AC28)*(1+SUM($B111:$B$228))</f>
        <v>206.75599999999997</v>
      </c>
      <c r="Q111" s="4">
        <f>Forward!Q111*(1+SUM($B111:$B$228))+(-'Swap - Encargos'!H28-'Swap - Encargos'!$M28-'Swap - Encargos'!$L28)*(1+SUM($B111:$B$228))+('Swap - Encargos'!AD28)*(1+SUM($B111:$B$228))</f>
        <v>197.8152</v>
      </c>
      <c r="R111" s="4">
        <f>Forward!R111*(1+SUM($B111:$B$228))+(-'Swap - Encargos'!I28-'Swap - Encargos'!$M28-'Swap - Encargos'!$L28)*(1+SUM($B111:$B$228))+('Swap - Encargos'!AE28)*(1+SUM($B111:$B$228))</f>
        <v>191.1096</v>
      </c>
      <c r="S111" s="4">
        <f>Forward!S111*(1+SUM($B111:$B$228))+(-'Swap - Encargos'!J28-'Swap - Encargos'!$M28-'Swap - Encargos'!$L28)*(1+SUM($B111:$B$228))+('Swap - Encargos'!AF28)*(1+SUM($B111:$B$228))</f>
        <v>186.63919999999996</v>
      </c>
      <c r="T111" s="4">
        <f>Forward!T111*(1+SUM($B111:$B$228))+(-'Swap - Encargos'!K28-'Swap - Encargos'!$M28-'Swap - Encargos'!$L28)*(1+SUM($B111:$B$228))+('Swap - Encargos'!AG28)*(1+SUM($B111:$B$228))</f>
        <v>181.05119999999999</v>
      </c>
      <c r="U111" s="4">
        <f>Forward!U111*(1+SUM($B111:$B$228))</f>
        <v>0</v>
      </c>
      <c r="V111" s="6"/>
      <c r="W111" s="20">
        <f t="shared" si="0"/>
        <v>200.67128888888885</v>
      </c>
      <c r="X111" s="20">
        <f t="shared" si="1"/>
        <v>191.25591507936502</v>
      </c>
      <c r="Y111" s="23">
        <f t="shared" si="2"/>
        <v>201.05623999999997</v>
      </c>
      <c r="Z111" s="23">
        <f t="shared" si="3"/>
        <v>187.9262173511905</v>
      </c>
      <c r="AA111" s="4">
        <f>IF(MONTH($C111)=1,Forward!AA111*(1+SUM($B111:$B$228)),AA110)</f>
        <v>21.14593</v>
      </c>
      <c r="AB111" s="4">
        <f>IF(MONTH($C111)=1,Forward!AB111*(1+SUM($B111:$B$228)),AB110)</f>
        <v>50.065933999999999</v>
      </c>
      <c r="AC111" s="4">
        <f>IF(MONTH($C111)=1,Forward!AC111*(1+SUM($B111:$B$228)),AC110)</f>
        <v>88.364185999999989</v>
      </c>
      <c r="AD111" s="4">
        <f>IF(MONTH($C111)=1,Forward!AD111*(1+SUM($B111:$B$228)),AD110)</f>
        <v>392.63</v>
      </c>
      <c r="AE111" s="4">
        <f t="shared" ref="AE111:AE121" si="13">AD111*(1-1%)</f>
        <v>388.70369999999997</v>
      </c>
      <c r="AF111" s="8">
        <f t="shared" si="4"/>
        <v>409.84962999999999</v>
      </c>
      <c r="AG111" s="14">
        <f t="shared" si="5"/>
        <v>438.769634</v>
      </c>
      <c r="AH111" s="8">
        <f t="shared" si="6"/>
        <v>477.06788599999993</v>
      </c>
      <c r="AI111" s="25">
        <f t="shared" si="7"/>
        <v>188.03241111111112</v>
      </c>
      <c r="AJ111" s="9">
        <f t="shared" si="8"/>
        <v>0.48374227235581019</v>
      </c>
      <c r="AK111" s="9">
        <f t="shared" si="9"/>
        <v>0.48374227235581019</v>
      </c>
      <c r="AL111" s="9">
        <f t="shared" si="10"/>
        <v>0</v>
      </c>
      <c r="AM111" s="14">
        <f>Forward!AI111*(1+SUM($B111:$B$228))</f>
        <v>177.69839999999999</v>
      </c>
      <c r="AN111" s="14">
        <f>Forward!AJ111*(1+SUM($B111:$B$228))</f>
        <v>241.40159999999997</v>
      </c>
      <c r="AO111" s="14">
        <f>Forward!AK111*(1+SUM($B111:$B$228))</f>
        <v>231.3432</v>
      </c>
      <c r="AP111" s="14">
        <f>Forward!AL111*(1+SUM($B111:$B$228))</f>
        <v>224.63759999999999</v>
      </c>
      <c r="AQ111" s="14">
        <f>Forward!AM111*(1+SUM($B111:$B$228))</f>
        <v>213.46159999999998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Forward!M112*(1+SUM($B112:$B$228))+(-'Swap - Encargos'!D29-'Swap - Encargos'!$M29-'Swap - Encargos'!$L29)*(1+SUM($B112:$B$228))+('Swap - Encargos'!Z29)*(1+SUM($B112:$B$228))</f>
        <v>164.17639999999997</v>
      </c>
      <c r="N112" s="4">
        <f>Forward!N112*(1+SUM($B112:$B$228))+(-'Swap - Encargos'!E29-'Swap - Encargos'!$M29-'Swap - Encargos'!$L29)*(1+SUM($B112:$B$228))+('Swap - Encargos'!AA29)*(1+SUM($B112:$B$228))</f>
        <v>199.67400000000001</v>
      </c>
      <c r="O112" s="4">
        <f>Forward!O112*(1+SUM($B112:$B$228))+(-'Swap - Encargos'!F29-'Swap - Encargos'!$M29-'Swap - Encargos'!$L29)*(1+SUM($B112:$B$228))+('Swap - Encargos'!AB29)*(1+SUM($B112:$B$228))</f>
        <v>196.34610000000001</v>
      </c>
      <c r="P112" s="4">
        <f>Forward!P112*(1+SUM($B112:$B$228))+(-'Swap - Encargos'!G29-'Swap - Encargos'!$M29-'Swap - Encargos'!$L29)*(1+SUM($B112:$B$228))+('Swap - Encargos'!AC29)*(1+SUM($B112:$B$228))</f>
        <v>186.36239999999998</v>
      </c>
      <c r="Q112" s="4">
        <f>Forward!Q112*(1+SUM($B112:$B$228))+(-'Swap - Encargos'!H29-'Swap - Encargos'!$M29-'Swap - Encargos'!$L29)*(1+SUM($B112:$B$228))+('Swap - Encargos'!AD29)*(1+SUM($B112:$B$228))</f>
        <v>191.90889999999999</v>
      </c>
      <c r="R112" s="4">
        <f>Forward!R112*(1+SUM($B112:$B$228))+(-'Swap - Encargos'!I29-'Swap - Encargos'!$M29-'Swap - Encargos'!$L29)*(1+SUM($B112:$B$228))+('Swap - Encargos'!AE29)*(1+SUM($B112:$B$228))</f>
        <v>190.79959999999997</v>
      </c>
      <c r="S112" s="4">
        <f>Forward!S112*(1+SUM($B112:$B$228))+(-'Swap - Encargos'!J29-'Swap - Encargos'!$M29-'Swap - Encargos'!$L29)*(1+SUM($B112:$B$228))+('Swap - Encargos'!AF29)*(1+SUM($B112:$B$228))</f>
        <v>187.4717</v>
      </c>
      <c r="T112" s="4">
        <f>Forward!T112*(1+SUM($B112:$B$228))+(-'Swap - Encargos'!K29-'Swap - Encargos'!$M29-'Swap - Encargos'!$L29)*(1+SUM($B112:$B$228))+('Swap - Encargos'!AG29)*(1+SUM($B112:$B$228))</f>
        <v>179.70659999999998</v>
      </c>
      <c r="U112" s="4">
        <f>Forward!U112*(1+SUM($B112:$B$228))</f>
        <v>0</v>
      </c>
      <c r="V112" s="6"/>
      <c r="W112" s="20">
        <f t="shared" si="0"/>
        <v>187.96472222222221</v>
      </c>
      <c r="X112" s="20">
        <f t="shared" si="1"/>
        <v>191.25591507936502</v>
      </c>
      <c r="Y112" s="23">
        <f t="shared" si="2"/>
        <v>188.58100000000002</v>
      </c>
      <c r="Z112" s="23">
        <f t="shared" si="3"/>
        <v>187.9262173511905</v>
      </c>
      <c r="AA112" s="4">
        <f>IF(MONTH($C112)=1,Forward!AA112*(1+SUM($B112:$B$228)),AA111)</f>
        <v>21.14593</v>
      </c>
      <c r="AB112" s="4">
        <f>IF(MONTH($C112)=1,Forward!AB112*(1+SUM($B112:$B$228)),AB111)</f>
        <v>50.065933999999999</v>
      </c>
      <c r="AC112" s="4">
        <f>IF(MONTH($C112)=1,Forward!AC112*(1+SUM($B112:$B$228)),AC111)</f>
        <v>88.364185999999989</v>
      </c>
      <c r="AD112" s="4">
        <f>IF(MONTH($C112)=1,Forward!AD112*(1+SUM($B112:$B$228)),AD111)</f>
        <v>392.63</v>
      </c>
      <c r="AE112" s="4">
        <f t="shared" si="13"/>
        <v>388.70369999999997</v>
      </c>
      <c r="AF112" s="8">
        <f t="shared" si="4"/>
        <v>409.84962999999999</v>
      </c>
      <c r="AG112" s="14">
        <f t="shared" si="5"/>
        <v>438.769634</v>
      </c>
      <c r="AH112" s="8">
        <f t="shared" si="6"/>
        <v>477.06788599999993</v>
      </c>
      <c r="AI112" s="25">
        <f t="shared" si="7"/>
        <v>200.73897777777776</v>
      </c>
      <c r="AJ112" s="9">
        <f t="shared" si="8"/>
        <v>0.51643186771254757</v>
      </c>
      <c r="AK112" s="9">
        <f t="shared" si="9"/>
        <v>0.51643186771254757</v>
      </c>
      <c r="AL112" s="9">
        <f t="shared" si="10"/>
        <v>0</v>
      </c>
      <c r="AM112" s="14">
        <f>Forward!AI112*(1+SUM($B112:$B$228))</f>
        <v>176.37869999999998</v>
      </c>
      <c r="AN112" s="14">
        <f>Forward!AJ112*(1+SUM($B112:$B$228))</f>
        <v>222.9693</v>
      </c>
      <c r="AO112" s="14">
        <f>Forward!AK112*(1+SUM($B112:$B$228))</f>
        <v>216.3135</v>
      </c>
      <c r="AP112" s="14">
        <f>Forward!AL112*(1+SUM($B112:$B$228))</f>
        <v>209.65769999999998</v>
      </c>
      <c r="AQ112" s="14">
        <f>Forward!AM112*(1+SUM($B112:$B$228))</f>
        <v>210.767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Forward!M113*(1+SUM($B113:$B$228))+(-'Swap - Encargos'!D30-'Swap - Encargos'!$M30-'Swap - Encargos'!$L30)*(1+SUM($B113:$B$228))+('Swap - Encargos'!Z30)*(1+SUM($B113:$B$228))</f>
        <v>145.10869999999997</v>
      </c>
      <c r="N113" s="4">
        <f>Forward!N113*(1+SUM($B113:$B$228))+(-'Swap - Encargos'!E30-'Swap - Encargos'!$M30-'Swap - Encargos'!$L30)*(1+SUM($B113:$B$228))+('Swap - Encargos'!AA30)*(1+SUM($B113:$B$228))</f>
        <v>175.01659999999998</v>
      </c>
      <c r="O113" s="4">
        <f>Forward!O113*(1+SUM($B113:$B$228))+(-'Swap - Encargos'!F30-'Swap - Encargos'!$M30-'Swap - Encargos'!$L30)*(1+SUM($B113:$B$228))+('Swap - Encargos'!AB30)*(1+SUM($B113:$B$228))</f>
        <v>182.7705</v>
      </c>
      <c r="P113" s="4">
        <f>Forward!P113*(1+SUM($B113:$B$228))+(-'Swap - Encargos'!G30-'Swap - Encargos'!$M30-'Swap - Encargos'!$L30)*(1+SUM($B113:$B$228))+('Swap - Encargos'!AC30)*(1+SUM($B113:$B$228))</f>
        <v>182.77049999999997</v>
      </c>
      <c r="Q113" s="4">
        <f>Forward!Q113*(1+SUM($B113:$B$228))+(-'Swap - Encargos'!H30-'Swap - Encargos'!$M30-'Swap - Encargos'!$L30)*(1+SUM($B113:$B$228))+('Swap - Encargos'!AD30)*(1+SUM($B113:$B$228))</f>
        <v>178.33969999999999</v>
      </c>
      <c r="R113" s="4">
        <f>Forward!R113*(1+SUM($B113:$B$228))+(-'Swap - Encargos'!I30-'Swap - Encargos'!$M30-'Swap - Encargos'!$L30)*(1+SUM($B113:$B$228))+('Swap - Encargos'!AE30)*(1+SUM($B113:$B$228))</f>
        <v>173.90889999999999</v>
      </c>
      <c r="S113" s="4">
        <f>Forward!S113*(1+SUM($B113:$B$228))+(-'Swap - Encargos'!J30-'Swap - Encargos'!$M30-'Swap - Encargos'!$L30)*(1+SUM($B113:$B$228))+('Swap - Encargos'!AF30)*(1+SUM($B113:$B$228))</f>
        <v>170.58580000000001</v>
      </c>
      <c r="T113" s="4">
        <f>Forward!T113*(1+SUM($B113:$B$228))+(-'Swap - Encargos'!K30-'Swap - Encargos'!$M30-'Swap - Encargos'!$L30)*(1+SUM($B113:$B$228))+('Swap - Encargos'!AG30)*(1+SUM($B113:$B$228))</f>
        <v>163.93959999999998</v>
      </c>
      <c r="U113" s="4">
        <f>Forward!U113*(1+SUM($B113:$B$228))</f>
        <v>0</v>
      </c>
      <c r="V113" s="6"/>
      <c r="W113" s="20">
        <f t="shared" si="0"/>
        <v>170.77041666666665</v>
      </c>
      <c r="X113" s="20">
        <f t="shared" si="1"/>
        <v>191.25591507936502</v>
      </c>
      <c r="Y113" s="23">
        <f t="shared" si="2"/>
        <v>174.24121</v>
      </c>
      <c r="Z113" s="23">
        <f t="shared" si="3"/>
        <v>187.9262173511905</v>
      </c>
      <c r="AA113" s="4">
        <f>IF(MONTH($C113)=1,Forward!AA113*(1+SUM($B113:$B$228)),AA112)</f>
        <v>21.14593</v>
      </c>
      <c r="AB113" s="4">
        <f>IF(MONTH($C113)=1,Forward!AB113*(1+SUM($B113:$B$228)),AB112)</f>
        <v>50.065933999999999</v>
      </c>
      <c r="AC113" s="4">
        <f>IF(MONTH($C113)=1,Forward!AC113*(1+SUM($B113:$B$228)),AC112)</f>
        <v>88.364185999999989</v>
      </c>
      <c r="AD113" s="4">
        <f>IF(MONTH($C113)=1,Forward!AD113*(1+SUM($B113:$B$228)),AD112)</f>
        <v>392.63</v>
      </c>
      <c r="AE113" s="4">
        <f t="shared" si="13"/>
        <v>388.70369999999997</v>
      </c>
      <c r="AF113" s="8">
        <f t="shared" si="4"/>
        <v>409.84962999999999</v>
      </c>
      <c r="AG113" s="14">
        <f t="shared" si="5"/>
        <v>438.769634</v>
      </c>
      <c r="AH113" s="8">
        <f t="shared" si="6"/>
        <v>477.06788599999993</v>
      </c>
      <c r="AI113" s="25">
        <f t="shared" si="7"/>
        <v>217.93328333333332</v>
      </c>
      <c r="AJ113" s="9">
        <f t="shared" si="8"/>
        <v>0.56066686098777385</v>
      </c>
      <c r="AK113" s="9">
        <f t="shared" si="9"/>
        <v>0.56066686098777385</v>
      </c>
      <c r="AL113" s="9">
        <f t="shared" si="10"/>
        <v>0</v>
      </c>
      <c r="AM113" s="14">
        <f>Forward!AI113*(1+SUM($B113:$B$228))</f>
        <v>166.15499999999997</v>
      </c>
      <c r="AN113" s="14">
        <f>Forward!AJ113*(1+SUM($B113:$B$228))</f>
        <v>204.92449999999999</v>
      </c>
      <c r="AO113" s="14">
        <f>Forward!AK113*(1+SUM($B113:$B$228))</f>
        <v>206.03219999999999</v>
      </c>
      <c r="AP113" s="14">
        <f>Forward!AL113*(1+SUM($B113:$B$228))</f>
        <v>201.60139999999998</v>
      </c>
      <c r="AQ113" s="14">
        <f>Forward!AM113*(1+SUM($B113:$B$228))</f>
        <v>196.06289999999998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Forward!M114*(1+SUM($B114:$B$228))+(-'Swap - Encargos'!D31-'Swap - Encargos'!$M31-'Swap - Encargos'!$L31)*(1+SUM($B114:$B$228))+('Swap - Encargos'!Z31)*(1+SUM($B114:$B$228))</f>
        <v>113.70169999999999</v>
      </c>
      <c r="N114" s="4">
        <f>Forward!N114*(1+SUM($B114:$B$228))+(-'Swap - Encargos'!E31-'Swap - Encargos'!$M31-'Swap - Encargos'!$L31)*(1+SUM($B114:$B$228))+('Swap - Encargos'!AA31)*(1+SUM($B114:$B$228))</f>
        <v>155.64989999999997</v>
      </c>
      <c r="O114" s="4">
        <f>Forward!O114*(1+SUM($B114:$B$228))+(-'Swap - Encargos'!F31-'Swap - Encargos'!$M31-'Swap - Encargos'!$L31)*(1+SUM($B114:$B$228))+('Swap - Encargos'!AB31)*(1+SUM($B114:$B$228))</f>
        <v>173.31229999999999</v>
      </c>
      <c r="P114" s="4">
        <f>Forward!P114*(1+SUM($B114:$B$228))+(-'Swap - Encargos'!G31-'Swap - Encargos'!$M31-'Swap - Encargos'!$L31)*(1+SUM($B114:$B$228))+('Swap - Encargos'!AC31)*(1+SUM($B114:$B$228))</f>
        <v>172.20839999999998</v>
      </c>
      <c r="Q114" s="4">
        <f>Forward!Q114*(1+SUM($B114:$B$228))+(-'Swap - Encargos'!H31-'Swap - Encargos'!$M31-'Swap - Encargos'!$L31)*(1+SUM($B114:$B$228))+('Swap - Encargos'!AD31)*(1+SUM($B114:$B$228))</f>
        <v>167.7928</v>
      </c>
      <c r="R114" s="4">
        <f>Forward!R114*(1+SUM($B114:$B$228))+(-'Swap - Encargos'!I31-'Swap - Encargos'!$M31-'Swap - Encargos'!$L31)*(1+SUM($B114:$B$228))+('Swap - Encargos'!AE31)*(1+SUM($B114:$B$228))</f>
        <v>163.37719999999996</v>
      </c>
      <c r="S114" s="4">
        <f>Forward!S114*(1+SUM($B114:$B$228))+(-'Swap - Encargos'!J31-'Swap - Encargos'!$M31-'Swap - Encargos'!$L31)*(1+SUM($B114:$B$228))+('Swap - Encargos'!AF31)*(1+SUM($B114:$B$228))</f>
        <v>156.75379999999998</v>
      </c>
      <c r="T114" s="4">
        <f>Forward!T114*(1+SUM($B114:$B$228))+(-'Swap - Encargos'!K31-'Swap - Encargos'!$M31-'Swap - Encargos'!$L31)*(1+SUM($B114:$B$228))+('Swap - Encargos'!AG31)*(1+SUM($B114:$B$228))</f>
        <v>154.54599999999999</v>
      </c>
      <c r="U114" s="4">
        <f>Forward!U114*(1+SUM($B114:$B$228))</f>
        <v>0</v>
      </c>
      <c r="V114" s="6"/>
      <c r="W114" s="20">
        <f t="shared" si="0"/>
        <v>154.05537777777775</v>
      </c>
      <c r="X114" s="20">
        <f t="shared" si="1"/>
        <v>191.25591507936502</v>
      </c>
      <c r="Y114" s="23">
        <f t="shared" si="2"/>
        <v>159.84471999999997</v>
      </c>
      <c r="Z114" s="23">
        <f t="shared" si="3"/>
        <v>187.9262173511905</v>
      </c>
      <c r="AA114" s="4">
        <f>IF(MONTH($C114)=1,Forward!AA114*(1+SUM($B114:$B$228)),AA113)</f>
        <v>21.14593</v>
      </c>
      <c r="AB114" s="4">
        <f>IF(MONTH($C114)=1,Forward!AB114*(1+SUM($B114:$B$228)),AB113)</f>
        <v>50.065933999999999</v>
      </c>
      <c r="AC114" s="4">
        <f>IF(MONTH($C114)=1,Forward!AC114*(1+SUM($B114:$B$228)),AC113)</f>
        <v>88.364185999999989</v>
      </c>
      <c r="AD114" s="4">
        <f>IF(MONTH($C114)=1,Forward!AD114*(1+SUM($B114:$B$228)),AD113)</f>
        <v>392.63</v>
      </c>
      <c r="AE114" s="4">
        <f t="shared" si="13"/>
        <v>388.70369999999997</v>
      </c>
      <c r="AF114" s="8">
        <f t="shared" si="4"/>
        <v>409.84962999999999</v>
      </c>
      <c r="AG114" s="14">
        <f t="shared" si="5"/>
        <v>438.769634</v>
      </c>
      <c r="AH114" s="8">
        <f t="shared" si="6"/>
        <v>477.06788599999993</v>
      </c>
      <c r="AI114" s="25">
        <f t="shared" si="7"/>
        <v>234.64832222222222</v>
      </c>
      <c r="AJ114" s="9">
        <f t="shared" si="8"/>
        <v>0.60366886711451995</v>
      </c>
      <c r="AK114" s="9">
        <f t="shared" si="9"/>
        <v>0.60366886711451995</v>
      </c>
      <c r="AL114" s="9">
        <f t="shared" si="10"/>
        <v>0</v>
      </c>
      <c r="AM114" s="14">
        <f>Forward!AI114*(1+SUM($B114:$B$228))</f>
        <v>132.46799999999999</v>
      </c>
      <c r="AN114" s="14">
        <f>Forward!AJ114*(1+SUM($B114:$B$228))</f>
        <v>176.62399999999997</v>
      </c>
      <c r="AO114" s="14">
        <f>Forward!AK114*(1+SUM($B114:$B$228))</f>
        <v>193.18249999999998</v>
      </c>
      <c r="AP114" s="14">
        <f>Forward!AL114*(1+SUM($B114:$B$228))</f>
        <v>189.87079999999997</v>
      </c>
      <c r="AQ114" s="14">
        <f>Forward!AM114*(1+SUM($B114:$B$228))</f>
        <v>184.35129999999998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Forward!M115*(1+SUM($B115:$B$228))+(-'Swap - Encargos'!D32-'Swap - Encargos'!$M32-'Swap - Encargos'!$L32)*(1+SUM($B115:$B$228))+('Swap - Encargos'!Z32)*(1+SUM($B115:$B$228))</f>
        <v>174.78870000000001</v>
      </c>
      <c r="N115" s="4">
        <f>Forward!N115*(1+SUM($B115:$B$228))+(-'Swap - Encargos'!E32-'Swap - Encargos'!$M32-'Swap - Encargos'!$L32)*(1+SUM($B115:$B$228))+('Swap - Encargos'!AA32)*(1+SUM($B115:$B$228))</f>
        <v>191.27819999999997</v>
      </c>
      <c r="O115" s="4">
        <f>Forward!O115*(1+SUM($B115:$B$228))+(-'Swap - Encargos'!F32-'Swap - Encargos'!$M32-'Swap - Encargos'!$L32)*(1+SUM($B115:$B$228))+('Swap - Encargos'!AB32)*(1+SUM($B115:$B$228))</f>
        <v>187.9803</v>
      </c>
      <c r="P115" s="4">
        <f>Forward!P115*(1+SUM($B115:$B$228))+(-'Swap - Encargos'!G32-'Swap - Encargos'!$M32-'Swap - Encargos'!$L32)*(1+SUM($B115:$B$228))+('Swap - Encargos'!AC32)*(1+SUM($B115:$B$228))</f>
        <v>179.1859</v>
      </c>
      <c r="Q115" s="4">
        <f>Forward!Q115*(1+SUM($B115:$B$228))+(-'Swap - Encargos'!H32-'Swap - Encargos'!$M32-'Swap - Encargos'!$L32)*(1+SUM($B115:$B$228))+('Swap - Encargos'!AD32)*(1+SUM($B115:$B$228))</f>
        <v>178.0866</v>
      </c>
      <c r="R115" s="4">
        <f>Forward!R115*(1+SUM($B115:$B$228))+(-'Swap - Encargos'!I32-'Swap - Encargos'!$M32-'Swap - Encargos'!$L32)*(1+SUM($B115:$B$228))+('Swap - Encargos'!AE32)*(1+SUM($B115:$B$228))</f>
        <v>172.59010000000001</v>
      </c>
      <c r="S115" s="4">
        <f>Forward!S115*(1+SUM($B115:$B$228))+(-'Swap - Encargos'!J32-'Swap - Encargos'!$M32-'Swap - Encargos'!$L32)*(1+SUM($B115:$B$228))+('Swap - Encargos'!AF32)*(1+SUM($B115:$B$228))</f>
        <v>167.09359999999998</v>
      </c>
      <c r="T115" s="4">
        <f>Forward!T115*(1+SUM($B115:$B$228))+(-'Swap - Encargos'!K32-'Swap - Encargos'!$M32-'Swap - Encargos'!$L32)*(1+SUM($B115:$B$228))+('Swap - Encargos'!AG32)*(1+SUM($B115:$B$228))</f>
        <v>162.69639999999995</v>
      </c>
      <c r="U115" s="4">
        <f>Forward!U115*(1+SUM($B115:$B$228))</f>
        <v>0</v>
      </c>
      <c r="V115" s="6"/>
      <c r="W115" s="20">
        <f t="shared" si="0"/>
        <v>185.29312222222222</v>
      </c>
      <c r="X115" s="20">
        <f t="shared" si="1"/>
        <v>191.25591507936502</v>
      </c>
      <c r="Y115" s="23">
        <f t="shared" si="2"/>
        <v>182.08072333333337</v>
      </c>
      <c r="Z115" s="23">
        <f t="shared" si="3"/>
        <v>187.9262173511905</v>
      </c>
      <c r="AA115" s="4">
        <f>IF(MONTH($C115)=1,Forward!AA115*(1+SUM($B115:$B$228)),AA114)</f>
        <v>21.14593</v>
      </c>
      <c r="AB115" s="4">
        <f>IF(MONTH($C115)=1,Forward!AB115*(1+SUM($B115:$B$228)),AB114)</f>
        <v>50.065933999999999</v>
      </c>
      <c r="AC115" s="4">
        <f>IF(MONTH($C115)=1,Forward!AC115*(1+SUM($B115:$B$228)),AC114)</f>
        <v>88.364185999999989</v>
      </c>
      <c r="AD115" s="4">
        <f>IF(MONTH($C115)=1,Forward!AD115*(1+SUM($B115:$B$228)),AD114)</f>
        <v>392.63</v>
      </c>
      <c r="AE115" s="4">
        <f t="shared" si="13"/>
        <v>388.70369999999997</v>
      </c>
      <c r="AF115" s="8">
        <f t="shared" si="4"/>
        <v>409.84962999999999</v>
      </c>
      <c r="AG115" s="14">
        <f t="shared" si="5"/>
        <v>438.769634</v>
      </c>
      <c r="AH115" s="8">
        <f t="shared" si="6"/>
        <v>477.06788599999993</v>
      </c>
      <c r="AI115" s="25">
        <f t="shared" si="7"/>
        <v>203.41057777777775</v>
      </c>
      <c r="AJ115" s="9">
        <f t="shared" si="8"/>
        <v>0.52330496925493064</v>
      </c>
      <c r="AK115" s="9">
        <f t="shared" si="9"/>
        <v>0.52330496925493064</v>
      </c>
      <c r="AL115" s="9">
        <f t="shared" si="10"/>
        <v>0</v>
      </c>
      <c r="AM115" s="14">
        <f>Forward!AI115*(1+SUM($B115:$B$228))</f>
        <v>189.0796</v>
      </c>
      <c r="AN115" s="14">
        <f>Forward!AJ115*(1+SUM($B115:$B$228))</f>
        <v>205.56909999999999</v>
      </c>
      <c r="AO115" s="14">
        <f>Forward!AK115*(1+SUM($B115:$B$228))</f>
        <v>206.66839999999999</v>
      </c>
      <c r="AP115" s="14">
        <f>Forward!AL115*(1+SUM($B115:$B$228))</f>
        <v>197.874</v>
      </c>
      <c r="AQ115" s="14">
        <f>Forward!AM115*(1+SUM($B115:$B$228))</f>
        <v>192.3775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Forward!M116*(1+SUM($B116:$B$228))+(-'Swap - Encargos'!D33-'Swap - Encargos'!$M33-'Swap - Encargos'!$L33)*(1+SUM($B116:$B$228))+('Swap - Encargos'!Z33)*(1+SUM($B116:$B$228))</f>
        <v>238.0924</v>
      </c>
      <c r="N116" s="4">
        <f>Forward!N116*(1+SUM($B116:$B$228))+(-'Swap - Encargos'!E33-'Swap - Encargos'!$M33-'Swap - Encargos'!$L33)*(1+SUM($B116:$B$228))+('Swap - Encargos'!AA33)*(1+SUM($B116:$B$228))</f>
        <v>213.95399999999998</v>
      </c>
      <c r="O116" s="4">
        <f>Forward!O116*(1+SUM($B116:$B$228))+(-'Swap - Encargos'!F33-'Swap - Encargos'!$M33-'Swap - Encargos'!$L33)*(1+SUM($B116:$B$228))+('Swap - Encargos'!AB33)*(1+SUM($B116:$B$228))</f>
        <v>199.69039999999998</v>
      </c>
      <c r="P116" s="4">
        <f>Forward!P116*(1+SUM($B116:$B$228))+(-'Swap - Encargos'!G33-'Swap - Encargos'!$M33-'Swap - Encargos'!$L33)*(1+SUM($B116:$B$228))+('Swap - Encargos'!AC33)*(1+SUM($B116:$B$228))</f>
        <v>181.03800000000001</v>
      </c>
      <c r="Q116" s="4">
        <f>Forward!Q116*(1+SUM($B116:$B$228))+(-'Swap - Encargos'!H33-'Swap - Encargos'!$M33-'Swap - Encargos'!$L33)*(1+SUM($B116:$B$228))+('Swap - Encargos'!AD33)*(1+SUM($B116:$B$228))</f>
        <v>177.74639999999997</v>
      </c>
      <c r="R116" s="4">
        <f>Forward!R116*(1+SUM($B116:$B$228))+(-'Swap - Encargos'!I33-'Swap - Encargos'!$M33-'Swap - Encargos'!$L33)*(1+SUM($B116:$B$228))+('Swap - Encargos'!AE33)*(1+SUM($B116:$B$228))</f>
        <v>171.16319999999999</v>
      </c>
      <c r="S116" s="4">
        <f>Forward!S116*(1+SUM($B116:$B$228))+(-'Swap - Encargos'!J33-'Swap - Encargos'!$M33-'Swap - Encargos'!$L33)*(1+SUM($B116:$B$228))+('Swap - Encargos'!AF33)*(1+SUM($B116:$B$228))</f>
        <v>168.96880000000002</v>
      </c>
      <c r="T116" s="4">
        <f>Forward!T116*(1+SUM($B116:$B$228))+(-'Swap - Encargos'!K33-'Swap - Encargos'!$M33-'Swap - Encargos'!$L33)*(1+SUM($B116:$B$228))+('Swap - Encargos'!AG33)*(1+SUM($B116:$B$228))</f>
        <v>160.19119999999995</v>
      </c>
      <c r="U116" s="4">
        <f>Forward!U116*(1+SUM($B116:$B$228))</f>
        <v>0</v>
      </c>
      <c r="V116" s="6"/>
      <c r="W116" s="20">
        <f t="shared" si="0"/>
        <v>207.73653333333334</v>
      </c>
      <c r="X116" s="20">
        <f t="shared" si="1"/>
        <v>191.25591507936502</v>
      </c>
      <c r="Y116" s="23">
        <f t="shared" si="2"/>
        <v>195.41132000000002</v>
      </c>
      <c r="Z116" s="23">
        <f t="shared" si="3"/>
        <v>187.9262173511905</v>
      </c>
      <c r="AA116" s="4">
        <f>IF(MONTH($C116)=1,Forward!AA116*(1+SUM($B116:$B$228)),AA115)</f>
        <v>21.14593</v>
      </c>
      <c r="AB116" s="4">
        <f>IF(MONTH($C116)=1,Forward!AB116*(1+SUM($B116:$B$228)),AB115)</f>
        <v>50.065933999999999</v>
      </c>
      <c r="AC116" s="4">
        <f>IF(MONTH($C116)=1,Forward!AC116*(1+SUM($B116:$B$228)),AC115)</f>
        <v>88.364185999999989</v>
      </c>
      <c r="AD116" s="4">
        <f>IF(MONTH($C116)=1,Forward!AD116*(1+SUM($B116:$B$228)),AD115)</f>
        <v>392.63</v>
      </c>
      <c r="AE116" s="4">
        <f t="shared" si="13"/>
        <v>388.70369999999997</v>
      </c>
      <c r="AF116" s="8">
        <f t="shared" si="4"/>
        <v>409.84962999999999</v>
      </c>
      <c r="AG116" s="14">
        <f t="shared" si="5"/>
        <v>438.769634</v>
      </c>
      <c r="AH116" s="8">
        <f t="shared" si="6"/>
        <v>477.06788599999993</v>
      </c>
      <c r="AI116" s="25">
        <f t="shared" si="7"/>
        <v>180.96716666666663</v>
      </c>
      <c r="AJ116" s="9">
        <f t="shared" si="8"/>
        <v>0.46556584531268069</v>
      </c>
      <c r="AK116" s="9">
        <f t="shared" si="9"/>
        <v>0.46556584531268069</v>
      </c>
      <c r="AL116" s="9">
        <f t="shared" si="10"/>
        <v>0</v>
      </c>
      <c r="AM116" s="14">
        <f>Forward!AI116*(1+SUM($B116:$B$228))</f>
        <v>252.35599999999999</v>
      </c>
      <c r="AN116" s="14">
        <f>Forward!AJ116*(1+SUM($B116:$B$228))</f>
        <v>232.60639999999998</v>
      </c>
      <c r="AO116" s="14">
        <f>Forward!AK116*(1+SUM($B116:$B$228))</f>
        <v>216.14839999999998</v>
      </c>
      <c r="AP116" s="14">
        <f>Forward!AL116*(1+SUM($B116:$B$228))</f>
        <v>198.5932</v>
      </c>
      <c r="AQ116" s="14">
        <f>Forward!AM116*(1+SUM($B116:$B$228))</f>
        <v>193.10719999999998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Forward!M117*(1+SUM($B117:$B$228))+(-'Swap - Encargos'!D34-'Swap - Encargos'!$M34-'Swap - Encargos'!$L34)*(1+SUM($B117:$B$228))+('Swap - Encargos'!Z34)*(1+SUM($B117:$B$228))</f>
        <v>182.59780000000001</v>
      </c>
      <c r="N117" s="4">
        <f>Forward!N117*(1+SUM($B117:$B$228))+(-'Swap - Encargos'!E34-'Swap - Encargos'!$M34-'Swap - Encargos'!$L34)*(1+SUM($B117:$B$228))+('Swap - Encargos'!AA34)*(1+SUM($B117:$B$228))</f>
        <v>202.279</v>
      </c>
      <c r="O117" s="4">
        <f>Forward!O117*(1+SUM($B117:$B$228))+(-'Swap - Encargos'!F34-'Swap - Encargos'!$M34-'Swap - Encargos'!$L34)*(1+SUM($B117:$B$228))+('Swap - Encargos'!AB34)*(1+SUM($B117:$B$228))</f>
        <v>192.43839999999997</v>
      </c>
      <c r="P117" s="4">
        <f>Forward!P117*(1+SUM($B117:$B$228))+(-'Swap - Encargos'!G34-'Swap - Encargos'!$M34-'Swap - Encargos'!$L34)*(1+SUM($B117:$B$228))+('Swap - Encargos'!AC34)*(1+SUM($B117:$B$228))</f>
        <v>180.411</v>
      </c>
      <c r="Q117" s="4">
        <f>Forward!Q117*(1+SUM($B117:$B$228))+(-'Swap - Encargos'!H34-'Swap - Encargos'!$M34-'Swap - Encargos'!$L34)*(1+SUM($B117:$B$228))+('Swap - Encargos'!AD34)*(1+SUM($B117:$B$228))</f>
        <v>171.66380000000001</v>
      </c>
      <c r="R117" s="4">
        <f>Forward!R117*(1+SUM($B117:$B$228))+(-'Swap - Encargos'!I34-'Swap - Encargos'!$M34-'Swap - Encargos'!$L34)*(1+SUM($B117:$B$228))+('Swap - Encargos'!AE34)*(1+SUM($B117:$B$228))</f>
        <v>168.3836</v>
      </c>
      <c r="S117" s="4">
        <f>Forward!S117*(1+SUM($B117:$B$228))+(-'Swap - Encargos'!J34-'Swap - Encargos'!$M34-'Swap - Encargos'!$L34)*(1+SUM($B117:$B$228))+('Swap - Encargos'!AF34)*(1+SUM($B117:$B$228))</f>
        <v>162.91660000000002</v>
      </c>
      <c r="T117" s="4">
        <f>Forward!T117*(1+SUM($B117:$B$228))+(-'Swap - Encargos'!K34-'Swap - Encargos'!$M34-'Swap - Encargos'!$L34)*(1+SUM($B117:$B$228))+('Swap - Encargos'!AG34)*(1+SUM($B117:$B$228))</f>
        <v>161.82319999999999</v>
      </c>
      <c r="U117" s="4">
        <f>Forward!U117*(1+SUM($B117:$B$228))</f>
        <v>0</v>
      </c>
      <c r="V117" s="6"/>
      <c r="W117" s="20">
        <f t="shared" si="0"/>
        <v>192.01318888888889</v>
      </c>
      <c r="X117" s="20">
        <f t="shared" si="1"/>
        <v>191.25591507936502</v>
      </c>
      <c r="Y117" s="23">
        <f t="shared" si="2"/>
        <v>184.21967666666666</v>
      </c>
      <c r="Z117" s="23">
        <f t="shared" si="3"/>
        <v>187.9262173511905</v>
      </c>
      <c r="AA117" s="4">
        <f>IF(MONTH($C117)=1,Forward!AA117*(1+SUM($B117:$B$228)),AA116)</f>
        <v>21.14593</v>
      </c>
      <c r="AB117" s="4">
        <f>IF(MONTH($C117)=1,Forward!AB117*(1+SUM($B117:$B$228)),AB116)</f>
        <v>50.065933999999999</v>
      </c>
      <c r="AC117" s="4">
        <f>IF(MONTH($C117)=1,Forward!AC117*(1+SUM($B117:$B$228)),AC116)</f>
        <v>88.364185999999989</v>
      </c>
      <c r="AD117" s="4">
        <f>IF(MONTH($C117)=1,Forward!AD117*(1+SUM($B117:$B$228)),AD116)</f>
        <v>392.63</v>
      </c>
      <c r="AE117" s="4">
        <f t="shared" si="13"/>
        <v>388.70369999999997</v>
      </c>
      <c r="AF117" s="8">
        <f t="shared" si="4"/>
        <v>409.84962999999999</v>
      </c>
      <c r="AG117" s="14">
        <f t="shared" si="5"/>
        <v>438.769634</v>
      </c>
      <c r="AH117" s="8">
        <f t="shared" si="6"/>
        <v>477.06788599999993</v>
      </c>
      <c r="AI117" s="25">
        <f t="shared" si="7"/>
        <v>196.69051111111108</v>
      </c>
      <c r="AJ117" s="9">
        <f t="shared" si="8"/>
        <v>0.50601656508829496</v>
      </c>
      <c r="AK117" s="9">
        <f t="shared" si="9"/>
        <v>0.50601656508829496</v>
      </c>
      <c r="AL117" s="9">
        <f t="shared" si="10"/>
        <v>0</v>
      </c>
      <c r="AM117" s="14">
        <f>Forward!AI117*(1+SUM($B117:$B$228))</f>
        <v>202.279</v>
      </c>
      <c r="AN117" s="14">
        <f>Forward!AJ117*(1+SUM($B117:$B$228))</f>
        <v>220.86679999999998</v>
      </c>
      <c r="AO117" s="14">
        <f>Forward!AK117*(1+SUM($B117:$B$228))</f>
        <v>209.93279999999999</v>
      </c>
      <c r="AP117" s="14">
        <f>Forward!AL117*(1+SUM($B117:$B$228))</f>
        <v>196.81199999999998</v>
      </c>
      <c r="AQ117" s="14">
        <f>Forward!AM117*(1+SUM($B117:$B$228))</f>
        <v>191.345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Forward!M118*(1+SUM($B118:$B$228))+(-'Swap - Encargos'!D35-'Swap - Encargos'!$M35-'Swap - Encargos'!$L35)*(1+SUM($B118:$B$228))+('Swap - Encargos'!Z35)*(1+SUM($B118:$B$228))</f>
        <v>230.30649999999997</v>
      </c>
      <c r="N118" s="4">
        <f>Forward!N118*(1+SUM($B118:$B$228))+(-'Swap - Encargos'!E35-'Swap - Encargos'!$M35-'Swap - Encargos'!$L35)*(1+SUM($B118:$B$228))+('Swap - Encargos'!AA35)*(1+SUM($B118:$B$228))</f>
        <v>207.38499999999999</v>
      </c>
      <c r="O118" s="4">
        <f>Forward!O118*(1+SUM($B118:$B$228))+(-'Swap - Encargos'!F35-'Swap - Encargos'!$M35-'Swap - Encargos'!$L35)*(1+SUM($B118:$B$228))+('Swap - Encargos'!AB35)*(1+SUM($B118:$B$228))</f>
        <v>199.74449999999996</v>
      </c>
      <c r="P118" s="4">
        <f>Forward!P118*(1+SUM($B118:$B$228))+(-'Swap - Encargos'!G35-'Swap - Encargos'!$M35-'Swap - Encargos'!$L35)*(1+SUM($B118:$B$228))+('Swap - Encargos'!AC35)*(1+SUM($B118:$B$228))</f>
        <v>184.46350000000001</v>
      </c>
      <c r="Q118" s="4">
        <f>Forward!Q118*(1+SUM($B118:$B$228))+(-'Swap - Encargos'!H35-'Swap - Encargos'!$M35-'Swap - Encargos'!$L35)*(1+SUM($B118:$B$228))+('Swap - Encargos'!AD35)*(1+SUM($B118:$B$228))</f>
        <v>175.73149999999998</v>
      </c>
      <c r="R118" s="4">
        <f>Forward!R118*(1+SUM($B118:$B$228))+(-'Swap - Encargos'!I35-'Swap - Encargos'!$M35-'Swap - Encargos'!$L35)*(1+SUM($B118:$B$228))+('Swap - Encargos'!AE35)*(1+SUM($B118:$B$228))</f>
        <v>170.274</v>
      </c>
      <c r="S118" s="4">
        <f>Forward!S118*(1+SUM($B118:$B$228))+(-'Swap - Encargos'!J35-'Swap - Encargos'!$M35-'Swap - Encargos'!$L35)*(1+SUM($B118:$B$228))+('Swap - Encargos'!AF35)*(1+SUM($B118:$B$228))</f>
        <v>166.99949999999998</v>
      </c>
      <c r="T118" s="4">
        <f>Forward!T118*(1+SUM($B118:$B$228))+(-'Swap - Encargos'!K35-'Swap - Encargos'!$M35-'Swap - Encargos'!$L35)*(1+SUM($B118:$B$228))+('Swap - Encargos'!AG35)*(1+SUM($B118:$B$228))</f>
        <v>163.72499999999999</v>
      </c>
      <c r="U118" s="4">
        <f>Forward!U118*(1+SUM($B118:$B$228))</f>
        <v>0</v>
      </c>
      <c r="V118" s="6"/>
      <c r="W118" s="20">
        <f t="shared" si="0"/>
        <v>202.29133333333331</v>
      </c>
      <c r="X118" s="20">
        <f t="shared" si="1"/>
        <v>191.25591507936502</v>
      </c>
      <c r="Y118" s="23">
        <f t="shared" si="2"/>
        <v>191.52186666666663</v>
      </c>
      <c r="Z118" s="23">
        <f t="shared" si="3"/>
        <v>187.9262173511905</v>
      </c>
      <c r="AA118" s="4">
        <f>IF(MONTH($C118)=1,Forward!AA118*(1+SUM($B118:$B$228)),AA117)</f>
        <v>21.14593</v>
      </c>
      <c r="AB118" s="4">
        <f>IF(MONTH($C118)=1,Forward!AB118*(1+SUM($B118:$B$228)),AB117)</f>
        <v>50.065933999999999</v>
      </c>
      <c r="AC118" s="4">
        <f>IF(MONTH($C118)=1,Forward!AC118*(1+SUM($B118:$B$228)),AC117)</f>
        <v>88.364185999999989</v>
      </c>
      <c r="AD118" s="4">
        <f>IF(MONTH($C118)=1,Forward!AD118*(1+SUM($B118:$B$228)),AD117)</f>
        <v>392.63</v>
      </c>
      <c r="AE118" s="4">
        <f t="shared" si="13"/>
        <v>388.70369999999997</v>
      </c>
      <c r="AF118" s="8">
        <f t="shared" si="4"/>
        <v>409.84962999999999</v>
      </c>
      <c r="AG118" s="14">
        <f t="shared" si="5"/>
        <v>438.769634</v>
      </c>
      <c r="AH118" s="8">
        <f t="shared" si="6"/>
        <v>477.06788599999993</v>
      </c>
      <c r="AI118" s="25">
        <f t="shared" si="7"/>
        <v>186.41236666666666</v>
      </c>
      <c r="AJ118" s="9">
        <f t="shared" si="8"/>
        <v>0.47957445907169566</v>
      </c>
      <c r="AK118" s="9">
        <f t="shared" si="9"/>
        <v>0.47957445907169566</v>
      </c>
      <c r="AL118" s="9">
        <f t="shared" si="10"/>
        <v>0</v>
      </c>
      <c r="AM118" s="14">
        <f>Forward!AI118*(1+SUM($B118:$B$228))</f>
        <v>248.86199999999997</v>
      </c>
      <c r="AN118" s="14">
        <f>Forward!AJ118*(1+SUM($B118:$B$228))</f>
        <v>235.76399999999998</v>
      </c>
      <c r="AO118" s="14">
        <f>Forward!AK118*(1+SUM($B118:$B$228))</f>
        <v>218.29999999999998</v>
      </c>
      <c r="AP118" s="14">
        <f>Forward!AL118*(1+SUM($B118:$B$228))</f>
        <v>199.74449999999999</v>
      </c>
      <c r="AQ118" s="14">
        <f>Forward!AM118*(1+SUM($B118:$B$228))</f>
        <v>194.28699999999998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Forward!M119*(1+SUM($B119:$B$228))+(-'Swap - Encargos'!D36-'Swap - Encargos'!$M36-'Swap - Encargos'!$L36)*(1+SUM($B119:$B$228))+('Swap - Encargos'!Z36)*(1+SUM($B119:$B$228))</f>
        <v>290.25569999999993</v>
      </c>
      <c r="N119" s="4">
        <f>Forward!N119*(1+SUM($B119:$B$228))+(-'Swap - Encargos'!E36-'Swap - Encargos'!$M36-'Swap - Encargos'!$L36)*(1+SUM($B119:$B$228))+('Swap - Encargos'!AA36)*(1+SUM($B119:$B$228))</f>
        <v>219.5942</v>
      </c>
      <c r="O119" s="4">
        <f>Forward!O119*(1+SUM($B119:$B$228))+(-'Swap - Encargos'!F36-'Swap - Encargos'!$M36-'Swap - Encargos'!$L36)*(1+SUM($B119:$B$228))+('Swap - Encargos'!AB36)*(1+SUM($B119:$B$228))</f>
        <v>194.59089999999998</v>
      </c>
      <c r="P119" s="4">
        <f>Forward!P119*(1+SUM($B119:$B$228))+(-'Swap - Encargos'!G36-'Swap - Encargos'!$M36-'Swap - Encargos'!$L36)*(1+SUM($B119:$B$228))+('Swap - Encargos'!AC36)*(1+SUM($B119:$B$228))</f>
        <v>175.02309999999997</v>
      </c>
      <c r="Q119" s="4">
        <f>Forward!Q119*(1+SUM($B119:$B$228))+(-'Swap - Encargos'!H36-'Swap - Encargos'!$M36-'Swap - Encargos'!$L36)*(1+SUM($B119:$B$228))+('Swap - Encargos'!AD36)*(1+SUM($B119:$B$228))</f>
        <v>176.11020000000002</v>
      </c>
      <c r="R119" s="4">
        <f>Forward!R119*(1+SUM($B119:$B$228))+(-'Swap - Encargos'!I36-'Swap - Encargos'!$M36-'Swap - Encargos'!$L36)*(1+SUM($B119:$B$228))+('Swap - Encargos'!AE36)*(1+SUM($B119:$B$228))</f>
        <v>168.50049999999999</v>
      </c>
      <c r="S119" s="4">
        <f>Forward!S119*(1+SUM($B119:$B$228))+(-'Swap - Encargos'!J36-'Swap - Encargos'!$M36-'Swap - Encargos'!$L36)*(1+SUM($B119:$B$228))+('Swap - Encargos'!AF36)*(1+SUM($B119:$B$228))</f>
        <v>166.32629999999997</v>
      </c>
      <c r="T119" s="4">
        <f>Forward!T119*(1+SUM($B119:$B$228))+(-'Swap - Encargos'!K36-'Swap - Encargos'!$M36-'Swap - Encargos'!$L36)*(1+SUM($B119:$B$228))+('Swap - Encargos'!AG36)*(1+SUM($B119:$B$228))</f>
        <v>161.97790000000001</v>
      </c>
      <c r="U119" s="4">
        <f>Forward!U119*(1+SUM($B119:$B$228))</f>
        <v>0</v>
      </c>
      <c r="V119" s="6"/>
      <c r="W119" s="20">
        <f t="shared" si="0"/>
        <v>206.00545</v>
      </c>
      <c r="X119" s="20">
        <f t="shared" si="1"/>
        <v>191.25591507936502</v>
      </c>
      <c r="Y119" s="23">
        <f t="shared" si="2"/>
        <v>192.85153999999997</v>
      </c>
      <c r="Z119" s="23">
        <f t="shared" si="3"/>
        <v>187.9262173511905</v>
      </c>
      <c r="AA119" s="4">
        <f>IF(MONTH($C119)=1,Forward!AA119*(1+SUM($B119:$B$228)),AA118)</f>
        <v>21.14593</v>
      </c>
      <c r="AB119" s="4">
        <f>IF(MONTH($C119)=1,Forward!AB119*(1+SUM($B119:$B$228)),AB118)</f>
        <v>50.065933999999999</v>
      </c>
      <c r="AC119" s="4">
        <f>IF(MONTH($C119)=1,Forward!AC119*(1+SUM($B119:$B$228)),AC118)</f>
        <v>88.364185999999989</v>
      </c>
      <c r="AD119" s="4">
        <f>IF(MONTH($C119)=1,Forward!AD119*(1+SUM($B119:$B$228)),AD118)</f>
        <v>392.63</v>
      </c>
      <c r="AE119" s="4">
        <f t="shared" si="13"/>
        <v>388.70369999999997</v>
      </c>
      <c r="AF119" s="8">
        <f t="shared" si="4"/>
        <v>409.84962999999999</v>
      </c>
      <c r="AG119" s="14">
        <f t="shared" si="5"/>
        <v>438.769634</v>
      </c>
      <c r="AH119" s="8">
        <f t="shared" si="6"/>
        <v>477.06788599999993</v>
      </c>
      <c r="AI119" s="25">
        <f t="shared" si="7"/>
        <v>182.69824999999997</v>
      </c>
      <c r="AJ119" s="9">
        <f t="shared" si="8"/>
        <v>0.47001932320170864</v>
      </c>
      <c r="AK119" s="9">
        <f t="shared" si="9"/>
        <v>0.47001932320170864</v>
      </c>
      <c r="AL119" s="9">
        <f t="shared" si="10"/>
        <v>0</v>
      </c>
      <c r="AM119" s="14">
        <f>Forward!AI119*(1+SUM($B119:$B$228))</f>
        <v>347.87199999999996</v>
      </c>
      <c r="AN119" s="14">
        <f>Forward!AJ119*(1+SUM($B119:$B$228))</f>
        <v>264.1653</v>
      </c>
      <c r="AO119" s="14">
        <f>Forward!AK119*(1+SUM($B119:$B$228))</f>
        <v>218.50709999999998</v>
      </c>
      <c r="AP119" s="14">
        <f>Forward!AL119*(1+SUM($B119:$B$228))</f>
        <v>196.76509999999999</v>
      </c>
      <c r="AQ119" s="14">
        <f>Forward!AM119*(1+SUM($B119:$B$228))</f>
        <v>191.3296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Forward!M120*(1+SUM($B120:$B$228))+(-'Swap - Encargos'!D37-'Swap - Encargos'!$M37-'Swap - Encargos'!$L37)*(1+SUM($B120:$B$228))+('Swap - Encargos'!Z37)*(1+SUM($B120:$B$228))</f>
        <v>250.95440000000005</v>
      </c>
      <c r="N120" s="4">
        <f>Forward!N120*(1+SUM($B120:$B$228))+(-'Swap - Encargos'!E37-'Swap - Encargos'!$M37-'Swap - Encargos'!$L37)*(1+SUM($B120:$B$228))+('Swap - Encargos'!AA37)*(1+SUM($B120:$B$228))</f>
        <v>146.02950000000001</v>
      </c>
      <c r="O120" s="4">
        <f>Forward!O120*(1+SUM($B120:$B$228))+(-'Swap - Encargos'!F37-'Swap - Encargos'!$M37-'Swap - Encargos'!$L37)*(1+SUM($B120:$B$228))+('Swap - Encargos'!AB37)*(1+SUM($B120:$B$228))</f>
        <v>180.6439</v>
      </c>
      <c r="P120" s="4">
        <f>Forward!P120*(1+SUM($B120:$B$228))+(-'Swap - Encargos'!G37-'Swap - Encargos'!$M37-'Swap - Encargos'!$L37)*(1+SUM($B120:$B$228))+('Swap - Encargos'!AC37)*(1+SUM($B120:$B$228))</f>
        <v>177.39879999999999</v>
      </c>
      <c r="Q120" s="4">
        <f>Forward!Q120*(1+SUM($B120:$B$228))+(-'Swap - Encargos'!H37-'Swap - Encargos'!$M37-'Swap - Encargos'!$L37)*(1+SUM($B120:$B$228))+('Swap - Encargos'!AD37)*(1+SUM($B120:$B$228))</f>
        <v>170.90860000000001</v>
      </c>
      <c r="R120" s="4">
        <f>Forward!R120*(1+SUM($B120:$B$228))+(-'Swap - Encargos'!I37-'Swap - Encargos'!$M37-'Swap - Encargos'!$L37)*(1+SUM($B120:$B$228))+('Swap - Encargos'!AE37)*(1+SUM($B120:$B$228))</f>
        <v>164.41840000000002</v>
      </c>
      <c r="S120" s="4">
        <f>Forward!S120*(1+SUM($B120:$B$228))+(-'Swap - Encargos'!J37-'Swap - Encargos'!$M37-'Swap - Encargos'!$L37)*(1+SUM($B120:$B$228))+('Swap - Encargos'!AF37)*(1+SUM($B120:$B$228))</f>
        <v>160.0916</v>
      </c>
      <c r="T120" s="4">
        <f>Forward!T120*(1+SUM($B120:$B$228))+(-'Swap - Encargos'!K37-'Swap - Encargos'!$M37-'Swap - Encargos'!$L37)*(1+SUM($B120:$B$228))+('Swap - Encargos'!AG37)*(1+SUM($B120:$B$228))</f>
        <v>155.76480000000001</v>
      </c>
      <c r="U120" s="4">
        <f>Forward!U120*(1+SUM($B120:$B$228))</f>
        <v>0</v>
      </c>
      <c r="V120" s="6"/>
      <c r="W120" s="20">
        <f t="shared" si="0"/>
        <v>172.11048888888888</v>
      </c>
      <c r="X120" s="20">
        <f t="shared" si="1"/>
        <v>191.25591507936502</v>
      </c>
      <c r="Y120" s="23">
        <f t="shared" si="2"/>
        <v>170.76437333333337</v>
      </c>
      <c r="Z120" s="23">
        <f t="shared" si="3"/>
        <v>187.9262173511905</v>
      </c>
      <c r="AA120" s="4">
        <f>IF(MONTH($C120)=1,Forward!AA120*(1+SUM($B120:$B$228)),AA119)</f>
        <v>21.14593</v>
      </c>
      <c r="AB120" s="4">
        <f>IF(MONTH($C120)=1,Forward!AB120*(1+SUM($B120:$B$228)),AB119)</f>
        <v>50.065933999999999</v>
      </c>
      <c r="AC120" s="4">
        <f>IF(MONTH($C120)=1,Forward!AC120*(1+SUM($B120:$B$228)),AC119)</f>
        <v>88.364185999999989</v>
      </c>
      <c r="AD120" s="4">
        <f>IF(MONTH($C120)=1,Forward!AD120*(1+SUM($B120:$B$228)),AD119)</f>
        <v>392.63</v>
      </c>
      <c r="AE120" s="4">
        <f t="shared" si="13"/>
        <v>388.70369999999997</v>
      </c>
      <c r="AF120" s="8">
        <f t="shared" si="4"/>
        <v>409.84962999999999</v>
      </c>
      <c r="AG120" s="14">
        <f t="shared" si="5"/>
        <v>438.769634</v>
      </c>
      <c r="AH120" s="8">
        <f t="shared" si="6"/>
        <v>477.06788599999993</v>
      </c>
      <c r="AI120" s="25">
        <f t="shared" si="7"/>
        <v>216.59321111111109</v>
      </c>
      <c r="AJ120" s="9">
        <f t="shared" si="8"/>
        <v>0.55721931926840707</v>
      </c>
      <c r="AK120" s="9">
        <f t="shared" si="9"/>
        <v>0.55721931926840707</v>
      </c>
      <c r="AL120" s="9">
        <f t="shared" si="10"/>
        <v>0</v>
      </c>
      <c r="AM120" s="14">
        <f>Forward!AI120*(1+SUM($B120:$B$228))</f>
        <v>305.03940000000006</v>
      </c>
      <c r="AN120" s="14">
        <f>Forward!AJ120*(1+SUM($B120:$B$228))</f>
        <v>190.37920000000003</v>
      </c>
      <c r="AO120" s="14">
        <f>Forward!AK120*(1+SUM($B120:$B$228))</f>
        <v>204.44130000000001</v>
      </c>
      <c r="AP120" s="14">
        <f>Forward!AL120*(1+SUM($B120:$B$228))</f>
        <v>192.54260000000002</v>
      </c>
      <c r="AQ120" s="14">
        <f>Forward!AM120*(1+SUM($B120:$B$228))</f>
        <v>187.13410000000002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Forward!M121*(1+SUM($B121:$B$228))+(-'Swap - Encargos'!D38-'Swap - Encargos'!$M38-'Swap - Encargos'!$L38)*(1+SUM($B121:$B$228))+('Swap - Encargos'!Z38)*(1+SUM($B121:$B$228))</f>
        <v>111.01340000000002</v>
      </c>
      <c r="N121" s="4">
        <f>Forward!N121*(1+SUM($B121:$B$228))+(-'Swap - Encargos'!E38-'Swap - Encargos'!$M38-'Swap - Encargos'!$L38)*(1+SUM($B121:$B$228))+('Swap - Encargos'!AA38)*(1+SUM($B121:$B$228))</f>
        <v>158.43660000000003</v>
      </c>
      <c r="O121" s="4">
        <f>Forward!O121*(1+SUM($B121:$B$228))+(-'Swap - Encargos'!F38-'Swap - Encargos'!$M38-'Swap - Encargos'!$L38)*(1+SUM($B121:$B$228))+('Swap - Encargos'!AB38)*(1+SUM($B121:$B$228))</f>
        <v>179.99260000000001</v>
      </c>
      <c r="P121" s="4">
        <f>Forward!P121*(1+SUM($B121:$B$228))+(-'Swap - Encargos'!G38-'Swap - Encargos'!$M38-'Swap - Encargos'!$L38)*(1+SUM($B121:$B$228))+('Swap - Encargos'!AC38)*(1+SUM($B121:$B$228))</f>
        <v>184.30380000000002</v>
      </c>
      <c r="Q121" s="4">
        <f>Forward!Q121*(1+SUM($B121:$B$228))+(-'Swap - Encargos'!H38-'Swap - Encargos'!$M38-'Swap - Encargos'!$L38)*(1+SUM($B121:$B$228))+('Swap - Encargos'!AD38)*(1+SUM($B121:$B$228))</f>
        <v>173.52580000000003</v>
      </c>
      <c r="R121" s="4">
        <f>Forward!R121*(1+SUM($B121:$B$228))+(-'Swap - Encargos'!I38-'Swap - Encargos'!$M38-'Swap - Encargos'!$L38)*(1+SUM($B121:$B$228))+('Swap - Encargos'!AE38)*(1+SUM($B121:$B$228))</f>
        <v>172.44800000000001</v>
      </c>
      <c r="S121" s="4">
        <f>Forward!S121*(1+SUM($B121:$B$228))+(-'Swap - Encargos'!J38-'Swap - Encargos'!$M38-'Swap - Encargos'!$L38)*(1+SUM($B121:$B$228))+('Swap - Encargos'!AF38)*(1+SUM($B121:$B$228))</f>
        <v>168.13680000000002</v>
      </c>
      <c r="T121" s="4">
        <f>Forward!T121*(1+SUM($B121:$B$228))+(-'Swap - Encargos'!K38-'Swap - Encargos'!$M38-'Swap - Encargos'!$L38)*(1+SUM($B121:$B$228))+('Swap - Encargos'!AG38)*(1+SUM($B121:$B$228))</f>
        <v>165.9812</v>
      </c>
      <c r="U121" s="4">
        <f>Forward!U121*(1+SUM($B121:$B$228))</f>
        <v>0</v>
      </c>
      <c r="V121" s="6"/>
      <c r="W121" s="20">
        <f t="shared" si="0"/>
        <v>172.20848888888889</v>
      </c>
      <c r="X121" s="20">
        <f t="shared" si="1"/>
        <v>191.25591507936502</v>
      </c>
      <c r="Y121" s="23">
        <f t="shared" si="2"/>
        <v>172.71745000000001</v>
      </c>
      <c r="Z121" s="23">
        <f t="shared" si="3"/>
        <v>187.9262173511905</v>
      </c>
      <c r="AA121" s="4">
        <f>IF(MONTH($C121)=1,Forward!AA121*(1+SUM($B121:$B$228)),AA120)</f>
        <v>21.14593</v>
      </c>
      <c r="AB121" s="4">
        <f>IF(MONTH($C121)=1,Forward!AB121*(1+SUM($B121:$B$228)),AB120)</f>
        <v>50.065933999999999</v>
      </c>
      <c r="AC121" s="4">
        <f>IF(MONTH($C121)=1,Forward!AC121*(1+SUM($B121:$B$228)),AC120)</f>
        <v>88.364185999999989</v>
      </c>
      <c r="AD121" s="4">
        <f>IF(MONTH($C121)=1,Forward!AD121*(1+SUM($B121:$B$228)),AD120)</f>
        <v>392.63</v>
      </c>
      <c r="AE121" s="4">
        <f t="shared" si="13"/>
        <v>388.70369999999997</v>
      </c>
      <c r="AF121" s="8">
        <f t="shared" si="4"/>
        <v>409.84962999999999</v>
      </c>
      <c r="AG121" s="14">
        <f t="shared" si="5"/>
        <v>438.769634</v>
      </c>
      <c r="AH121" s="8">
        <f t="shared" si="6"/>
        <v>477.06788599999993</v>
      </c>
      <c r="AI121" s="25">
        <f t="shared" si="7"/>
        <v>216.49521111111108</v>
      </c>
      <c r="AJ121" s="9">
        <f t="shared" si="8"/>
        <v>0.55696719920883464</v>
      </c>
      <c r="AK121" s="9">
        <f t="shared" si="9"/>
        <v>0.55696719920883464</v>
      </c>
      <c r="AL121" s="9">
        <f t="shared" si="10"/>
        <v>0</v>
      </c>
      <c r="AM121" s="14">
        <f>Forward!AI121*(1+SUM($B121:$B$228))</f>
        <v>126.10260000000001</v>
      </c>
      <c r="AN121" s="14">
        <f>Forward!AJ121*(1+SUM($B121:$B$228))</f>
        <v>194.00400000000002</v>
      </c>
      <c r="AO121" s="14">
        <f>Forward!AK121*(1+SUM($B121:$B$228))</f>
        <v>205.85980000000001</v>
      </c>
      <c r="AP121" s="14">
        <f>Forward!AL121*(1+SUM($B121:$B$228))</f>
        <v>200.47080000000003</v>
      </c>
      <c r="AQ121" s="14">
        <f>Forward!AM121*(1+SUM($B121:$B$228))</f>
        <v>195.08180000000002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Forward!N122*(1+SUM($B122:$B$228))+(-'Swap - Encargos'!E39-'Swap - Encargos'!$M39-'Swap - Encargos'!$L39)*(1+SUM($B122:$B$228))+('Swap - Encargos'!AA39)*(1+SUM($B122:$B$228))</f>
        <v>153.3818</v>
      </c>
      <c r="O122" s="4">
        <f>Forward!O122*(1+SUM($B122:$B$228))+(-'Swap - Encargos'!F39-'Swap - Encargos'!$M39-'Swap - Encargos'!$L39)*(1+SUM($B122:$B$228))+('Swap - Encargos'!AB39)*(1+SUM($B122:$B$228))</f>
        <v>193.06799999999998</v>
      </c>
      <c r="P122" s="4">
        <f>Forward!P122*(1+SUM($B122:$B$228))+(-'Swap - Encargos'!G39-'Swap - Encargos'!$M39-'Swap - Encargos'!$L39)*(1+SUM($B122:$B$228))+('Swap - Encargos'!AC39)*(1+SUM($B122:$B$228))</f>
        <v>174.8338</v>
      </c>
      <c r="Q122" s="4">
        <f>Forward!Q122*(1+SUM($B122:$B$228))+(-'Swap - Encargos'!H39-'Swap - Encargos'!$M39-'Swap - Encargos'!$L39)*(1+SUM($B122:$B$228))+('Swap - Encargos'!AD39)*(1+SUM($B122:$B$228))</f>
        <v>166.25300000000001</v>
      </c>
      <c r="R122" s="4">
        <f>Forward!R122*(1+SUM($B122:$B$228))+(-'Swap - Encargos'!I39-'Swap - Encargos'!$M39-'Swap - Encargos'!$L39)*(1+SUM($B122:$B$228))+('Swap - Encargos'!AE39)*(1+SUM($B122:$B$228))</f>
        <v>165.18040000000002</v>
      </c>
      <c r="S122" s="4">
        <f>Forward!S122*(1+SUM($B122:$B$228))+(-'Swap - Encargos'!J39-'Swap - Encargos'!$M39-'Swap - Encargos'!$L39)*(1+SUM($B122:$B$228))+('Swap - Encargos'!AF39)*(1+SUM($B122:$B$228))</f>
        <v>163.03520000000003</v>
      </c>
      <c r="T122" s="4">
        <f>Forward!T122*(1+SUM($B122:$B$228))+(-'Swap - Encargos'!K39-'Swap - Encargos'!$M39-'Swap - Encargos'!$L39)*(1+SUM($B122:$B$228))+('Swap - Encargos'!AG39)*(1+SUM($B122:$B$228))</f>
        <v>158.7448</v>
      </c>
      <c r="U122" s="4">
        <f>Forward!U122*(1+SUM($B122:$B$228))</f>
        <v>0</v>
      </c>
      <c r="V122" s="6"/>
      <c r="W122" s="20">
        <f t="shared" si="0"/>
        <v>173.76120000000003</v>
      </c>
      <c r="X122" s="20">
        <f t="shared" si="1"/>
        <v>191.25591507936502</v>
      </c>
      <c r="Y122" s="23">
        <f t="shared" si="2"/>
        <v>170.54340000000002</v>
      </c>
      <c r="Z122" s="23">
        <f t="shared" si="3"/>
        <v>187.9262173511905</v>
      </c>
      <c r="AA122" s="4">
        <f>IF(MONTH($C122)=1,Forward!AA122*(1+SUM($B122:$B$228)),AA121)</f>
        <v>20.218510000000002</v>
      </c>
      <c r="AB122" s="4">
        <f>IF(MONTH($C122)=1,Forward!AB122*(1+SUM($B122:$B$228)),AB121)</f>
        <v>47.870138000000004</v>
      </c>
      <c r="AC122" s="4">
        <f>IF(MONTH($C122)=1,Forward!AC122*(1+SUM($B122:$B$228)),AC121)</f>
        <v>84.488701999999989</v>
      </c>
      <c r="AD122" s="4">
        <f>IF(MONTH($C122)=1,Forward!AD122*(1+SUM($B122:$B$228)),AD121)</f>
        <v>418.31400000000002</v>
      </c>
      <c r="AE122" s="4">
        <f>AD122*(1-3%)</f>
        <v>405.76458000000002</v>
      </c>
      <c r="AF122" s="8">
        <f t="shared" si="4"/>
        <v>425.98309</v>
      </c>
      <c r="AG122" s="14">
        <f t="shared" si="5"/>
        <v>453.63471800000002</v>
      </c>
      <c r="AH122" s="8">
        <f t="shared" si="6"/>
        <v>490.25328200000001</v>
      </c>
      <c r="AI122" s="25">
        <f t="shared" si="7"/>
        <v>232.00337999999999</v>
      </c>
      <c r="AJ122" s="9">
        <f t="shared" si="8"/>
        <v>0.57176843774781916</v>
      </c>
      <c r="AK122" s="9">
        <f t="shared" si="9"/>
        <v>0.57176843774781916</v>
      </c>
      <c r="AL122" s="9">
        <f t="shared" si="10"/>
        <v>0</v>
      </c>
      <c r="AM122" s="14">
        <f>Forward!AI122*(1+SUM($B122:$B$228))</f>
        <v>187.70500000000001</v>
      </c>
      <c r="AN122" s="14">
        <f>Forward!AJ122*(1+SUM($B122:$B$228))</f>
        <v>213.44739999999999</v>
      </c>
      <c r="AO122" s="14">
        <f>Forward!AK122*(1+SUM($B122:$B$228))</f>
        <v>193.06800000000001</v>
      </c>
      <c r="AP122" s="14">
        <f>Forward!AL122*(1+SUM($B122:$B$228))</f>
        <v>187.70500000000001</v>
      </c>
      <c r="AQ122" s="14">
        <f>Forward!AM122*(1+SUM($B122:$B$228))</f>
        <v>182.34200000000001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Forward!N123*(1+SUM($B123:$B$228))+(-'Swap - Encargos'!E40-'Swap - Encargos'!$M40-'Swap - Encargos'!$L40)*(1+SUM($B123:$B$228))+('Swap - Encargos'!AA40)*(1+SUM($B123:$B$228))</f>
        <v>213.12899999999999</v>
      </c>
      <c r="O123" s="4">
        <f>Forward!O123*(1+SUM($B123:$B$228))+(-'Swap - Encargos'!F40-'Swap - Encargos'!$M40-'Swap - Encargos'!$L40)*(1+SUM($B123:$B$228))+('Swap - Encargos'!AB40)*(1+SUM($B123:$B$228))</f>
        <v>206.703</v>
      </c>
      <c r="P123" s="4">
        <f>Forward!P123*(1+SUM($B123:$B$228))+(-'Swap - Encargos'!G40-'Swap - Encargos'!$M40-'Swap - Encargos'!$L40)*(1+SUM($B123:$B$228))+('Swap - Encargos'!AC40)*(1+SUM($B123:$B$228))</f>
        <v>190.63799999999998</v>
      </c>
      <c r="Q123" s="4">
        <f>Forward!Q123*(1+SUM($B123:$B$228))+(-'Swap - Encargos'!H40-'Swap - Encargos'!$M40-'Swap - Encargos'!$L40)*(1+SUM($B123:$B$228))+('Swap - Encargos'!AD40)*(1+SUM($B123:$B$228))</f>
        <v>177.786</v>
      </c>
      <c r="R123" s="4">
        <f>Forward!R123*(1+SUM($B123:$B$228))+(-'Swap - Encargos'!I40-'Swap - Encargos'!$M40-'Swap - Encargos'!$L40)*(1+SUM($B123:$B$228))+('Swap - Encargos'!AE40)*(1+SUM($B123:$B$228))</f>
        <v>171.35999999999999</v>
      </c>
      <c r="S123" s="4">
        <f>Forward!S123*(1+SUM($B123:$B$228))+(-'Swap - Encargos'!J40-'Swap - Encargos'!$M40-'Swap - Encargos'!$L40)*(1+SUM($B123:$B$228))+('Swap - Encargos'!AF40)*(1+SUM($B123:$B$228))</f>
        <v>168.14699999999996</v>
      </c>
      <c r="T123" s="4">
        <f>Forward!T123*(1+SUM($B123:$B$228))+(-'Swap - Encargos'!K40-'Swap - Encargos'!$M40-'Swap - Encargos'!$L40)*(1+SUM($B123:$B$228))+('Swap - Encargos'!AG40)*(1+SUM($B123:$B$228))</f>
        <v>158.50799999999995</v>
      </c>
      <c r="U123" s="4">
        <f>Forward!U123*(1+SUM($B123:$B$228))</f>
        <v>0</v>
      </c>
      <c r="V123" s="6"/>
      <c r="W123" s="20">
        <f t="shared" si="0"/>
        <v>202.50824999999998</v>
      </c>
      <c r="X123" s="20">
        <f t="shared" si="1"/>
        <v>191.25591507936502</v>
      </c>
      <c r="Y123" s="23">
        <f t="shared" si="2"/>
        <v>191.17349999999999</v>
      </c>
      <c r="Z123" s="23">
        <f t="shared" si="3"/>
        <v>187.9262173511905</v>
      </c>
      <c r="AA123" s="4">
        <f>IF(MONTH($C123)=1,Forward!AA123*(1+SUM($B123:$B$228)),AA122)</f>
        <v>20.218510000000002</v>
      </c>
      <c r="AB123" s="4">
        <f>IF(MONTH($C123)=1,Forward!AB123*(1+SUM($B123:$B$228)),AB122)</f>
        <v>47.870138000000004</v>
      </c>
      <c r="AC123" s="4">
        <f>IF(MONTH($C123)=1,Forward!AC123*(1+SUM($B123:$B$228)),AC122)</f>
        <v>84.488701999999989</v>
      </c>
      <c r="AD123" s="4">
        <f>IF(MONTH($C123)=1,Forward!AD123*(1+SUM($B123:$B$228)),AD122)</f>
        <v>418.31400000000002</v>
      </c>
      <c r="AE123" s="4">
        <f t="shared" ref="AE123:AE133" si="14">AD123*(1-3%)</f>
        <v>405.76458000000002</v>
      </c>
      <c r="AF123" s="8">
        <f t="shared" si="4"/>
        <v>425.98309</v>
      </c>
      <c r="AG123" s="14">
        <f t="shared" si="5"/>
        <v>453.63471800000002</v>
      </c>
      <c r="AH123" s="8">
        <f t="shared" si="6"/>
        <v>490.25328200000001</v>
      </c>
      <c r="AI123" s="25">
        <f t="shared" si="7"/>
        <v>203.25633000000005</v>
      </c>
      <c r="AJ123" s="9">
        <f t="shared" si="8"/>
        <v>0.50092181530482538</v>
      </c>
      <c r="AK123" s="9">
        <f t="shared" si="9"/>
        <v>0.50092181530482538</v>
      </c>
      <c r="AL123" s="9">
        <f t="shared" si="10"/>
        <v>0</v>
      </c>
      <c r="AM123" s="14">
        <f>Forward!AI123*(1+SUM($B123:$B$228))</f>
        <v>243.11699999999999</v>
      </c>
      <c r="AN123" s="14">
        <f>Forward!AJ123*(1+SUM($B123:$B$228))</f>
        <v>234.54899999999998</v>
      </c>
      <c r="AO123" s="14">
        <f>Forward!AK123*(1+SUM($B123:$B$228))</f>
        <v>212.05799999999999</v>
      </c>
      <c r="AP123" s="14">
        <f>Forward!AL123*(1+SUM($B123:$B$228))</f>
        <v>195.99299999999999</v>
      </c>
      <c r="AQ123" s="14">
        <f>Forward!AM123*(1+SUM($B123:$B$228))</f>
        <v>190.63800000000001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Forward!N124*(1+SUM($B124:$B$228))+(-'Swap - Encargos'!E41-'Swap - Encargos'!$M41-'Swap - Encargos'!$L41)*(1+SUM($B124:$B$228))+('Swap - Encargos'!AA41)*(1+SUM($B124:$B$228))</f>
        <v>284.57509999999996</v>
      </c>
      <c r="O124" s="4">
        <f>Forward!O124*(1+SUM($B124:$B$228))+(-'Swap - Encargos'!F41-'Swap - Encargos'!$M41-'Swap - Encargos'!$L41)*(1+SUM($B124:$B$228))+('Swap - Encargos'!AB41)*(1+SUM($B124:$B$228))</f>
        <v>230.62219999999999</v>
      </c>
      <c r="P124" s="4">
        <f>Forward!P124*(1+SUM($B124:$B$228))+(-'Swap - Encargos'!G41-'Swap - Encargos'!$M41-'Swap - Encargos'!$L41)*(1+SUM($B124:$B$228))+('Swap - Encargos'!AC41)*(1+SUM($B124:$B$228))</f>
        <v>188.30620000000002</v>
      </c>
      <c r="Q124" s="4">
        <f>Forward!Q124*(1+SUM($B124:$B$228))+(-'Swap - Encargos'!H41-'Swap - Encargos'!$M41-'Swap - Encargos'!$L41)*(1+SUM($B124:$B$228))+('Swap - Encargos'!AD41)*(1+SUM($B124:$B$228))</f>
        <v>179.84300000000002</v>
      </c>
      <c r="R124" s="4">
        <f>Forward!R124*(1+SUM($B124:$B$228))+(-'Swap - Encargos'!I41-'Swap - Encargos'!$M41-'Swap - Encargos'!$L41)*(1+SUM($B124:$B$228))+('Swap - Encargos'!AE41)*(1+SUM($B124:$B$228))</f>
        <v>179.84300000000002</v>
      </c>
      <c r="S124" s="4">
        <f>Forward!S124*(1+SUM($B124:$B$228))+(-'Swap - Encargos'!J41-'Swap - Encargos'!$M41-'Swap - Encargos'!$L41)*(1+SUM($B124:$B$228))+('Swap - Encargos'!AF41)*(1+SUM($B124:$B$228))</f>
        <v>178.78510000000003</v>
      </c>
      <c r="T124" s="4">
        <f>Forward!T124*(1+SUM($B124:$B$228))+(-'Swap - Encargos'!K41-'Swap - Encargos'!$M41-'Swap - Encargos'!$L41)*(1+SUM($B124:$B$228))+('Swap - Encargos'!AG41)*(1+SUM($B124:$B$228))</f>
        <v>165.0324</v>
      </c>
      <c r="U124" s="4">
        <f>Forward!U124*(1+SUM($B124:$B$228))</f>
        <v>0</v>
      </c>
      <c r="V124" s="6"/>
      <c r="W124" s="20">
        <f t="shared" si="0"/>
        <v>228.68271666666664</v>
      </c>
      <c r="X124" s="20">
        <f t="shared" si="1"/>
        <v>191.25591507936502</v>
      </c>
      <c r="Y124" s="23">
        <f t="shared" si="2"/>
        <v>209.11156666666665</v>
      </c>
      <c r="Z124" s="23">
        <f t="shared" si="3"/>
        <v>187.9262173511905</v>
      </c>
      <c r="AA124" s="4">
        <f>IF(MONTH($C124)=1,Forward!AA124*(1+SUM($B124:$B$228)),AA123)</f>
        <v>20.218510000000002</v>
      </c>
      <c r="AB124" s="4">
        <f>IF(MONTH($C124)=1,Forward!AB124*(1+SUM($B124:$B$228)),AB123)</f>
        <v>47.870138000000004</v>
      </c>
      <c r="AC124" s="4">
        <f>IF(MONTH($C124)=1,Forward!AC124*(1+SUM($B124:$B$228)),AC123)</f>
        <v>84.488701999999989</v>
      </c>
      <c r="AD124" s="4">
        <f>IF(MONTH($C124)=1,Forward!AD124*(1+SUM($B124:$B$228)),AD123)</f>
        <v>418.31400000000002</v>
      </c>
      <c r="AE124" s="4">
        <f t="shared" si="14"/>
        <v>405.76458000000002</v>
      </c>
      <c r="AF124" s="8">
        <f t="shared" si="4"/>
        <v>425.98309</v>
      </c>
      <c r="AG124" s="14">
        <f t="shared" si="5"/>
        <v>453.63471800000002</v>
      </c>
      <c r="AH124" s="8">
        <f t="shared" si="6"/>
        <v>490.25328200000001</v>
      </c>
      <c r="AI124" s="25">
        <f t="shared" si="7"/>
        <v>177.08186333333339</v>
      </c>
      <c r="AJ124" s="9">
        <f t="shared" si="8"/>
        <v>0.43641528132724983</v>
      </c>
      <c r="AK124" s="9">
        <f t="shared" si="9"/>
        <v>0.43641528132724983</v>
      </c>
      <c r="AL124" s="9">
        <f t="shared" si="10"/>
        <v>0</v>
      </c>
      <c r="AM124" s="14">
        <f>Forward!AI124*(1+SUM($B124:$B$228))</f>
        <v>340.6438</v>
      </c>
      <c r="AN124" s="14">
        <f>Forward!AJ124*(1+SUM($B124:$B$228))</f>
        <v>256.01179999999999</v>
      </c>
      <c r="AO124" s="14">
        <f>Forward!AK124*(1+SUM($B124:$B$228))</f>
        <v>217.92740000000001</v>
      </c>
      <c r="AP124" s="14">
        <f>Forward!AL124*(1+SUM($B124:$B$228))</f>
        <v>202.05890000000002</v>
      </c>
      <c r="AQ124" s="14">
        <f>Forward!AM124*(1+SUM($B124:$B$228))</f>
        <v>196.76940000000002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Forward!N125*(1+SUM($B125:$B$228))+(-'Swap - Encargos'!E42-'Swap - Encargos'!$M42-'Swap - Encargos'!$L42)*(1+SUM($B125:$B$228))+('Swap - Encargos'!AA42)*(1+SUM($B125:$B$228))</f>
        <v>287.05949999999996</v>
      </c>
      <c r="O125" s="4">
        <f>Forward!O125*(1+SUM($B125:$B$228))+(-'Swap - Encargos'!F42-'Swap - Encargos'!$M42-'Swap - Encargos'!$L42)*(1+SUM($B125:$B$228))+('Swap - Encargos'!AB42)*(1+SUM($B125:$B$228))</f>
        <v>231.32999999999996</v>
      </c>
      <c r="P125" s="4">
        <f>Forward!P125*(1+SUM($B125:$B$228))+(-'Swap - Encargos'!G42-'Swap - Encargos'!$M42-'Swap - Encargos'!$L42)*(1+SUM($B125:$B$228))+('Swap - Encargos'!AC42)*(1+SUM($B125:$B$228))</f>
        <v>181.90949999999998</v>
      </c>
      <c r="Q125" s="4">
        <f>Forward!Q125*(1+SUM($B125:$B$228))+(-'Swap - Encargos'!H42-'Swap - Encargos'!$M42-'Swap - Encargos'!$L42)*(1+SUM($B125:$B$228))+('Swap - Encargos'!AD42)*(1+SUM($B125:$B$228))</f>
        <v>170.34299999999999</v>
      </c>
      <c r="R125" s="4">
        <f>Forward!R125*(1+SUM($B125:$B$228))+(-'Swap - Encargos'!I42-'Swap - Encargos'!$M42-'Swap - Encargos'!$L42)*(1+SUM($B125:$B$228))+('Swap - Encargos'!AE42)*(1+SUM($B125:$B$228))</f>
        <v>179.80649999999997</v>
      </c>
      <c r="S125" s="4">
        <f>Forward!S125*(1+SUM($B125:$B$228))+(-'Swap - Encargos'!J42-'Swap - Encargos'!$M42-'Swap - Encargos'!$L42)*(1+SUM($B125:$B$228))+('Swap - Encargos'!AF42)*(1+SUM($B125:$B$228))</f>
        <v>178.75499999999997</v>
      </c>
      <c r="T125" s="4">
        <f>Forward!T125*(1+SUM($B125:$B$228))+(-'Swap - Encargos'!K42-'Swap - Encargos'!$M42-'Swap - Encargos'!$L42)*(1+SUM($B125:$B$228))+('Swap - Encargos'!AG42)*(1+SUM($B125:$B$228))</f>
        <v>171.39449999999999</v>
      </c>
      <c r="U125" s="4">
        <f>Forward!U125*(1+SUM($B125:$B$228))</f>
        <v>0</v>
      </c>
      <c r="V125" s="6"/>
      <c r="W125" s="20">
        <f t="shared" si="0"/>
        <v>223.70662499999995</v>
      </c>
      <c r="X125" s="20">
        <f t="shared" si="1"/>
        <v>191.25591507936502</v>
      </c>
      <c r="Y125" s="23">
        <f t="shared" si="2"/>
        <v>204.67447499999997</v>
      </c>
      <c r="Z125" s="23">
        <f t="shared" si="3"/>
        <v>187.9262173511905</v>
      </c>
      <c r="AA125" s="4">
        <f>IF(MONTH($C125)=1,Forward!AA125*(1+SUM($B125:$B$228)),AA124)</f>
        <v>20.218510000000002</v>
      </c>
      <c r="AB125" s="4">
        <f>IF(MONTH($C125)=1,Forward!AB125*(1+SUM($B125:$B$228)),AB124)</f>
        <v>47.870138000000004</v>
      </c>
      <c r="AC125" s="4">
        <f>IF(MONTH($C125)=1,Forward!AC125*(1+SUM($B125:$B$228)),AC124)</f>
        <v>84.488701999999989</v>
      </c>
      <c r="AD125" s="4">
        <f>IF(MONTH($C125)=1,Forward!AD125*(1+SUM($B125:$B$228)),AD124)</f>
        <v>418.31400000000002</v>
      </c>
      <c r="AE125" s="4">
        <f t="shared" si="14"/>
        <v>405.76458000000002</v>
      </c>
      <c r="AF125" s="8">
        <f t="shared" si="4"/>
        <v>425.98309</v>
      </c>
      <c r="AG125" s="14">
        <f t="shared" si="5"/>
        <v>453.63471800000002</v>
      </c>
      <c r="AH125" s="8">
        <f t="shared" si="6"/>
        <v>490.25328200000001</v>
      </c>
      <c r="AI125" s="25">
        <f t="shared" si="7"/>
        <v>182.05795500000008</v>
      </c>
      <c r="AJ125" s="9">
        <f t="shared" si="8"/>
        <v>0.44867877575711529</v>
      </c>
      <c r="AK125" s="9">
        <f t="shared" si="9"/>
        <v>0.44867877575711529</v>
      </c>
      <c r="AL125" s="9">
        <f t="shared" si="10"/>
        <v>0</v>
      </c>
      <c r="AM125" s="14">
        <f>Forward!AI125*(1+SUM($B125:$B$228))</f>
        <v>389.05499999999995</v>
      </c>
      <c r="AN125" s="14">
        <f>Forward!AJ125*(1+SUM($B125:$B$228))</f>
        <v>287.05949999999996</v>
      </c>
      <c r="AO125" s="14">
        <f>Forward!AK125*(1+SUM($B125:$B$228))</f>
        <v>229.22699999999998</v>
      </c>
      <c r="AP125" s="14">
        <f>Forward!AL125*(1+SUM($B125:$B$228))</f>
        <v>209.24849999999998</v>
      </c>
      <c r="AQ125" s="14">
        <f>Forward!AM125*(1+SUM($B125:$B$228))</f>
        <v>203.99099999999999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Forward!N126*(1+SUM($B126:$B$228))+(-'Swap - Encargos'!E43-'Swap - Encargos'!$M43-'Swap - Encargos'!$L43)*(1+SUM($B126:$B$228))+('Swap - Encargos'!AA43)*(1+SUM($B126:$B$228))</f>
        <v>303.68799999999999</v>
      </c>
      <c r="O126" s="4">
        <f>Forward!O126*(1+SUM($B126:$B$228))+(-'Swap - Encargos'!F43-'Swap - Encargos'!$M43-'Swap - Encargos'!$L43)*(1+SUM($B126:$B$228))+('Swap - Encargos'!AB43)*(1+SUM($B126:$B$228))</f>
        <v>236.66720000000001</v>
      </c>
      <c r="P126" s="4">
        <f>Forward!P126*(1+SUM($B126:$B$228))+(-'Swap - Encargos'!G43-'Swap - Encargos'!$M43-'Swap - Encargos'!$L43)*(1+SUM($B126:$B$228))+('Swap - Encargos'!AC43)*(1+SUM($B126:$B$228))</f>
        <v>183.26</v>
      </c>
      <c r="Q126" s="4">
        <f>Forward!Q126*(1+SUM($B126:$B$228))+(-'Swap - Encargos'!H43-'Swap - Encargos'!$M43-'Swap - Encargos'!$L43)*(1+SUM($B126:$B$228))+('Swap - Encargos'!AD43)*(1+SUM($B126:$B$228))</f>
        <v>171.74079999999998</v>
      </c>
      <c r="R126" s="4">
        <f>Forward!R126*(1+SUM($B126:$B$228))+(-'Swap - Encargos'!I43-'Swap - Encargos'!$M43-'Swap - Encargos'!$L43)*(1+SUM($B126:$B$228))+('Swap - Encargos'!AE43)*(1+SUM($B126:$B$228))</f>
        <v>178.02399999999997</v>
      </c>
      <c r="S126" s="4">
        <f>Forward!S126*(1+SUM($B126:$B$228))+(-'Swap - Encargos'!J43-'Swap - Encargos'!$M43-'Swap - Encargos'!$L43)*(1+SUM($B126:$B$228))+('Swap - Encargos'!AF43)*(1+SUM($B126:$B$228))</f>
        <v>182.21279999999999</v>
      </c>
      <c r="T126" s="4">
        <f>Forward!T126*(1+SUM($B126:$B$228))+(-'Swap - Encargos'!K43-'Swap - Encargos'!$M43-'Swap - Encargos'!$L43)*(1+SUM($B126:$B$228))+('Swap - Encargos'!AG43)*(1+SUM($B126:$B$228))</f>
        <v>170.69359999999998</v>
      </c>
      <c r="U126" s="4">
        <f>Forward!U126*(1+SUM($B126:$B$228))</f>
        <v>0</v>
      </c>
      <c r="V126" s="6"/>
      <c r="W126" s="20">
        <f t="shared" si="0"/>
        <v>226.54426666666666</v>
      </c>
      <c r="X126" s="20">
        <f t="shared" si="1"/>
        <v>191.25591507936502</v>
      </c>
      <c r="Y126" s="23">
        <f t="shared" si="2"/>
        <v>206.57765333333333</v>
      </c>
      <c r="Z126" s="23">
        <f t="shared" si="3"/>
        <v>187.9262173511905</v>
      </c>
      <c r="AA126" s="4">
        <f>IF(MONTH($C126)=1,Forward!AA126*(1+SUM($B126:$B$228)),AA125)</f>
        <v>20.218510000000002</v>
      </c>
      <c r="AB126" s="4">
        <f>IF(MONTH($C126)=1,Forward!AB126*(1+SUM($B126:$B$228)),AB125)</f>
        <v>47.870138000000004</v>
      </c>
      <c r="AC126" s="4">
        <f>IF(MONTH($C126)=1,Forward!AC126*(1+SUM($B126:$B$228)),AC125)</f>
        <v>84.488701999999989</v>
      </c>
      <c r="AD126" s="4">
        <f>IF(MONTH($C126)=1,Forward!AD126*(1+SUM($B126:$B$228)),AD125)</f>
        <v>418.31400000000002</v>
      </c>
      <c r="AE126" s="4">
        <f t="shared" si="14"/>
        <v>405.76458000000002</v>
      </c>
      <c r="AF126" s="8">
        <f t="shared" si="4"/>
        <v>425.98309</v>
      </c>
      <c r="AG126" s="14">
        <f t="shared" si="5"/>
        <v>453.63471800000002</v>
      </c>
      <c r="AH126" s="8">
        <f t="shared" si="6"/>
        <v>490.25328200000001</v>
      </c>
      <c r="AI126" s="25">
        <f t="shared" si="7"/>
        <v>179.22031333333337</v>
      </c>
      <c r="AJ126" s="9">
        <f t="shared" si="8"/>
        <v>0.44168545547601357</v>
      </c>
      <c r="AK126" s="9">
        <f t="shared" si="9"/>
        <v>0.44168545547601357</v>
      </c>
      <c r="AL126" s="9">
        <f t="shared" si="10"/>
        <v>0</v>
      </c>
      <c r="AM126" s="14">
        <f>Forward!AI126*(1+SUM($B126:$B$228))</f>
        <v>372.80319999999995</v>
      </c>
      <c r="AN126" s="14">
        <f>Forward!AJ126*(1+SUM($B126:$B$228))</f>
        <v>283.7912</v>
      </c>
      <c r="AO126" s="14">
        <f>Forward!AK126*(1+SUM($B126:$B$228))</f>
        <v>231.43119999999999</v>
      </c>
      <c r="AP126" s="14">
        <f>Forward!AL126*(1+SUM($B126:$B$228))</f>
        <v>210.48719999999997</v>
      </c>
      <c r="AQ126" s="14">
        <f>Forward!AM126*(1+SUM($B126:$B$228))</f>
        <v>205.25119999999998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Forward!N127*(1+SUM($B127:$B$228))+(-'Swap - Encargos'!E44-'Swap - Encargos'!$M44-'Swap - Encargos'!$L44)*(1+SUM($B127:$B$228))+('Swap - Encargos'!AA44)*(1+SUM($B127:$B$228))</f>
        <v>318.60300000000001</v>
      </c>
      <c r="O127" s="4">
        <f>Forward!O127*(1+SUM($B127:$B$228))+(-'Swap - Encargos'!F44-'Swap - Encargos'!$M44-'Swap - Encargos'!$L44)*(1+SUM($B127:$B$228))+('Swap - Encargos'!AB44)*(1+SUM($B127:$B$228))</f>
        <v>250.70400000000001</v>
      </c>
      <c r="P127" s="4">
        <f>Forward!P127*(1+SUM($B127:$B$228))+(-'Swap - Encargos'!G44-'Swap - Encargos'!$M44-'Swap - Encargos'!$L44)*(1+SUM($B127:$B$228))+('Swap - Encargos'!AC44)*(1+SUM($B127:$B$228))</f>
        <v>189.07259999999999</v>
      </c>
      <c r="Q127" s="4">
        <f>Forward!Q127*(1+SUM($B127:$B$228))+(-'Swap - Encargos'!H44-'Swap - Encargos'!$M44-'Swap - Encargos'!$L44)*(1+SUM($B127:$B$228))+('Swap - Encargos'!AD44)*(1+SUM($B127:$B$228))</f>
        <v>177.58199999999999</v>
      </c>
      <c r="R127" s="4">
        <f>Forward!R127*(1+SUM($B127:$B$228))+(-'Swap - Encargos'!I44-'Swap - Encargos'!$M44-'Swap - Encargos'!$L44)*(1+SUM($B127:$B$228))+('Swap - Encargos'!AE44)*(1+SUM($B127:$B$228))</f>
        <v>185.93880000000001</v>
      </c>
      <c r="S127" s="4">
        <f>Forward!S127*(1+SUM($B127:$B$228))+(-'Swap - Encargos'!J44-'Swap - Encargos'!$M44-'Swap - Encargos'!$L44)*(1+SUM($B127:$B$228))+('Swap - Encargos'!AF44)*(1+SUM($B127:$B$228))</f>
        <v>182.80500000000001</v>
      </c>
      <c r="T127" s="4">
        <f>Forward!T127*(1+SUM($B127:$B$228))+(-'Swap - Encargos'!K44-'Swap - Encargos'!$M44-'Swap - Encargos'!$L44)*(1+SUM($B127:$B$228))+('Swap - Encargos'!AG44)*(1+SUM($B127:$B$228))</f>
        <v>171.31440000000001</v>
      </c>
      <c r="U127" s="4">
        <f>Forward!U127*(1+SUM($B127:$B$228))</f>
        <v>0</v>
      </c>
      <c r="V127" s="6"/>
      <c r="W127" s="20">
        <f t="shared" si="0"/>
        <v>233.20694999999998</v>
      </c>
      <c r="X127" s="20">
        <f t="shared" si="1"/>
        <v>191.25591507936502</v>
      </c>
      <c r="Y127" s="23">
        <f t="shared" si="2"/>
        <v>213.06358</v>
      </c>
      <c r="Z127" s="23">
        <f t="shared" si="3"/>
        <v>187.9262173511905</v>
      </c>
      <c r="AA127" s="4">
        <f>IF(MONTH($C127)=1,Forward!AA127*(1+SUM($B127:$B$228)),AA126)</f>
        <v>20.218510000000002</v>
      </c>
      <c r="AB127" s="4">
        <f>IF(MONTH($C127)=1,Forward!AB127*(1+SUM($B127:$B$228)),AB126)</f>
        <v>47.870138000000004</v>
      </c>
      <c r="AC127" s="4">
        <f>IF(MONTH($C127)=1,Forward!AC127*(1+SUM($B127:$B$228)),AC126)</f>
        <v>84.488701999999989</v>
      </c>
      <c r="AD127" s="4">
        <f>IF(MONTH($C127)=1,Forward!AD127*(1+SUM($B127:$B$228)),AD126)</f>
        <v>418.31400000000002</v>
      </c>
      <c r="AE127" s="4">
        <f t="shared" si="14"/>
        <v>405.76458000000002</v>
      </c>
      <c r="AF127" s="8">
        <f t="shared" si="4"/>
        <v>425.98309</v>
      </c>
      <c r="AG127" s="14">
        <f t="shared" si="5"/>
        <v>453.63471800000002</v>
      </c>
      <c r="AH127" s="8">
        <f t="shared" si="6"/>
        <v>490.25328200000001</v>
      </c>
      <c r="AI127" s="25">
        <f t="shared" si="7"/>
        <v>172.55763000000005</v>
      </c>
      <c r="AJ127" s="9">
        <f t="shared" si="8"/>
        <v>0.42526538417917115</v>
      </c>
      <c r="AK127" s="9">
        <f t="shared" si="9"/>
        <v>0.42526538417917115</v>
      </c>
      <c r="AL127" s="9">
        <f t="shared" si="10"/>
        <v>0</v>
      </c>
      <c r="AM127" s="14">
        <f>Forward!AI127*(1+SUM($B127:$B$228))</f>
        <v>380.23439999999999</v>
      </c>
      <c r="AN127" s="14">
        <f>Forward!AJ127*(1+SUM($B127:$B$228))</f>
        <v>293.5326</v>
      </c>
      <c r="AO127" s="14">
        <f>Forward!AK127*(1+SUM($B127:$B$228))</f>
        <v>229.81199999999998</v>
      </c>
      <c r="AP127" s="14">
        <f>Forward!AL127*(1+SUM($B127:$B$228))</f>
        <v>211.00919999999999</v>
      </c>
      <c r="AQ127" s="14">
        <f>Forward!AM127*(1+SUM($B127:$B$228))</f>
        <v>205.78620000000001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Forward!N128*(1+SUM($B128:$B$228))+(-'Swap - Encargos'!E45-'Swap - Encargos'!$M45-'Swap - Encargos'!$L45)*(1+SUM($B128:$B$228))+('Swap - Encargos'!AA45)*(1+SUM($B128:$B$228))</f>
        <v>282.43619999999999</v>
      </c>
      <c r="O128" s="4">
        <f>Forward!O128*(1+SUM($B128:$B$228))+(-'Swap - Encargos'!F45-'Swap - Encargos'!$M45-'Swap - Encargos'!$L45)*(1+SUM($B128:$B$228))+('Swap - Encargos'!AB45)*(1+SUM($B128:$B$228))</f>
        <v>239.70599999999999</v>
      </c>
      <c r="P128" s="4">
        <f>Forward!P128*(1+SUM($B128:$B$228))+(-'Swap - Encargos'!G45-'Swap - Encargos'!$M45-'Swap - Encargos'!$L45)*(1+SUM($B128:$B$228))+('Swap - Encargos'!AC45)*(1+SUM($B128:$B$228))</f>
        <v>201.14459999999997</v>
      </c>
      <c r="Q128" s="4">
        <f>Forward!Q128*(1+SUM($B128:$B$228))+(-'Swap - Encargos'!H45-'Swap - Encargos'!$M45-'Swap - Encargos'!$L45)*(1+SUM($B128:$B$228))+('Swap - Encargos'!AD45)*(1+SUM($B128:$B$228))</f>
        <v>181.34279999999998</v>
      </c>
      <c r="R128" s="4">
        <f>Forward!R128*(1+SUM($B128:$B$228))+(-'Swap - Encargos'!I45-'Swap - Encargos'!$M45-'Swap - Encargos'!$L45)*(1+SUM($B128:$B$228))+('Swap - Encargos'!AE45)*(1+SUM($B128:$B$228))</f>
        <v>184.46939999999998</v>
      </c>
      <c r="S128" s="4">
        <f>Forward!S128*(1+SUM($B128:$B$228))+(-'Swap - Encargos'!J45-'Swap - Encargos'!$M45-'Swap - Encargos'!$L45)*(1+SUM($B128:$B$228))+('Swap - Encargos'!AF45)*(1+SUM($B128:$B$228))</f>
        <v>181.34280000000001</v>
      </c>
      <c r="T128" s="4">
        <f>Forward!T128*(1+SUM($B128:$B$228))+(-'Swap - Encargos'!K45-'Swap - Encargos'!$M45-'Swap - Encargos'!$L45)*(1+SUM($B128:$B$228))+('Swap - Encargos'!AG45)*(1+SUM($B128:$B$228))</f>
        <v>168.8364</v>
      </c>
      <c r="U128" s="4">
        <f>Forward!U128*(1+SUM($B128:$B$228))</f>
        <v>0</v>
      </c>
      <c r="V128" s="6"/>
      <c r="W128" s="20">
        <f t="shared" si="0"/>
        <v>224.2467</v>
      </c>
      <c r="X128" s="20">
        <f t="shared" si="1"/>
        <v>191.25591507936502</v>
      </c>
      <c r="Y128" s="23">
        <f t="shared" si="2"/>
        <v>207.71045999999996</v>
      </c>
      <c r="Z128" s="23">
        <f t="shared" si="3"/>
        <v>187.9262173511905</v>
      </c>
      <c r="AA128" s="4">
        <f>IF(MONTH($C128)=1,Forward!AA128*(1+SUM($B128:$B$228)),AA127)</f>
        <v>20.218510000000002</v>
      </c>
      <c r="AB128" s="4">
        <f>IF(MONTH($C128)=1,Forward!AB128*(1+SUM($B128:$B$228)),AB127)</f>
        <v>47.870138000000004</v>
      </c>
      <c r="AC128" s="4">
        <f>IF(MONTH($C128)=1,Forward!AC128*(1+SUM($B128:$B$228)),AC127)</f>
        <v>84.488701999999989</v>
      </c>
      <c r="AD128" s="4">
        <f>IF(MONTH($C128)=1,Forward!AD128*(1+SUM($B128:$B$228)),AD127)</f>
        <v>418.31400000000002</v>
      </c>
      <c r="AE128" s="4">
        <f t="shared" si="14"/>
        <v>405.76458000000002</v>
      </c>
      <c r="AF128" s="8">
        <f t="shared" si="4"/>
        <v>425.98309</v>
      </c>
      <c r="AG128" s="14">
        <f t="shared" si="5"/>
        <v>453.63471800000002</v>
      </c>
      <c r="AH128" s="8">
        <f t="shared" si="6"/>
        <v>490.25328200000001</v>
      </c>
      <c r="AI128" s="25">
        <f t="shared" si="7"/>
        <v>181.51788000000002</v>
      </c>
      <c r="AJ128" s="9">
        <f t="shared" si="8"/>
        <v>0.44734776998031717</v>
      </c>
      <c r="AK128" s="9">
        <f t="shared" si="9"/>
        <v>0.44734776998031717</v>
      </c>
      <c r="AL128" s="9">
        <f t="shared" si="10"/>
        <v>0</v>
      </c>
      <c r="AM128" s="14">
        <f>Forward!AI128*(1+SUM($B128:$B$228))</f>
        <v>329.33519999999999</v>
      </c>
      <c r="AN128" s="14">
        <f>Forward!AJ128*(1+SUM($B128:$B$228))</f>
        <v>287.6472</v>
      </c>
      <c r="AO128" s="14">
        <f>Forward!AK128*(1+SUM($B128:$B$228))</f>
        <v>233.4528</v>
      </c>
      <c r="AP128" s="14">
        <f>Forward!AL128*(1+SUM($B128:$B$228))</f>
        <v>212.6088</v>
      </c>
      <c r="AQ128" s="14">
        <f>Forward!AM128*(1+SUM($B128:$B$228))</f>
        <v>207.39779999999999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Forward!N129*(1+SUM($B129:$B$228))+(-'Swap - Encargos'!E46-'Swap - Encargos'!$M46-'Swap - Encargos'!$L46)*(1+SUM($B129:$B$228))+('Swap - Encargos'!AA46)*(1+SUM($B129:$B$228))</f>
        <v>257.82080000000002</v>
      </c>
      <c r="O129" s="4">
        <f>Forward!O129*(1+SUM($B129:$B$228))+(-'Swap - Encargos'!F46-'Swap - Encargos'!$M46-'Swap - Encargos'!$L46)*(1+SUM($B129:$B$228))+('Swap - Encargos'!AB46)*(1+SUM($B129:$B$228))</f>
        <v>220.39519999999999</v>
      </c>
      <c r="P129" s="4">
        <f>Forward!P129*(1+SUM($B129:$B$228))+(-'Swap - Encargos'!G46-'Swap - Encargos'!$M46-'Swap - Encargos'!$L46)*(1+SUM($B129:$B$228))+('Swap - Encargos'!AC46)*(1+SUM($B129:$B$228))</f>
        <v>194.40520000000004</v>
      </c>
      <c r="Q129" s="4">
        <f>Forward!Q129*(1+SUM($B129:$B$228))+(-'Swap - Encargos'!H46-'Swap - Encargos'!$M46-'Swap - Encargos'!$L46)*(1+SUM($B129:$B$228))+('Swap - Encargos'!AD46)*(1+SUM($B129:$B$228))</f>
        <v>175.69240000000002</v>
      </c>
      <c r="R129" s="4">
        <f>Forward!R129*(1+SUM($B129:$B$228))+(-'Swap - Encargos'!I46-'Swap - Encargos'!$M46-'Swap - Encargos'!$L46)*(1+SUM($B129:$B$228))+('Swap - Encargos'!AE46)*(1+SUM($B129:$B$228))</f>
        <v>187.12800000000001</v>
      </c>
      <c r="S129" s="4">
        <f>Forward!S129*(1+SUM($B129:$B$228))+(-'Swap - Encargos'!J46-'Swap - Encargos'!$M46-'Swap - Encargos'!$L46)*(1+SUM($B129:$B$228))+('Swap - Encargos'!AF46)*(1+SUM($B129:$B$228))</f>
        <v>180.89040000000003</v>
      </c>
      <c r="T129" s="4">
        <f>Forward!T129*(1+SUM($B129:$B$228))+(-'Swap - Encargos'!K46-'Swap - Encargos'!$M46-'Swap - Encargos'!$L46)*(1+SUM($B129:$B$228))+('Swap - Encargos'!AG46)*(1+SUM($B129:$B$228))</f>
        <v>174.65280000000001</v>
      </c>
      <c r="U129" s="4">
        <f>Forward!U129*(1+SUM($B129:$B$228))</f>
        <v>0</v>
      </c>
      <c r="V129" s="6"/>
      <c r="W129" s="20">
        <f t="shared" si="0"/>
        <v>208.23765555555556</v>
      </c>
      <c r="X129" s="20">
        <f t="shared" si="1"/>
        <v>191.25591507936502</v>
      </c>
      <c r="Y129" s="23">
        <f t="shared" si="2"/>
        <v>198.11310666666668</v>
      </c>
      <c r="Z129" s="23">
        <f t="shared" si="3"/>
        <v>187.9262173511905</v>
      </c>
      <c r="AA129" s="4">
        <f>IF(MONTH($C129)=1,Forward!AA129*(1+SUM($B129:$B$228)),AA128)</f>
        <v>20.218510000000002</v>
      </c>
      <c r="AB129" s="4">
        <f>IF(MONTH($C129)=1,Forward!AB129*(1+SUM($B129:$B$228)),AB128)</f>
        <v>47.870138000000004</v>
      </c>
      <c r="AC129" s="4">
        <f>IF(MONTH($C129)=1,Forward!AC129*(1+SUM($B129:$B$228)),AC128)</f>
        <v>84.488701999999989</v>
      </c>
      <c r="AD129" s="4">
        <f>IF(MONTH($C129)=1,Forward!AD129*(1+SUM($B129:$B$228)),AD128)</f>
        <v>418.31400000000002</v>
      </c>
      <c r="AE129" s="4">
        <f t="shared" si="14"/>
        <v>405.76458000000002</v>
      </c>
      <c r="AF129" s="8">
        <f t="shared" si="4"/>
        <v>425.98309</v>
      </c>
      <c r="AG129" s="14">
        <f t="shared" si="5"/>
        <v>453.63471800000002</v>
      </c>
      <c r="AH129" s="8">
        <f t="shared" si="6"/>
        <v>490.25328200000001</v>
      </c>
      <c r="AI129" s="25">
        <f t="shared" si="7"/>
        <v>197.52692444444446</v>
      </c>
      <c r="AJ129" s="9">
        <f t="shared" si="8"/>
        <v>0.4868017914339503</v>
      </c>
      <c r="AK129" s="9">
        <f t="shared" si="9"/>
        <v>0.4868017914339503</v>
      </c>
      <c r="AL129" s="9">
        <f t="shared" si="10"/>
        <v>0</v>
      </c>
      <c r="AM129" s="14">
        <f>Forward!AI129*(1+SUM($B129:$B$228))</f>
        <v>304.6028</v>
      </c>
      <c r="AN129" s="14">
        <f>Forward!AJ129*(1+SUM($B129:$B$228))</f>
        <v>278.61279999999999</v>
      </c>
      <c r="AO129" s="14">
        <f>Forward!AK129*(1+SUM($B129:$B$228))</f>
        <v>234.94960000000003</v>
      </c>
      <c r="AP129" s="14">
        <f>Forward!AL129*(1+SUM($B129:$B$228))</f>
        <v>213.11800000000002</v>
      </c>
      <c r="AQ129" s="14">
        <f>Forward!AM129*(1+SUM($B129:$B$228))</f>
        <v>207.92000000000002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Forward!N130*(1+SUM($B130:$B$228))+(-'Swap - Encargos'!E47-'Swap - Encargos'!$M47-'Swap - Encargos'!$L47)*(1+SUM($B130:$B$228))+('Swap - Encargos'!AA47)*(1+SUM($B130:$B$228))</f>
        <v>311.16929999999996</v>
      </c>
      <c r="O130" s="4">
        <f>Forward!O130*(1+SUM($B130:$B$228))+(-'Swap - Encargos'!F47-'Swap - Encargos'!$M47-'Swap - Encargos'!$L47)*(1+SUM($B130:$B$228))+('Swap - Encargos'!AB47)*(1+SUM($B130:$B$228))</f>
        <v>239.36099999999999</v>
      </c>
      <c r="P130" s="4">
        <f>Forward!P130*(1+SUM($B130:$B$228))+(-'Swap - Encargos'!G47-'Swap - Encargos'!$M47-'Swap - Encargos'!$L47)*(1+SUM($B130:$B$228))+('Swap - Encargos'!AC47)*(1+SUM($B130:$B$228))</f>
        <v>196.69230000000002</v>
      </c>
      <c r="Q130" s="4">
        <f>Forward!Q130*(1+SUM($B130:$B$228))+(-'Swap - Encargos'!H47-'Swap - Encargos'!$M47-'Swap - Encargos'!$L47)*(1+SUM($B130:$B$228))+('Swap - Encargos'!AD47)*(1+SUM($B130:$B$228))</f>
        <v>185.24459999999999</v>
      </c>
      <c r="R130" s="4">
        <f>Forward!R130*(1+SUM($B130:$B$228))+(-'Swap - Encargos'!I47-'Swap - Encargos'!$M47-'Swap - Encargos'!$L47)*(1+SUM($B130:$B$228))+('Swap - Encargos'!AE47)*(1+SUM($B130:$B$228))</f>
        <v>195.6516</v>
      </c>
      <c r="S130" s="4">
        <f>Forward!S130*(1+SUM($B130:$B$228))+(-'Swap - Encargos'!J47-'Swap - Encargos'!$M47-'Swap - Encargos'!$L47)*(1+SUM($B130:$B$228))+('Swap - Encargos'!AF47)*(1+SUM($B130:$B$228))</f>
        <v>196.69230000000002</v>
      </c>
      <c r="T130" s="4">
        <f>Forward!T130*(1+SUM($B130:$B$228))+(-'Swap - Encargos'!K47-'Swap - Encargos'!$M47-'Swap - Encargos'!$L47)*(1+SUM($B130:$B$228))+('Swap - Encargos'!AG47)*(1+SUM($B130:$B$228))</f>
        <v>188.36670000000001</v>
      </c>
      <c r="U130" s="4">
        <f>Forward!U130*(1+SUM($B130:$B$228))</f>
        <v>0</v>
      </c>
      <c r="V130" s="6"/>
      <c r="W130" s="20">
        <f t="shared" si="0"/>
        <v>221.09093333333331</v>
      </c>
      <c r="X130" s="20">
        <f t="shared" si="1"/>
        <v>191.25591507936502</v>
      </c>
      <c r="Y130" s="23">
        <f t="shared" si="2"/>
        <v>210.36016000000001</v>
      </c>
      <c r="Z130" s="23">
        <f t="shared" si="3"/>
        <v>187.9262173511905</v>
      </c>
      <c r="AA130" s="4">
        <f>IF(MONTH($C130)=1,Forward!AA130*(1+SUM($B130:$B$228)),AA129)</f>
        <v>20.218510000000002</v>
      </c>
      <c r="AB130" s="4">
        <f>IF(MONTH($C130)=1,Forward!AB130*(1+SUM($B130:$B$228)),AB129)</f>
        <v>47.870138000000004</v>
      </c>
      <c r="AC130" s="4">
        <f>IF(MONTH($C130)=1,Forward!AC130*(1+SUM($B130:$B$228)),AC129)</f>
        <v>84.488701999999989</v>
      </c>
      <c r="AD130" s="4">
        <f>IF(MONTH($C130)=1,Forward!AD130*(1+SUM($B130:$B$228)),AD129)</f>
        <v>418.31400000000002</v>
      </c>
      <c r="AE130" s="4">
        <f t="shared" si="14"/>
        <v>405.76458000000002</v>
      </c>
      <c r="AF130" s="8">
        <f t="shared" si="4"/>
        <v>425.98309</v>
      </c>
      <c r="AG130" s="14">
        <f t="shared" si="5"/>
        <v>453.63471800000002</v>
      </c>
      <c r="AH130" s="8">
        <f t="shared" si="6"/>
        <v>490.25328200000001</v>
      </c>
      <c r="AI130" s="25">
        <f t="shared" si="7"/>
        <v>184.67364666666671</v>
      </c>
      <c r="AJ130" s="9">
        <f t="shared" si="8"/>
        <v>0.45512510398681594</v>
      </c>
      <c r="AK130" s="9">
        <f t="shared" si="9"/>
        <v>0.45512510398681594</v>
      </c>
      <c r="AL130" s="9">
        <f t="shared" si="10"/>
        <v>0</v>
      </c>
      <c r="AM130" s="14">
        <f>Forward!AI130*(1+SUM($B130:$B$228))</f>
        <v>346.55309999999997</v>
      </c>
      <c r="AN130" s="14">
        <f>Forward!AJ130*(1+SUM($B130:$B$228))</f>
        <v>300.76229999999998</v>
      </c>
      <c r="AO130" s="14">
        <f>Forward!AK130*(1+SUM($B130:$B$228))</f>
        <v>250.80869999999999</v>
      </c>
      <c r="AP130" s="14">
        <f>Forward!AL130*(1+SUM($B130:$B$228))</f>
        <v>228.95399999999998</v>
      </c>
      <c r="AQ130" s="14">
        <f>Forward!AM130*(1+SUM($B130:$B$228))</f>
        <v>223.75049999999999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Forward!N131*(1+SUM($B131:$B$228))+(-'Swap - Encargos'!E48-'Swap - Encargos'!$M48-'Swap - Encargos'!$L48)*(1+SUM($B131:$B$228))+('Swap - Encargos'!AA48)*(1+SUM($B131:$B$228))</f>
        <v>303.51870000000002</v>
      </c>
      <c r="O131" s="4">
        <f>Forward!O131*(1+SUM($B131:$B$228))+(-'Swap - Encargos'!F48-'Swap - Encargos'!$M48-'Swap - Encargos'!$L48)*(1+SUM($B131:$B$228))+('Swap - Encargos'!AB48)*(1+SUM($B131:$B$228))</f>
        <v>217.53899999999996</v>
      </c>
      <c r="P131" s="4">
        <f>Forward!P131*(1+SUM($B131:$B$228))+(-'Swap - Encargos'!G48-'Swap - Encargos'!$M48-'Swap - Encargos'!$L48)*(1+SUM($B131:$B$228))+('Swap - Encargos'!AC48)*(1+SUM($B131:$B$228))</f>
        <v>195.7851</v>
      </c>
      <c r="Q131" s="4">
        <f>Forward!Q131*(1+SUM($B131:$B$228))+(-'Swap - Encargos'!H48-'Swap - Encargos'!$M48-'Swap - Encargos'!$L48)*(1+SUM($B131:$B$228))+('Swap - Encargos'!AD48)*(1+SUM($B131:$B$228))</f>
        <v>200.96460000000002</v>
      </c>
      <c r="R131" s="4">
        <f>Forward!R131*(1+SUM($B131:$B$228))+(-'Swap - Encargos'!I48-'Swap - Encargos'!$M48-'Swap - Encargos'!$L48)*(1+SUM($B131:$B$228))+('Swap - Encargos'!AE48)*(1+SUM($B131:$B$228))</f>
        <v>205.10820000000001</v>
      </c>
      <c r="S131" s="4">
        <f>Forward!S131*(1+SUM($B131:$B$228))+(-'Swap - Encargos'!J48-'Swap - Encargos'!$M48-'Swap - Encargos'!$L48)*(1+SUM($B131:$B$228))+('Swap - Encargos'!AF48)*(1+SUM($B131:$B$228))</f>
        <v>207.17999999999998</v>
      </c>
      <c r="T131" s="4">
        <f>Forward!T131*(1+SUM($B131:$B$228))+(-'Swap - Encargos'!K48-'Swap - Encargos'!$M48-'Swap - Encargos'!$L48)*(1+SUM($B131:$B$228))+('Swap - Encargos'!AG48)*(1+SUM($B131:$B$228))</f>
        <v>196.82100000000003</v>
      </c>
      <c r="U131" s="4">
        <f>Forward!U131*(1+SUM($B131:$B$228))</f>
        <v>0</v>
      </c>
      <c r="V131" s="6"/>
      <c r="W131" s="20">
        <f t="shared" si="0"/>
        <v>213.30907500000001</v>
      </c>
      <c r="X131" s="20">
        <f t="shared" si="1"/>
        <v>191.25591507936502</v>
      </c>
      <c r="Y131" s="23">
        <f t="shared" si="2"/>
        <v>210.13231499999995</v>
      </c>
      <c r="Z131" s="23">
        <f t="shared" si="3"/>
        <v>187.9262173511905</v>
      </c>
      <c r="AA131" s="4">
        <f>IF(MONTH($C131)=1,Forward!AA131*(1+SUM($B131:$B$228)),AA130)</f>
        <v>20.218510000000002</v>
      </c>
      <c r="AB131" s="4">
        <f>IF(MONTH($C131)=1,Forward!AB131*(1+SUM($B131:$B$228)),AB130)</f>
        <v>47.870138000000004</v>
      </c>
      <c r="AC131" s="4">
        <f>IF(MONTH($C131)=1,Forward!AC131*(1+SUM($B131:$B$228)),AC130)</f>
        <v>84.488701999999989</v>
      </c>
      <c r="AD131" s="4">
        <f>IF(MONTH($C131)=1,Forward!AD131*(1+SUM($B131:$B$228)),AD130)</f>
        <v>418.31400000000002</v>
      </c>
      <c r="AE131" s="4">
        <f t="shared" si="14"/>
        <v>405.76458000000002</v>
      </c>
      <c r="AF131" s="8">
        <f t="shared" si="4"/>
        <v>425.98309</v>
      </c>
      <c r="AG131" s="14">
        <f>$AE131+$AB131</f>
        <v>453.63471800000002</v>
      </c>
      <c r="AH131" s="8">
        <f t="shared" si="6"/>
        <v>490.25328200000001</v>
      </c>
      <c r="AI131" s="25">
        <f t="shared" si="7"/>
        <v>192.45550500000002</v>
      </c>
      <c r="AJ131" s="9">
        <f t="shared" si="8"/>
        <v>0.47430336329504169</v>
      </c>
      <c r="AK131" s="9">
        <f>IF(AJ131&gt;0,AJ131,0)</f>
        <v>0.47430336329504169</v>
      </c>
      <c r="AL131" s="9">
        <f>IF(AJ131&lt;0,AJ131,0)</f>
        <v>0</v>
      </c>
      <c r="AM131" s="14">
        <f>Forward!AI131*(1+SUM($B131:$B$228))</f>
        <v>333.5598</v>
      </c>
      <c r="AN131" s="14">
        <f>Forward!AJ131*(1+SUM($B131:$B$228))</f>
        <v>291.08789999999999</v>
      </c>
      <c r="AO131" s="14">
        <f>Forward!AK131*(1+SUM($B131:$B$228))</f>
        <v>250.68780000000001</v>
      </c>
      <c r="AP131" s="14">
        <f>Forward!AL131*(1+SUM($B131:$B$228))</f>
        <v>238.25700000000001</v>
      </c>
      <c r="AQ131" s="14">
        <f>Forward!AM131*(1+SUM($B131:$B$228))</f>
        <v>233.07750000000001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Forward!N132*(1+SUM($B132:$B$228))+(-'Swap - Encargos'!E49-'Swap - Encargos'!$M49-'Swap - Encargos'!$L49)*(1+SUM($B132:$B$228))+('Swap - Encargos'!AA49)*(1+SUM($B132:$B$228))</f>
        <v>274.27499999999998</v>
      </c>
      <c r="O132" s="4">
        <f>Forward!O132*(1+SUM($B132:$B$228))+(-'Swap - Encargos'!F49-'Swap - Encargos'!$M49-'Swap - Encargos'!$L49)*(1+SUM($B132:$B$228))+('Swap - Encargos'!AB49)*(1+SUM($B132:$B$228))</f>
        <v>213.20999999999998</v>
      </c>
      <c r="P132" s="4">
        <f>Forward!P132*(1+SUM($B132:$B$228))+(-'Swap - Encargos'!G49-'Swap - Encargos'!$M49-'Swap - Encargos'!$L49)*(1+SUM($B132:$B$228))+('Swap - Encargos'!AC49)*(1+SUM($B132:$B$228))</f>
        <v>190.43999999999997</v>
      </c>
      <c r="Q132" s="4">
        <f>Forward!Q132*(1+SUM($B132:$B$228))+(-'Swap - Encargos'!H49-'Swap - Encargos'!$M49-'Swap - Encargos'!$L49)*(1+SUM($B132:$B$228))+('Swap - Encargos'!AD49)*(1+SUM($B132:$B$228))</f>
        <v>195.61499999999995</v>
      </c>
      <c r="R132" s="4">
        <f>Forward!R132*(1+SUM($B132:$B$228))+(-'Swap - Encargos'!I49-'Swap - Encargos'!$M49-'Swap - Encargos'!$L49)*(1+SUM($B132:$B$228))+('Swap - Encargos'!AE49)*(1+SUM($B132:$B$228))</f>
        <v>194.57999999999998</v>
      </c>
      <c r="S132" s="4">
        <f>Forward!S132*(1+SUM($B132:$B$228))+(-'Swap - Encargos'!J49-'Swap - Encargos'!$M49-'Swap - Encargos'!$L49)*(1+SUM($B132:$B$228))+('Swap - Encargos'!AF49)*(1+SUM($B132:$B$228))</f>
        <v>201.82499999999999</v>
      </c>
      <c r="T132" s="4">
        <f>Forward!T132*(1+SUM($B132:$B$228))+(-'Swap - Encargos'!K49-'Swap - Encargos'!$M49-'Swap - Encargos'!$L49)*(1+SUM($B132:$B$228))+('Swap - Encargos'!AG49)*(1+SUM($B132:$B$228))</f>
        <v>192.51</v>
      </c>
      <c r="U132" s="4">
        <f>Forward!U132*(1+SUM($B132:$B$228))</f>
        <v>0</v>
      </c>
      <c r="V132" s="6"/>
      <c r="W132" s="20">
        <f t="shared" si="0"/>
        <v>204.12499999999997</v>
      </c>
      <c r="X132" s="20">
        <f t="shared" si="1"/>
        <v>191.25591507936502</v>
      </c>
      <c r="Y132" s="23">
        <f t="shared" si="2"/>
        <v>201.54899999999998</v>
      </c>
      <c r="Z132" s="23">
        <f t="shared" si="3"/>
        <v>187.9262173511905</v>
      </c>
      <c r="AA132" s="4">
        <f>IF(MONTH($C132)=1,Forward!AA132*(1+SUM($B132:$B$228)),AA131)</f>
        <v>20.218510000000002</v>
      </c>
      <c r="AB132" s="4">
        <f>IF(MONTH($C132)=1,Forward!AB132*(1+SUM($B132:$B$228)),AB131)</f>
        <v>47.870138000000004</v>
      </c>
      <c r="AC132" s="4">
        <f>IF(MONTH($C132)=1,Forward!AC132*(1+SUM($B132:$B$228)),AC131)</f>
        <v>84.488701999999989</v>
      </c>
      <c r="AD132" s="4">
        <f>IF(MONTH($C132)=1,Forward!AD132*(1+SUM($B132:$B$228)),AD131)</f>
        <v>418.31400000000002</v>
      </c>
      <c r="AE132" s="4">
        <f t="shared" si="14"/>
        <v>405.76458000000002</v>
      </c>
      <c r="AF132" s="8">
        <f t="shared" si="4"/>
        <v>425.98309</v>
      </c>
      <c r="AG132" s="14">
        <f>$AE132+$AB132</f>
        <v>453.63471800000002</v>
      </c>
      <c r="AH132" s="8">
        <f t="shared" si="6"/>
        <v>490.25328200000001</v>
      </c>
      <c r="AI132" s="25">
        <f t="shared" si="7"/>
        <v>201.63958000000005</v>
      </c>
      <c r="AJ132" s="9">
        <f t="shared" si="8"/>
        <v>0.49693736205363226</v>
      </c>
      <c r="AK132" s="9">
        <f>IF(AJ132&gt;0,AJ132,0)</f>
        <v>0.49693736205363226</v>
      </c>
      <c r="AL132" s="9">
        <f>IF(AJ132&lt;0,AJ132,0)</f>
        <v>0</v>
      </c>
      <c r="AM132" s="14">
        <f>Forward!AI132*(1+SUM($B132:$B$228))</f>
        <v>305.32499999999999</v>
      </c>
      <c r="AN132" s="14">
        <f>Forward!AJ132*(1+SUM($B132:$B$228))</f>
        <v>288.76499999999999</v>
      </c>
      <c r="AO132" s="14">
        <f>Forward!AK132*(1+SUM($B132:$B$228))</f>
        <v>241.15499999999997</v>
      </c>
      <c r="AP132" s="14">
        <f>Forward!AL132*(1+SUM($B132:$B$228))</f>
        <v>232.87499999999997</v>
      </c>
      <c r="AQ132" s="14">
        <f>Forward!AM132*(1+SUM($B132:$B$228))</f>
        <v>227.7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Forward!N133*(1+SUM($B133:$B$228))+(-'Swap - Encargos'!E50-'Swap - Encargos'!$M50-'Swap - Encargos'!$L50)*(1+SUM($B133:$B$228))+('Swap - Encargos'!AA50)*(1+SUM($B133:$B$228))</f>
        <v>300.66119999999995</v>
      </c>
      <c r="O133" s="4">
        <f>Forward!O133*(1+SUM($B133:$B$228))+(-'Swap - Encargos'!F50-'Swap - Encargos'!$M50-'Swap - Encargos'!$L50)*(1+SUM($B133:$B$228))+('Swap - Encargos'!AB50)*(1+SUM($B133:$B$228))</f>
        <v>254.16720000000001</v>
      </c>
      <c r="P133" s="4">
        <f>Forward!P133*(1+SUM($B133:$B$228))+(-'Swap - Encargos'!G50-'Swap - Encargos'!$M50-'Swap - Encargos'!$L50)*(1+SUM($B133:$B$228))+('Swap - Encargos'!AC50)*(1+SUM($B133:$B$228))</f>
        <v>227.30399999999997</v>
      </c>
      <c r="Q133" s="4">
        <f>Forward!Q133*(1+SUM($B133:$B$228))+(-'Swap - Encargos'!H50-'Swap - Encargos'!$M50-'Swap - Encargos'!$L50)*(1+SUM($B133:$B$228))+('Swap - Encargos'!AD50)*(1+SUM($B133:$B$228))</f>
        <v>228.33719999999994</v>
      </c>
      <c r="R133" s="4">
        <f>Forward!R133*(1+SUM($B133:$B$228))+(-'Swap - Encargos'!I50-'Swap - Encargos'!$M50-'Swap - Encargos'!$L50)*(1+SUM($B133:$B$228))+('Swap - Encargos'!AE50)*(1+SUM($B133:$B$228))</f>
        <v>207.67319999999998</v>
      </c>
      <c r="S133" s="4">
        <f>Forward!S133*(1+SUM($B133:$B$228))+(-'Swap - Encargos'!J50-'Swap - Encargos'!$M50-'Swap - Encargos'!$L50)*(1+SUM($B133:$B$228))+('Swap - Encargos'!AF50)*(1+SUM($B133:$B$228))</f>
        <v>191.142</v>
      </c>
      <c r="T133" s="4">
        <f>Forward!T133*(1+SUM($B133:$B$228))+(-'Swap - Encargos'!K50-'Swap - Encargos'!$M50-'Swap - Encargos'!$L50)*(1+SUM($B133:$B$228))+('Swap - Encargos'!AG50)*(1+SUM($B133:$B$228))</f>
        <v>177.71039999999999</v>
      </c>
      <c r="U133" s="4">
        <f>Forward!U133*(1+SUM($B133:$B$228))</f>
        <v>0</v>
      </c>
      <c r="V133" s="6"/>
      <c r="W133" s="20">
        <f t="shared" si="0"/>
        <v>238.61179999999999</v>
      </c>
      <c r="X133" s="20">
        <f t="shared" si="1"/>
        <v>191.25591507936502</v>
      </c>
      <c r="Y133" s="23">
        <f t="shared" si="2"/>
        <v>223.55004</v>
      </c>
      <c r="Z133" s="23">
        <f t="shared" si="3"/>
        <v>187.9262173511905</v>
      </c>
      <c r="AA133" s="4">
        <f>IF(MONTH($C133)=1,Forward!AA133*(1+SUM($B133:$B$228)),AA132)</f>
        <v>20.218510000000002</v>
      </c>
      <c r="AB133" s="4">
        <f>IF(MONTH($C133)=1,Forward!AB133*(1+SUM($B133:$B$228)),AB132)</f>
        <v>47.870138000000004</v>
      </c>
      <c r="AC133" s="4">
        <f>IF(MONTH($C133)=1,Forward!AC133*(1+SUM($B133:$B$228)),AC132)</f>
        <v>84.488701999999989</v>
      </c>
      <c r="AD133" s="4">
        <f>IF(MONTH($C133)=1,Forward!AD133*(1+SUM($B133:$B$228)),AD132)</f>
        <v>418.31400000000002</v>
      </c>
      <c r="AE133" s="4">
        <f t="shared" si="14"/>
        <v>405.76458000000002</v>
      </c>
      <c r="AF133" s="8">
        <f t="shared" si="4"/>
        <v>425.98309</v>
      </c>
      <c r="AG133" s="14">
        <f>$AE133+$AB133</f>
        <v>453.63471800000002</v>
      </c>
      <c r="AH133" s="8">
        <f t="shared" si="6"/>
        <v>490.25328200000001</v>
      </c>
      <c r="AI133" s="25">
        <f t="shared" si="7"/>
        <v>167.15278000000004</v>
      </c>
      <c r="AJ133" s="9">
        <f t="shared" si="8"/>
        <v>0.41194522202997619</v>
      </c>
      <c r="AK133" s="9">
        <f>IF(AJ133&gt;0,AJ133,0)</f>
        <v>0.41194522202997619</v>
      </c>
      <c r="AL133" s="9">
        <f>IF(AJ133&lt;0,AJ133,0)</f>
        <v>0</v>
      </c>
      <c r="AM133" s="14">
        <f>Forward!AI133*(1+SUM($B133:$B$228))</f>
        <v>322.35839999999996</v>
      </c>
      <c r="AN133" s="14">
        <f>Forward!AJ133*(1+SUM($B133:$B$228))</f>
        <v>326.49119999999999</v>
      </c>
      <c r="AO133" s="14">
        <f>Forward!AK133*(1+SUM($B133:$B$228))</f>
        <v>273.79799999999994</v>
      </c>
      <c r="AP133" s="14">
        <f>Forward!AL133*(1+SUM($B133:$B$228))</f>
        <v>268.63199999999995</v>
      </c>
      <c r="AQ133" s="14">
        <f>Forward!AM133*(1+SUM($B133:$B$228))</f>
        <v>238.66919999999999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Forward!O134*(1+SUM($B134:$B$228))+(-'Swap - Encargos'!F51-'Swap - Encargos'!$M51-'Swap - Encargos'!$L51)*(1+SUM($B134:$B$228))+('Swap - Encargos'!AB51)*(1+SUM($B134:$B$228))</f>
        <v>321.3288</v>
      </c>
      <c r="P134" s="4">
        <f>Forward!P134*(1+SUM($B134:$B$228))+(-'Swap - Encargos'!G51-'Swap - Encargos'!$M51-'Swap - Encargos'!$L51)*(1+SUM($B134:$B$228))+('Swap - Encargos'!AC51)*(1+SUM($B134:$B$228))</f>
        <v>254.38529999999997</v>
      </c>
      <c r="Q134" s="4">
        <f>Forward!Q134*(1+SUM($B134:$B$228))+(-'Swap - Encargos'!H51-'Swap - Encargos'!$M51-'Swap - Encargos'!$L51)*(1+SUM($B134:$B$228))+('Swap - Encargos'!AD51)*(1+SUM($B134:$B$228))</f>
        <v>246.14610000000005</v>
      </c>
      <c r="R134" s="4">
        <f>Forward!R134*(1+SUM($B134:$B$228))+(-'Swap - Encargos'!I51-'Swap - Encargos'!$M51-'Swap - Encargos'!$L51)*(1+SUM($B134:$B$228))+('Swap - Encargos'!AE51)*(1+SUM($B134:$B$228))</f>
        <v>230.69760000000002</v>
      </c>
      <c r="S134" s="4">
        <f>Forward!S134*(1+SUM($B134:$B$228))+(-'Swap - Encargos'!J51-'Swap - Encargos'!$M51-'Swap - Encargos'!$L51)*(1+SUM($B134:$B$228))+('Swap - Encargos'!AF51)*(1+SUM($B134:$B$228))</f>
        <v>200.83050000000003</v>
      </c>
      <c r="T134" s="4">
        <f>Forward!T134*(1+SUM($B134:$B$228))+(-'Swap - Encargos'!K51-'Swap - Encargos'!$M51-'Swap - Encargos'!$L51)*(1+SUM($B134:$B$228))+('Swap - Encargos'!AG51)*(1+SUM($B134:$B$228))</f>
        <v>190.53150000000002</v>
      </c>
      <c r="U134" s="4">
        <f>Forward!U134*(1+SUM($B134:$B$228))</f>
        <v>0</v>
      </c>
      <c r="V134" s="6"/>
      <c r="W134" s="20">
        <f t="shared" si="0"/>
        <v>273.95340000000004</v>
      </c>
      <c r="X134" s="20">
        <f t="shared" si="1"/>
        <v>191.25591507936502</v>
      </c>
      <c r="Y134" s="23">
        <f t="shared" si="2"/>
        <v>250.67766000000003</v>
      </c>
      <c r="Z134" s="23">
        <f t="shared" si="3"/>
        <v>187.9262173511905</v>
      </c>
      <c r="AA134" s="4">
        <f>IF(MONTH($C134)=1,Forward!AA134*(1+SUM($B134:$B$228)),AA133)</f>
        <v>19.413615000000004</v>
      </c>
      <c r="AB134" s="4">
        <f>IF(MONTH($C134)=1,Forward!AB134*(1+SUM($B134:$B$228)),AB133)</f>
        <v>45.964437000000004</v>
      </c>
      <c r="AC134" s="4">
        <f>IF(MONTH($C134)=1,Forward!AC134*(1+SUM($B134:$B$228)),AC133)</f>
        <v>81.125223000000005</v>
      </c>
      <c r="AD134" s="4">
        <f>IF(MONTH($C134)=1,Forward!AD134*(1+SUM($B134:$B$228)),AD133)</f>
        <v>401.661</v>
      </c>
      <c r="AE134" s="4">
        <f>AD134*(1-0%)</f>
        <v>401.661</v>
      </c>
      <c r="AF134" s="8">
        <f t="shared" si="4"/>
        <v>421.07461499999999</v>
      </c>
      <c r="AG134" s="14">
        <f>$AE134+$AB134</f>
        <v>447.62543700000003</v>
      </c>
      <c r="AH134" s="8">
        <f t="shared" si="6"/>
        <v>482.78622300000001</v>
      </c>
      <c r="AI134" s="25">
        <f t="shared" si="7"/>
        <v>127.70759999999996</v>
      </c>
      <c r="AJ134" s="9">
        <f t="shared" si="8"/>
        <v>0.31794871794871782</v>
      </c>
      <c r="AK134" s="9">
        <f>IF(AJ134&gt;0,AJ134,0)</f>
        <v>0.31794871794871782</v>
      </c>
      <c r="AL134" s="9">
        <f>IF(AJ134&lt;0,AJ134,0)</f>
        <v>0</v>
      </c>
      <c r="AM134" s="14">
        <f>Forward!AI134*(1+SUM($B134:$B$228))</f>
        <v>374.8836</v>
      </c>
      <c r="AN134" s="14">
        <f>Forward!AJ134*(1+SUM($B134:$B$228))</f>
        <v>302.79059999999998</v>
      </c>
      <c r="AO134" s="14">
        <f>Forward!AK134*(1+SUM($B134:$B$228))</f>
        <v>283.22250000000003</v>
      </c>
      <c r="AP134" s="14">
        <f>Forward!AL134*(1+SUM($B134:$B$228))</f>
        <v>262.62450000000001</v>
      </c>
      <c r="AQ134" s="14">
        <f>Forward!AM134*(1+SUM($B134:$B$228))</f>
        <v>221.42850000000001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Forward!O135*(1+SUM($B135:$B$228))+(-'Swap - Encargos'!F52-'Swap - Encargos'!$M52-'Swap - Encargos'!$L52)*(1+SUM($B135:$B$228))+('Swap - Encargos'!AB52)*(1+SUM($B135:$B$228))</f>
        <v>370.57939999999996</v>
      </c>
      <c r="P135" s="4">
        <f>Forward!P135*(1+SUM($B135:$B$228))+(-'Swap - Encargos'!G52-'Swap - Encargos'!$M52-'Swap - Encargos'!$L52)*(1+SUM($B135:$B$228))+('Swap - Encargos'!AC52)*(1+SUM($B135:$B$228))</f>
        <v>256.94869999999997</v>
      </c>
      <c r="Q135" s="4">
        <f>Forward!Q135*(1+SUM($B135:$B$228))+(-'Swap - Encargos'!H52-'Swap - Encargos'!$M52-'Swap - Encargos'!$L52)*(1+SUM($B135:$B$228))+('Swap - Encargos'!AD52)*(1+SUM($B135:$B$228))</f>
        <v>263.09090000000003</v>
      </c>
      <c r="R135" s="4">
        <f>Forward!R135*(1+SUM($B135:$B$228))+(-'Swap - Encargos'!I52-'Swap - Encargos'!$M52-'Swap - Encargos'!$L52)*(1+SUM($B135:$B$228))+('Swap - Encargos'!AE52)*(1+SUM($B135:$B$228))</f>
        <v>235.45099999999999</v>
      </c>
      <c r="S135" s="4">
        <f>Forward!S135*(1+SUM($B135:$B$228))+(-'Swap - Encargos'!J52-'Swap - Encargos'!$M52-'Swap - Encargos'!$L52)*(1+SUM($B135:$B$228))+('Swap - Encargos'!AF52)*(1+SUM($B135:$B$228))</f>
        <v>217.02440000000001</v>
      </c>
      <c r="T135" s="4">
        <f>Forward!T135*(1+SUM($B135:$B$228))+(-'Swap - Encargos'!K52-'Swap - Encargos'!$M52-'Swap - Encargos'!$L52)*(1+SUM($B135:$B$228))+('Swap - Encargos'!AG52)*(1+SUM($B135:$B$228))</f>
        <v>191.43190000000001</v>
      </c>
      <c r="U135" s="4">
        <f>Forward!U135*(1+SUM($B135:$B$228))</f>
        <v>0</v>
      </c>
      <c r="V135" s="6"/>
      <c r="W135" s="20">
        <f t="shared" si="0"/>
        <v>293.11943333333329</v>
      </c>
      <c r="X135" s="20">
        <f t="shared" si="1"/>
        <v>191.25591507936502</v>
      </c>
      <c r="Y135" s="23">
        <f t="shared" si="2"/>
        <v>265.63308833333332</v>
      </c>
      <c r="Z135" s="23">
        <f t="shared" si="3"/>
        <v>187.9262173511905</v>
      </c>
      <c r="AA135" s="4">
        <f>IF(MONTH($C135)=1,Forward!AA135*(1+SUM($B135:$B$228)),AA134)</f>
        <v>19.413615000000004</v>
      </c>
      <c r="AB135" s="4">
        <f>IF(MONTH($C135)=1,Forward!AB135*(1+SUM($B135:$B$228)),AB134)</f>
        <v>45.964437000000004</v>
      </c>
      <c r="AC135" s="4">
        <f>IF(MONTH($C135)=1,Forward!AC135*(1+SUM($B135:$B$228)),AC134)</f>
        <v>81.125223000000005</v>
      </c>
      <c r="AD135" s="4">
        <f>IF(MONTH($C135)=1,Forward!AD135*(1+SUM($B135:$B$228)),AD134)</f>
        <v>401.661</v>
      </c>
      <c r="AE135" s="4">
        <f>AD135*(1-0%)</f>
        <v>401.661</v>
      </c>
      <c r="AF135" s="8">
        <f t="shared" si="4"/>
        <v>421.07461499999999</v>
      </c>
      <c r="AG135" s="14">
        <f>$AE135+$AB135</f>
        <v>447.62543700000003</v>
      </c>
      <c r="AH135" s="8">
        <f t="shared" si="6"/>
        <v>482.78622300000001</v>
      </c>
      <c r="AI135" s="25">
        <f>(AE135-W135)</f>
        <v>108.54156666666671</v>
      </c>
      <c r="AJ135" s="9">
        <f>(AE135-W135)/AE135</f>
        <v>0.27023177920352415</v>
      </c>
      <c r="AK135" s="9">
        <f>IF(AJ135&gt;0,AJ135,0)</f>
        <v>0.27023177920352415</v>
      </c>
      <c r="AL135" s="9">
        <f>IF(AJ135&lt;0,AJ135,0)</f>
        <v>0</v>
      </c>
      <c r="AM135" s="14">
        <f>Forward!AI135*(1+SUM($B135:$B$228))</f>
        <v>446.33320000000003</v>
      </c>
      <c r="AN135" s="14">
        <f>Forward!AJ135*(1+SUM($B135:$B$228))</f>
        <v>321.4418</v>
      </c>
      <c r="AO135" s="14">
        <f>Forward!AK135*(1+SUM($B135:$B$228))</f>
        <v>305.06260000000003</v>
      </c>
      <c r="AP135" s="14">
        <f>Forward!AL135*(1+SUM($B135:$B$228))</f>
        <v>276.399</v>
      </c>
      <c r="AQ135" s="14">
        <f>Forward!AM135*(1+SUM($B135:$B$228))</f>
        <v>252.85390000000001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Forward!O136*(1+SUM($B136:$B$228))+(-'Swap - Encargos'!F53-'Swap - Encargos'!$M53-'Swap - Encargos'!$L53)*(1+SUM($B136:$B$228))+('Swap - Encargos'!AB53)*(1+SUM($B136:$B$228))</f>
        <v>327.89260000000002</v>
      </c>
      <c r="P136" s="4">
        <f>Forward!P136*(1+SUM($B136:$B$228))+(-'Swap - Encargos'!G53-'Swap - Encargos'!$M53-'Swap - Encargos'!$L53)*(1+SUM($B136:$B$228))+('Swap - Encargos'!AC53)*(1+SUM($B136:$B$228))</f>
        <v>240.31880000000001</v>
      </c>
      <c r="Q136" s="4">
        <f>Forward!Q136*(1+SUM($B136:$B$228))+(-'Swap - Encargos'!H53-'Swap - Encargos'!$M53-'Swap - Encargos'!$L53)*(1+SUM($B136:$B$228))+('Swap - Encargos'!AD53)*(1+SUM($B136:$B$228))</f>
        <v>242.3554</v>
      </c>
      <c r="R136" s="4">
        <f>Forward!R136*(1+SUM($B136:$B$228))+(-'Swap - Encargos'!I53-'Swap - Encargos'!$M53-'Swap - Encargos'!$L53)*(1+SUM($B136:$B$228))+('Swap - Encargos'!AE53)*(1+SUM($B136:$B$228))</f>
        <v>227.08089999999999</v>
      </c>
      <c r="S136" s="4">
        <f>Forward!S136*(1+SUM($B136:$B$228))+(-'Swap - Encargos'!J53-'Swap - Encargos'!$M53-'Swap - Encargos'!$L53)*(1+SUM($B136:$B$228))+('Swap - Encargos'!AF53)*(1+SUM($B136:$B$228))</f>
        <v>215.87960000000001</v>
      </c>
      <c r="T136" s="4">
        <f>Forward!T136*(1+SUM($B136:$B$228))+(-'Swap - Encargos'!K53-'Swap - Encargos'!$M53-'Swap - Encargos'!$L53)*(1+SUM($B136:$B$228))+('Swap - Encargos'!AG53)*(1+SUM($B136:$B$228))</f>
        <v>202.64170000000001</v>
      </c>
      <c r="U136" s="4">
        <f>Forward!U136*(1+SUM($B136:$B$228))</f>
        <v>0</v>
      </c>
      <c r="V136" s="6"/>
      <c r="W136" s="20">
        <f t="shared" si="0"/>
        <v>264.58828333333332</v>
      </c>
      <c r="X136" s="20">
        <f t="shared" si="1"/>
        <v>191.25591507936502</v>
      </c>
      <c r="Y136" s="23">
        <f t="shared" si="2"/>
        <v>246.53043</v>
      </c>
      <c r="Z136" s="23">
        <f t="shared" si="3"/>
        <v>187.9262173511905</v>
      </c>
      <c r="AA136" s="4">
        <f>IF(MONTH($C136)=1,Forward!AA136*(1+SUM($B136:$B$228)),AA135)</f>
        <v>19.413615000000004</v>
      </c>
      <c r="AB136" s="4">
        <f>IF(MONTH($C136)=1,Forward!AB136*(1+SUM($B136:$B$228)),AB135)</f>
        <v>45.964437000000004</v>
      </c>
      <c r="AC136" s="4">
        <f>IF(MONTH($C136)=1,Forward!AC136*(1+SUM($B136:$B$228)),AC135)</f>
        <v>81.125223000000005</v>
      </c>
      <c r="AD136" s="4">
        <f>IF(MONTH($C136)=1,Forward!AD136*(1+SUM($B136:$B$228)),AD135)</f>
        <v>401.661</v>
      </c>
      <c r="AE136" s="4">
        <f t="shared" ref="AE136:AE139" si="15">AD136*(1-0%)</f>
        <v>401.661</v>
      </c>
      <c r="AF136" s="8">
        <f t="shared" si="4"/>
        <v>421.07461499999999</v>
      </c>
      <c r="AG136" s="14">
        <f t="shared" ref="AG136:AG141" si="16">$AE136+$AB136</f>
        <v>447.62543700000003</v>
      </c>
      <c r="AH136" s="8">
        <f t="shared" si="6"/>
        <v>482.78622300000001</v>
      </c>
      <c r="AI136" s="25">
        <f t="shared" ref="AI136:AI139" si="17">(AE136-W136)</f>
        <v>137.07271666666668</v>
      </c>
      <c r="AJ136" s="9">
        <f t="shared" ref="AJ136:AJ139" si="18">(AE136-W136)/AE136</f>
        <v>0.3412646900412703</v>
      </c>
      <c r="AK136" s="9">
        <f t="shared" ref="AK136:AK139" si="19">IF(AJ136&gt;0,AJ136,0)</f>
        <v>0.3412646900412703</v>
      </c>
      <c r="AL136" s="9">
        <f t="shared" ref="AL136:AL139" si="20">IF(AJ136&lt;0,AJ136,0)</f>
        <v>0</v>
      </c>
      <c r="AM136" s="14">
        <f>Forward!AI136*(1+SUM($B136:$B$228))</f>
        <v>407.32</v>
      </c>
      <c r="AN136" s="14">
        <f>Forward!AJ136*(1+SUM($B136:$B$228))</f>
        <v>303.45339999999999</v>
      </c>
      <c r="AO136" s="14">
        <f>Forward!AK136*(1+SUM($B136:$B$228))</f>
        <v>287.16059999999999</v>
      </c>
      <c r="AP136" s="14">
        <f>Forward!AL136*(1+SUM($B136:$B$228))</f>
        <v>265.77629999999999</v>
      </c>
      <c r="AQ136" s="14">
        <f>Forward!AM136*(1+SUM($B136:$B$228))</f>
        <v>244.392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Forward!O137*(1+SUM($B137:$B$228))+(-'Swap - Encargos'!F54-'Swap - Encargos'!$M54-'Swap - Encargos'!$L54)*(1+SUM($B137:$B$228))+('Swap - Encargos'!AB54)*(1+SUM($B137:$B$228))</f>
        <v>256.94640000000004</v>
      </c>
      <c r="P137" s="4">
        <f>Forward!P137*(1+SUM($B137:$B$228))+(-'Swap - Encargos'!G54-'Swap - Encargos'!$M54-'Swap - Encargos'!$L54)*(1+SUM($B137:$B$228))+('Swap - Encargos'!AC54)*(1+SUM($B137:$B$228))</f>
        <v>238.73759999999999</v>
      </c>
      <c r="Q137" s="4">
        <f>Forward!Q137*(1+SUM($B137:$B$228))+(-'Swap - Encargos'!H54-'Swap - Encargos'!$M54-'Swap - Encargos'!$L54)*(1+SUM($B137:$B$228))+('Swap - Encargos'!AD54)*(1+SUM($B137:$B$228))</f>
        <v>240.76079999999999</v>
      </c>
      <c r="R137" s="4">
        <f>Forward!R137*(1+SUM($B137:$B$228))+(-'Swap - Encargos'!I54-'Swap - Encargos'!$M54-'Swap - Encargos'!$L54)*(1+SUM($B137:$B$228))+('Swap - Encargos'!AE54)*(1+SUM($B137:$B$228))</f>
        <v>222.55199999999999</v>
      </c>
      <c r="S137" s="4">
        <f>Forward!S137*(1+SUM($B137:$B$228))+(-'Swap - Encargos'!J54-'Swap - Encargos'!$M54-'Swap - Encargos'!$L54)*(1+SUM($B137:$B$228))+('Swap - Encargos'!AF54)*(1+SUM($B137:$B$228))</f>
        <v>202.32</v>
      </c>
      <c r="T137" s="4">
        <f>Forward!T137*(1+SUM($B137:$B$228))+(-'Swap - Encargos'!K54-'Swap - Encargos'!$M54-'Swap - Encargos'!$L54)*(1+SUM($B137:$B$228))+('Swap - Encargos'!AG54)*(1+SUM($B137:$B$228))</f>
        <v>194.22720000000004</v>
      </c>
      <c r="U137" s="4">
        <f>Forward!U137*(1+SUM($B137:$B$228))</f>
        <v>0</v>
      </c>
      <c r="V137" s="4"/>
      <c r="W137" s="20">
        <f t="shared" si="0"/>
        <v>242.61539999999999</v>
      </c>
      <c r="X137" s="20">
        <f t="shared" si="1"/>
        <v>191.25591507936502</v>
      </c>
      <c r="Y137" s="23">
        <f t="shared" si="2"/>
        <v>229.12739999999999</v>
      </c>
      <c r="Z137" s="23">
        <f t="shared" si="3"/>
        <v>187.9262173511905</v>
      </c>
      <c r="AA137" s="4">
        <f>IF(MONTH($C137)=1,Forward!AA137*(1+SUM($B137:$B$228)),AA136)</f>
        <v>19.413615000000004</v>
      </c>
      <c r="AB137" s="4">
        <f>IF(MONTH($C137)=1,Forward!AB137*(1+SUM($B137:$B$228)),AB136)</f>
        <v>45.964437000000004</v>
      </c>
      <c r="AC137" s="4">
        <f>IF(MONTH($C137)=1,Forward!AC137*(1+SUM($B137:$B$228)),AC136)</f>
        <v>81.125223000000005</v>
      </c>
      <c r="AD137" s="4">
        <f>IF(MONTH($C137)=1,Forward!AD137*(1+SUM($B137:$B$228)),AD136)</f>
        <v>401.661</v>
      </c>
      <c r="AE137" s="4">
        <f t="shared" si="15"/>
        <v>401.661</v>
      </c>
      <c r="AF137" s="8">
        <f t="shared" si="4"/>
        <v>421.07461499999999</v>
      </c>
      <c r="AG137" s="14">
        <f t="shared" si="16"/>
        <v>447.62543700000003</v>
      </c>
      <c r="AH137" s="8">
        <f t="shared" si="6"/>
        <v>482.78622300000001</v>
      </c>
      <c r="AI137" s="25">
        <f t="shared" si="17"/>
        <v>159.04560000000001</v>
      </c>
      <c r="AJ137" s="9">
        <f t="shared" si="18"/>
        <v>0.39596973567261945</v>
      </c>
      <c r="AK137" s="9">
        <f t="shared" si="19"/>
        <v>0.39596973567261945</v>
      </c>
      <c r="AL137" s="9">
        <f t="shared" si="20"/>
        <v>0</v>
      </c>
      <c r="AM137" s="14">
        <f>Forward!AI137*(1+SUM($B137:$B$228))</f>
        <v>328.77000000000004</v>
      </c>
      <c r="AN137" s="14">
        <f>Forward!AJ137*(1+SUM($B137:$B$228))</f>
        <v>299.43360000000001</v>
      </c>
      <c r="AO137" s="14">
        <f>Forward!AK137*(1+SUM($B137:$B$228))</f>
        <v>283.24799999999999</v>
      </c>
      <c r="AP137" s="14">
        <f>Forward!AL137*(1+SUM($B137:$B$228))</f>
        <v>258.96960000000001</v>
      </c>
      <c r="AQ137" s="14">
        <f>Forward!AM137*(1+SUM($B137:$B$228))</f>
        <v>233.67960000000002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Forward!O138*(1+SUM($B138:$B$228))+(-'Swap - Encargos'!F55-'Swap - Encargos'!$M55-'Swap - Encargos'!$L55)*(1+SUM($B138:$B$228))+('Swap - Encargos'!AB55)*(1+SUM($B138:$B$228))</f>
        <v>294.4357</v>
      </c>
      <c r="P138" s="4">
        <f>Forward!P138*(1+SUM($B138:$B$228))+(-'Swap - Encargos'!G55-'Swap - Encargos'!$M55-'Swap - Encargos'!$L55)*(1+SUM($B138:$B$228))+('Swap - Encargos'!AC55)*(1+SUM($B138:$B$228))</f>
        <v>252.22989999999996</v>
      </c>
      <c r="Q138" s="4">
        <f>Forward!Q138*(1+SUM($B138:$B$228))+(-'Swap - Encargos'!H55-'Swap - Encargos'!$M55-'Swap - Encargos'!$L55)*(1+SUM($B138:$B$228))+('Swap - Encargos'!AD55)*(1+SUM($B138:$B$228))</f>
        <v>240.17110000000002</v>
      </c>
      <c r="R138" s="4">
        <f>Forward!R138*(1+SUM($B138:$B$228))+(-'Swap - Encargos'!I55-'Swap - Encargos'!$M55-'Swap - Encargos'!$L55)*(1+SUM($B138:$B$228))+('Swap - Encargos'!AE55)*(1+SUM($B138:$B$228))</f>
        <v>222.0829</v>
      </c>
      <c r="S138" s="4">
        <f>Forward!S138*(1+SUM($B138:$B$228))+(-'Swap - Encargos'!J55-'Swap - Encargos'!$M55-'Swap - Encargos'!$L55)*(1+SUM($B138:$B$228))+('Swap - Encargos'!AF55)*(1+SUM($B138:$B$228))</f>
        <v>218.0633</v>
      </c>
      <c r="T138" s="4">
        <f>Forward!T138*(1+SUM($B138:$B$228))+(-'Swap - Encargos'!K55-'Swap - Encargos'!$M55-'Swap - Encargos'!$L55)*(1+SUM($B138:$B$228))+('Swap - Encargos'!AG55)*(1+SUM($B138:$B$228))</f>
        <v>194.95060000000001</v>
      </c>
      <c r="U138" s="4">
        <f>Forward!U138*(1+SUM($B138:$B$228))</f>
        <v>0</v>
      </c>
      <c r="V138" s="4"/>
      <c r="W138" s="20">
        <f t="shared" si="0"/>
        <v>254.23969999999997</v>
      </c>
      <c r="X138" s="20">
        <f t="shared" si="1"/>
        <v>191.25591507936502</v>
      </c>
      <c r="Y138" s="23">
        <f t="shared" si="2"/>
        <v>238.76424</v>
      </c>
      <c r="Z138" s="23">
        <f t="shared" si="3"/>
        <v>187.9262173511905</v>
      </c>
      <c r="AA138" s="4">
        <f>IF(MONTH($C138)=1,Forward!AA138*(1+SUM($B138:$B$228)),AA137)</f>
        <v>19.413615000000004</v>
      </c>
      <c r="AB138" s="4">
        <f>IF(MONTH($C138)=1,Forward!AB138*(1+SUM($B138:$B$228)),AB137)</f>
        <v>45.964437000000004</v>
      </c>
      <c r="AC138" s="4">
        <f>IF(MONTH($C138)=1,Forward!AC138*(1+SUM($B138:$B$228)),AC137)</f>
        <v>81.125223000000005</v>
      </c>
      <c r="AD138" s="4">
        <f>IF(MONTH($C138)=1,Forward!AD138*(1+SUM($B138:$B$228)),AD137)</f>
        <v>401.661</v>
      </c>
      <c r="AE138" s="4">
        <f t="shared" si="15"/>
        <v>401.661</v>
      </c>
      <c r="AF138" s="8">
        <f t="shared" si="4"/>
        <v>421.07461499999999</v>
      </c>
      <c r="AG138" s="14">
        <f t="shared" si="16"/>
        <v>447.62543700000003</v>
      </c>
      <c r="AH138" s="8">
        <f t="shared" si="6"/>
        <v>482.78622300000001</v>
      </c>
      <c r="AI138" s="25">
        <f t="shared" si="17"/>
        <v>147.42130000000003</v>
      </c>
      <c r="AJ138" s="9">
        <f t="shared" si="18"/>
        <v>0.36702916140725644</v>
      </c>
      <c r="AK138" s="9">
        <f t="shared" si="19"/>
        <v>0.36702916140725644</v>
      </c>
      <c r="AL138" s="9">
        <f t="shared" si="20"/>
        <v>0</v>
      </c>
      <c r="AM138" s="14">
        <f>Forward!AI138*(1+SUM($B138:$B$228))</f>
        <v>338.65129999999999</v>
      </c>
      <c r="AN138" s="14">
        <f>Forward!AJ138*(1+SUM($B138:$B$228))</f>
        <v>318.55329999999998</v>
      </c>
      <c r="AO138" s="14">
        <f>Forward!AK138*(1+SUM($B138:$B$228))</f>
        <v>294.4357</v>
      </c>
      <c r="AP138" s="14">
        <f>Forward!AL138*(1+SUM($B138:$B$228))</f>
        <v>268.30829999999997</v>
      </c>
      <c r="AQ138" s="14">
        <f>Forward!AM138*(1+SUM($B138:$B$228))</f>
        <v>250.22009999999997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Forward!O139*(1+SUM($B139:$B$228))+(-'Swap - Encargos'!F56-'Swap - Encargos'!$M56-'Swap - Encargos'!$L56)*(1+SUM($B139:$B$228))+('Swap - Encargos'!AB56)*(1+SUM($B139:$B$228))</f>
        <v>279.74800000000005</v>
      </c>
      <c r="P139" s="4">
        <f>Forward!P139*(1+SUM($B139:$B$228))+(-'Swap - Encargos'!G56-'Swap - Encargos'!$M56-'Swap - Encargos'!$L56)*(1+SUM($B139:$B$228))+('Swap - Encargos'!AC56)*(1+SUM($B139:$B$228))</f>
        <v>257.76780000000002</v>
      </c>
      <c r="Q139" s="4">
        <f>Forward!Q139*(1+SUM($B139:$B$228))+(-'Swap - Encargos'!H56-'Swap - Encargos'!$M56-'Swap - Encargos'!$L56)*(1+SUM($B139:$B$228))+('Swap - Encargos'!AD56)*(1+SUM($B139:$B$228))</f>
        <v>241.78219999999996</v>
      </c>
      <c r="R139" s="4">
        <f>Forward!R139*(1+SUM($B139:$B$228))+(-'Swap - Encargos'!I56-'Swap - Encargos'!$M56-'Swap - Encargos'!$L56)*(1+SUM($B139:$B$228))+('Swap - Encargos'!AE56)*(1+SUM($B139:$B$228))</f>
        <v>226.79570000000001</v>
      </c>
      <c r="S139" s="4">
        <f>Forward!S139*(1+SUM($B139:$B$228))+(-'Swap - Encargos'!J56-'Swap - Encargos'!$M56-'Swap - Encargos'!$L56)*(1+SUM($B139:$B$228))+('Swap - Encargos'!AF56)*(1+SUM($B139:$B$228))</f>
        <v>208.81190000000001</v>
      </c>
      <c r="T139" s="4">
        <f>Forward!T139*(1+SUM($B139:$B$228))+(-'Swap - Encargos'!K56-'Swap - Encargos'!$M56-'Swap - Encargos'!$L56)*(1+SUM($B139:$B$228))+('Swap - Encargos'!AG56)*(1+SUM($B139:$B$228))</f>
        <v>198.82089999999999</v>
      </c>
      <c r="U139" s="4">
        <f>Forward!U139*(1+SUM($B139:$B$228))</f>
        <v>0</v>
      </c>
      <c r="V139" s="4"/>
      <c r="W139" s="20">
        <f t="shared" si="0"/>
        <v>252.41151388888889</v>
      </c>
      <c r="X139" s="20">
        <f t="shared" si="1"/>
        <v>191.25591507936502</v>
      </c>
      <c r="Y139" s="23">
        <f t="shared" si="2"/>
        <v>236.23719499999999</v>
      </c>
      <c r="Z139" s="23">
        <f t="shared" si="3"/>
        <v>187.9262173511905</v>
      </c>
      <c r="AA139" s="4">
        <f>IF(MONTH($C139)=1,Forward!AA139*(1+SUM($B139:$B$228)),AA138)</f>
        <v>19.413615000000004</v>
      </c>
      <c r="AB139" s="4">
        <f>IF(MONTH($C139)=1,Forward!AB139*(1+SUM($B139:$B$228)),AB138)</f>
        <v>45.964437000000004</v>
      </c>
      <c r="AC139" s="4">
        <f>IF(MONTH($C139)=1,Forward!AC139*(1+SUM($B139:$B$228)),AC138)</f>
        <v>81.125223000000005</v>
      </c>
      <c r="AD139" s="4">
        <f>IF(MONTH($C139)=1,Forward!AD139*(1+SUM($B139:$B$228)),AD138)</f>
        <v>401.661</v>
      </c>
      <c r="AE139" s="4">
        <f t="shared" si="15"/>
        <v>401.661</v>
      </c>
      <c r="AF139" s="8">
        <f t="shared" si="4"/>
        <v>421.07461499999999</v>
      </c>
      <c r="AG139" s="14">
        <f t="shared" si="16"/>
        <v>447.62543700000003</v>
      </c>
      <c r="AH139" s="8">
        <f t="shared" si="6"/>
        <v>482.78622300000001</v>
      </c>
      <c r="AI139" s="25">
        <f t="shared" si="17"/>
        <v>149.24948611111111</v>
      </c>
      <c r="AJ139" s="9">
        <f t="shared" si="18"/>
        <v>0.37158072631176814</v>
      </c>
      <c r="AK139" s="9">
        <f t="shared" si="19"/>
        <v>0.37158072631176814</v>
      </c>
      <c r="AL139" s="9">
        <f t="shared" si="20"/>
        <v>0</v>
      </c>
      <c r="AM139" s="14">
        <f>Forward!AI139*(1+SUM($B139:$B$228))</f>
        <v>313.7174</v>
      </c>
      <c r="AN139" s="14">
        <f>Forward!AJ139*(1+SUM($B139:$B$228))</f>
        <v>312.7183</v>
      </c>
      <c r="AO139" s="14">
        <f>Forward!AK139*(1+SUM($B139:$B$228))</f>
        <v>294.73449999999997</v>
      </c>
      <c r="AP139" s="14">
        <f>Forward!AL139*(1+SUM($B139:$B$228))</f>
        <v>269.75700000000001</v>
      </c>
      <c r="AQ139" s="14">
        <f>Forward!AM139*(1+SUM($B139:$B$228))</f>
        <v>250.7741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Forward!O140*(1+SUM($B140:$B$228))+(-'Swap - Encargos'!F57-'Swap - Encargos'!$M57-'Swap - Encargos'!$L57)*(1+SUM($B140:$B$228))+('Swap - Encargos'!AB57)*(1+SUM($B140:$B$228))</f>
        <v>242.39249999999998</v>
      </c>
      <c r="P140" s="4">
        <f>Forward!P140*(1+SUM($B140:$B$228))+(-'Swap - Encargos'!G57-'Swap - Encargos'!$M57-'Swap - Encargos'!$L57)*(1+SUM($B140:$B$228))+('Swap - Encargos'!AC57)*(1+SUM($B140:$B$228))</f>
        <v>257.35500000000002</v>
      </c>
      <c r="Q140" s="4">
        <f>Forward!Q140*(1+SUM($B140:$B$228))+(-'Swap - Encargos'!H57-'Swap - Encargos'!$M57-'Swap - Encargos'!$L57)*(1+SUM($B140:$B$228))+('Swap - Encargos'!AD57)*(1+SUM($B140:$B$228))</f>
        <v>244.38750000000002</v>
      </c>
      <c r="R140" s="4">
        <f>Forward!R140*(1+SUM($B140:$B$228))+(-'Swap - Encargos'!I57-'Swap - Encargos'!$M57-'Swap - Encargos'!$L57)*(1+SUM($B140:$B$228))+('Swap - Encargos'!AE57)*(1+SUM($B140:$B$228))</f>
        <v>227.43</v>
      </c>
      <c r="S140" s="4">
        <f>Forward!S140*(1+SUM($B140:$B$228))+(-'Swap - Encargos'!J57-'Swap - Encargos'!$M57-'Swap - Encargos'!$L57)*(1+SUM($B140:$B$228))+('Swap - Encargos'!AF57)*(1+SUM($B140:$B$228))</f>
        <v>202.49250000000001</v>
      </c>
      <c r="T140" s="4">
        <f>Forward!T140*(1+SUM($B140:$B$228))+(-'Swap - Encargos'!K57-'Swap - Encargos'!$M57-'Swap - Encargos'!$L57)*(1+SUM($B140:$B$228))+('Swap - Encargos'!AG57)*(1+SUM($B140:$B$228))</f>
        <v>198.5025</v>
      </c>
      <c r="U140" s="4">
        <f>Forward!U140*(1+SUM($B140:$B$228))</f>
        <v>0</v>
      </c>
      <c r="V140" s="4"/>
      <c r="W140" s="20">
        <f t="shared" si="0"/>
        <v>245.55124999999998</v>
      </c>
      <c r="X140" s="20">
        <f t="shared" si="1"/>
        <v>191.25591507936502</v>
      </c>
      <c r="Y140" s="23">
        <f t="shared" si="2"/>
        <v>230.42249999999999</v>
      </c>
      <c r="Z140" s="23">
        <f t="shared" si="3"/>
        <v>187.9262173511905</v>
      </c>
      <c r="AA140" s="4">
        <f>IF(MONTH($C140)=1,Forward!AA140*(1+SUM($B140:$B$228)),AA139)</f>
        <v>19.413615000000004</v>
      </c>
      <c r="AB140" s="4">
        <f>IF(MONTH($C140)=1,Forward!AB140*(1+SUM($B140:$B$228)),AB139)</f>
        <v>45.964437000000004</v>
      </c>
      <c r="AC140" s="4">
        <f>IF(MONTH($C140)=1,Forward!AC140*(1+SUM($B140:$B$228)),AC139)</f>
        <v>81.125223000000005</v>
      </c>
      <c r="AD140" s="4">
        <f>IF(MONTH($C140)=1,Forward!AD140*(1+SUM($B140:$B$228)),AD139)</f>
        <v>401.661</v>
      </c>
      <c r="AE140" s="4">
        <f t="shared" ref="AE140" si="21">AD140*(1-0%)</f>
        <v>401.661</v>
      </c>
      <c r="AF140" s="8">
        <f t="shared" si="4"/>
        <v>421.07461499999999</v>
      </c>
      <c r="AG140" s="14">
        <f t="shared" si="16"/>
        <v>447.62543700000003</v>
      </c>
      <c r="AH140" s="8">
        <f t="shared" si="6"/>
        <v>482.78622300000001</v>
      </c>
      <c r="AI140" s="25">
        <f t="shared" ref="AI140" si="22">(AE140-W140)</f>
        <v>156.10975000000002</v>
      </c>
      <c r="AJ140" s="9">
        <f t="shared" ref="AJ140" si="23">(AE140-W140)/AE140</f>
        <v>0.38866046242976049</v>
      </c>
      <c r="AK140" s="9">
        <f t="shared" ref="AK140" si="24">IF(AJ140&gt;0,AJ140,0)</f>
        <v>0.38866046242976049</v>
      </c>
      <c r="AL140" s="9">
        <f t="shared" ref="AL140" si="25">IF(AJ140&lt;0,AJ140,0)</f>
        <v>0</v>
      </c>
      <c r="AM140" s="14">
        <f>Forward!AI140*(1+SUM($B140:$B$228))</f>
        <v>269.32499999999999</v>
      </c>
      <c r="AN140" s="14">
        <f>Forward!AJ140*(1+SUM($B140:$B$228))</f>
        <v>314.21250000000003</v>
      </c>
      <c r="AO140" s="14">
        <f>Forward!AK140*(1+SUM($B140:$B$228))</f>
        <v>287.28000000000003</v>
      </c>
      <c r="AP140" s="14">
        <f>Forward!AL140*(1+SUM($B140:$B$228))</f>
        <v>259.35000000000002</v>
      </c>
      <c r="AQ140" s="14">
        <f>Forward!AM140*(1+SUM($B140:$B$228))</f>
        <v>245.38500000000002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Forward!O141*(1+SUM($B141:$B$228))+(-'Swap - Encargos'!F58-'Swap - Encargos'!$M58-'Swap - Encargos'!$L58)*(1+SUM($B141:$B$228))+('Swap - Encargos'!AB58)*(1+SUM($B141:$B$228))</f>
        <v>245.21279999999999</v>
      </c>
      <c r="P141" s="4">
        <f>Forward!P141*(1+SUM($B141:$B$228))+(-'Swap - Encargos'!G58-'Swap - Encargos'!$M58-'Swap - Encargos'!$L58)*(1+SUM($B141:$B$228))+('Swap - Encargos'!AC58)*(1+SUM($B141:$B$228))</f>
        <v>271.12959999999998</v>
      </c>
      <c r="Q141" s="4">
        <f>Forward!Q141*(1+SUM($B141:$B$228))+(-'Swap - Encargos'!H58-'Swap - Encargos'!$M58-'Swap - Encargos'!$L58)*(1+SUM($B141:$B$228))+('Swap - Encargos'!AD58)*(1+SUM($B141:$B$228))</f>
        <v>259.16799999999995</v>
      </c>
      <c r="R141" s="4">
        <f>Forward!R141*(1+SUM($B141:$B$228))+(-'Swap - Encargos'!I58-'Swap - Encargos'!$M58-'Swap - Encargos'!$L58)*(1+SUM($B141:$B$228))+('Swap - Encargos'!AE58)*(1+SUM($B141:$B$228))</f>
        <v>232.25440000000003</v>
      </c>
      <c r="S141" s="4">
        <f>Forward!S141*(1+SUM($B141:$B$228))+(-'Swap - Encargos'!J58-'Swap - Encargos'!$M58-'Swap - Encargos'!$L58)*(1+SUM($B141:$B$228))+('Swap - Encargos'!AF58)*(1+SUM($B141:$B$228))</f>
        <v>213.3152</v>
      </c>
      <c r="T141" s="4">
        <f>Forward!T141*(1+SUM($B141:$B$228))+(-'Swap - Encargos'!K58-'Swap - Encargos'!$M58-'Swap - Encargos'!$L58)*(1+SUM($B141:$B$228))+('Swap - Encargos'!AG58)*(1+SUM($B141:$B$228))</f>
        <v>195.37280000000001</v>
      </c>
      <c r="U141" s="4">
        <f>Forward!U141*(1+SUM($B141:$B$228))</f>
        <v>0</v>
      </c>
      <c r="V141" s="4"/>
      <c r="W141" s="20">
        <f t="shared" si="0"/>
        <v>255.98377777777776</v>
      </c>
      <c r="X141" s="20">
        <f t="shared" si="1"/>
        <v>191.25591507936502</v>
      </c>
      <c r="Y141" s="23">
        <f t="shared" si="2"/>
        <v>238.4013333333333</v>
      </c>
      <c r="Z141" s="23">
        <f t="shared" si="3"/>
        <v>187.9262173511905</v>
      </c>
      <c r="AA141" s="4">
        <f>IF(MONTH($C141)=1,Forward!AA141*(1+SUM($B141:$B$228)),AA140)</f>
        <v>19.413615000000004</v>
      </c>
      <c r="AB141" s="4">
        <f>IF(MONTH($C141)=1,Forward!AB141*(1+SUM($B141:$B$228)),AB140)</f>
        <v>45.964437000000004</v>
      </c>
      <c r="AC141" s="4">
        <f>IF(MONTH($C141)=1,Forward!AC141*(1+SUM($B141:$B$228)),AC140)</f>
        <v>81.125223000000005</v>
      </c>
      <c r="AD141" s="4">
        <f>IF(MONTH($C141)=1,Forward!AD141*(1+SUM($B141:$B$228)),AD140)</f>
        <v>401.661</v>
      </c>
      <c r="AE141" s="4">
        <f t="shared" ref="AE141" si="26">AD141*(1-0%)</f>
        <v>401.661</v>
      </c>
      <c r="AF141" s="8">
        <f t="shared" si="4"/>
        <v>421.07461499999999</v>
      </c>
      <c r="AG141" s="14">
        <f t="shared" si="16"/>
        <v>447.62543700000003</v>
      </c>
      <c r="AH141" s="8">
        <f t="shared" si="6"/>
        <v>482.78622300000001</v>
      </c>
      <c r="AI141" s="25">
        <f t="shared" ref="AI141" si="27">(AE141-W141)</f>
        <v>145.67722222222224</v>
      </c>
      <c r="AJ141" s="9">
        <f t="shared" ref="AJ141" si="28">(AE141-W141)/AE141</f>
        <v>0.3626869977972027</v>
      </c>
      <c r="AK141" s="9">
        <f t="shared" ref="AK141" si="29">IF(AJ141&gt;0,AJ141,0)</f>
        <v>0.3626869977972027</v>
      </c>
      <c r="AL141" s="9">
        <f t="shared" ref="AL141" si="30">IF(AJ141&lt;0,AJ141,0)</f>
        <v>0</v>
      </c>
      <c r="AM141" s="14">
        <f>Forward!AI141*(1+SUM($B141:$B$228))</f>
        <v>280.10079999999999</v>
      </c>
      <c r="AN141" s="14">
        <f>Forward!AJ141*(1+SUM($B141:$B$228))</f>
        <v>320.96960000000001</v>
      </c>
      <c r="AO141" s="14">
        <f>Forward!AK141*(1+SUM($B141:$B$228))</f>
        <v>301.03359999999998</v>
      </c>
      <c r="AP141" s="14">
        <f>Forward!AL141*(1+SUM($B141:$B$228))</f>
        <v>268.13920000000002</v>
      </c>
      <c r="AQ141" s="14">
        <f>Forward!AM141*(1+SUM($B141:$B$228))</f>
        <v>252.19040000000001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E040-F32C-42ED-B6F2-58A7DE3F9AFA}">
  <dimension ref="A1:AR145"/>
  <sheetViews>
    <sheetView topLeftCell="A133" workbookViewId="0">
      <selection activeCell="O140" sqref="O140"/>
    </sheetView>
  </sheetViews>
  <sheetFormatPr defaultRowHeight="14.4" x14ac:dyDescent="0.3"/>
  <cols>
    <col min="1" max="2" width="7.5546875" customWidth="1"/>
    <col min="3" max="3" width="12.33203125" customWidth="1"/>
    <col min="4" max="4" width="11.5546875" customWidth="1"/>
    <col min="5" max="22" width="12.6640625" customWidth="1"/>
    <col min="23" max="24" width="12.6640625" style="21" customWidth="1"/>
    <col min="25" max="26" width="12.6640625" style="24" customWidth="1"/>
    <col min="27" max="29" width="11.88671875" customWidth="1"/>
    <col min="32" max="32" width="12.6640625" customWidth="1"/>
    <col min="39" max="43" width="10.109375" bestFit="1" customWidth="1"/>
    <col min="44" max="44" width="4.6640625" customWidth="1"/>
    <col min="45" max="45" width="5.44140625" customWidth="1"/>
  </cols>
  <sheetData>
    <row r="1" spans="1:44" x14ac:dyDescent="0.3">
      <c r="A1" s="2" t="s">
        <v>0</v>
      </c>
      <c r="B1" s="2" t="s">
        <v>1</v>
      </c>
      <c r="C1" s="1"/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  <c r="W1" s="19" t="s">
        <v>2</v>
      </c>
      <c r="X1" s="19" t="s">
        <v>3</v>
      </c>
      <c r="Y1" s="22" t="s">
        <v>4</v>
      </c>
      <c r="Z1" s="22" t="s">
        <v>5</v>
      </c>
      <c r="AA1" s="7" t="s">
        <v>6</v>
      </c>
      <c r="AB1" s="7" t="s">
        <v>7</v>
      </c>
      <c r="AC1" s="7" t="s">
        <v>8</v>
      </c>
      <c r="AD1" s="7" t="s">
        <v>19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13</v>
      </c>
      <c r="AK1" s="7" t="s">
        <v>24</v>
      </c>
      <c r="AL1" s="7" t="s">
        <v>25</v>
      </c>
      <c r="AM1" s="26" t="s">
        <v>14</v>
      </c>
      <c r="AN1" s="26" t="s">
        <v>15</v>
      </c>
      <c r="AO1" s="26" t="s">
        <v>16</v>
      </c>
      <c r="AP1" s="26" t="s">
        <v>17</v>
      </c>
      <c r="AQ1" s="26" t="s">
        <v>18</v>
      </c>
      <c r="AR1" s="26"/>
    </row>
    <row r="2" spans="1:44" x14ac:dyDescent="0.3">
      <c r="A2" s="11"/>
      <c r="B2" s="11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20"/>
      <c r="X2" s="20"/>
      <c r="Y2" s="23"/>
      <c r="Z2" s="23"/>
      <c r="AA2" s="15"/>
      <c r="AB2" s="15"/>
      <c r="AC2" s="17"/>
      <c r="AD2" s="4"/>
      <c r="AE2" s="4"/>
      <c r="AF2" s="8"/>
      <c r="AG2" s="14"/>
      <c r="AH2" s="18"/>
      <c r="AI2" s="25"/>
      <c r="AJ2" s="9"/>
      <c r="AK2" s="9"/>
      <c r="AL2" s="9"/>
      <c r="AM2" s="14"/>
      <c r="AN2" s="14"/>
      <c r="AO2" s="14"/>
      <c r="AP2" s="14"/>
      <c r="AQ2" s="14"/>
      <c r="AR2" s="14"/>
    </row>
    <row r="3" spans="1:44" x14ac:dyDescent="0.3">
      <c r="A3" s="11"/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20"/>
      <c r="X3" s="20"/>
      <c r="Y3" s="23"/>
      <c r="Z3" s="23"/>
      <c r="AA3" s="4"/>
      <c r="AB3" s="4"/>
      <c r="AC3" s="17"/>
      <c r="AD3" s="4"/>
      <c r="AE3" s="4"/>
      <c r="AF3" s="8"/>
      <c r="AG3" s="14"/>
      <c r="AH3" s="18"/>
      <c r="AI3" s="25"/>
      <c r="AJ3" s="9"/>
      <c r="AK3" s="9"/>
      <c r="AL3" s="9"/>
      <c r="AM3" s="14"/>
      <c r="AN3" s="14"/>
      <c r="AO3" s="14"/>
      <c r="AP3" s="14"/>
      <c r="AQ3" s="14"/>
      <c r="AR3" s="14"/>
    </row>
    <row r="4" spans="1:44" x14ac:dyDescent="0.3">
      <c r="A4" s="11"/>
      <c r="B4" s="1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20"/>
      <c r="X4" s="20"/>
      <c r="Y4" s="23"/>
      <c r="Z4" s="23"/>
      <c r="AA4" s="4"/>
      <c r="AB4" s="4"/>
      <c r="AC4" s="17"/>
      <c r="AD4" s="4"/>
      <c r="AE4" s="4"/>
      <c r="AF4" s="8"/>
      <c r="AG4" s="14"/>
      <c r="AH4" s="18"/>
      <c r="AI4" s="25"/>
      <c r="AJ4" s="9"/>
      <c r="AK4" s="9"/>
      <c r="AL4" s="9"/>
      <c r="AM4" s="14"/>
      <c r="AN4" s="14"/>
      <c r="AO4" s="14"/>
      <c r="AP4" s="14"/>
      <c r="AQ4" s="14"/>
      <c r="AR4" s="14"/>
    </row>
    <row r="5" spans="1:44" x14ac:dyDescent="0.3">
      <c r="A5" s="11"/>
      <c r="B5" s="11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20"/>
      <c r="X5" s="20"/>
      <c r="Y5" s="23"/>
      <c r="Z5" s="23"/>
      <c r="AA5" s="4"/>
      <c r="AB5" s="4"/>
      <c r="AC5" s="17"/>
      <c r="AD5" s="4"/>
      <c r="AE5" s="4"/>
      <c r="AF5" s="8"/>
      <c r="AG5" s="14"/>
      <c r="AH5" s="18"/>
      <c r="AI5" s="25"/>
      <c r="AJ5" s="9"/>
      <c r="AK5" s="9"/>
      <c r="AL5" s="9"/>
      <c r="AM5" s="14"/>
      <c r="AN5" s="14"/>
      <c r="AO5" s="14"/>
      <c r="AP5" s="14"/>
      <c r="AQ5" s="14"/>
      <c r="AR5" s="14"/>
    </row>
    <row r="6" spans="1:44" x14ac:dyDescent="0.3">
      <c r="A6" s="11"/>
      <c r="B6" s="11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20"/>
      <c r="X6" s="20"/>
      <c r="Y6" s="23"/>
      <c r="Z6" s="23"/>
      <c r="AA6" s="4"/>
      <c r="AB6" s="4"/>
      <c r="AC6" s="17"/>
      <c r="AD6" s="4"/>
      <c r="AE6" s="4"/>
      <c r="AF6" s="8"/>
      <c r="AG6" s="14"/>
      <c r="AH6" s="18"/>
      <c r="AI6" s="25"/>
      <c r="AJ6" s="9"/>
      <c r="AK6" s="9"/>
      <c r="AL6" s="9"/>
      <c r="AM6" s="14"/>
      <c r="AN6" s="14"/>
      <c r="AO6" s="14"/>
      <c r="AP6" s="14"/>
      <c r="AQ6" s="14"/>
      <c r="AR6" s="14"/>
    </row>
    <row r="7" spans="1:44" x14ac:dyDescent="0.3">
      <c r="A7" s="11"/>
      <c r="B7" s="11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20"/>
      <c r="X7" s="20"/>
      <c r="Y7" s="23"/>
      <c r="Z7" s="23"/>
      <c r="AA7" s="4"/>
      <c r="AB7" s="4"/>
      <c r="AC7" s="17"/>
      <c r="AD7" s="4"/>
      <c r="AE7" s="4"/>
      <c r="AF7" s="8"/>
      <c r="AG7" s="14"/>
      <c r="AH7" s="18"/>
      <c r="AI7" s="25"/>
      <c r="AJ7" s="9"/>
      <c r="AK7" s="9"/>
      <c r="AL7" s="9"/>
      <c r="AM7" s="14"/>
      <c r="AN7" s="14"/>
      <c r="AO7" s="14"/>
      <c r="AP7" s="14"/>
      <c r="AQ7" s="14"/>
      <c r="AR7" s="14"/>
    </row>
    <row r="8" spans="1:44" x14ac:dyDescent="0.3">
      <c r="A8" s="11"/>
      <c r="B8" s="11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20"/>
      <c r="X8" s="20"/>
      <c r="Y8" s="23"/>
      <c r="Z8" s="23"/>
      <c r="AA8" s="4"/>
      <c r="AB8" s="4"/>
      <c r="AC8" s="17"/>
      <c r="AD8" s="4"/>
      <c r="AE8" s="4"/>
      <c r="AF8" s="8"/>
      <c r="AG8" s="14"/>
      <c r="AH8" s="18"/>
      <c r="AI8" s="25"/>
      <c r="AJ8" s="9"/>
      <c r="AK8" s="9"/>
      <c r="AL8" s="9"/>
      <c r="AM8" s="14"/>
      <c r="AN8" s="14"/>
      <c r="AO8" s="14"/>
      <c r="AP8" s="14"/>
      <c r="AQ8" s="14"/>
      <c r="AR8" s="14"/>
    </row>
    <row r="9" spans="1:44" x14ac:dyDescent="0.3">
      <c r="A9" s="11"/>
      <c r="B9" s="11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20"/>
      <c r="X9" s="20"/>
      <c r="Y9" s="23"/>
      <c r="Z9" s="23"/>
      <c r="AA9" s="4"/>
      <c r="AB9" s="4"/>
      <c r="AC9" s="17"/>
      <c r="AD9" s="4"/>
      <c r="AE9" s="4"/>
      <c r="AF9" s="8"/>
      <c r="AG9" s="14"/>
      <c r="AH9" s="18"/>
      <c r="AI9" s="25"/>
      <c r="AJ9" s="9"/>
      <c r="AK9" s="9"/>
      <c r="AL9" s="9"/>
      <c r="AM9" s="14"/>
      <c r="AN9" s="14"/>
      <c r="AO9" s="14"/>
      <c r="AP9" s="14"/>
      <c r="AQ9" s="14"/>
      <c r="AR9" s="14"/>
    </row>
    <row r="10" spans="1:44" x14ac:dyDescent="0.3">
      <c r="A10" s="11"/>
      <c r="B10" s="11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20"/>
      <c r="X10" s="20"/>
      <c r="Y10" s="23"/>
      <c r="Z10" s="23"/>
      <c r="AA10" s="4"/>
      <c r="AB10" s="4"/>
      <c r="AC10" s="17"/>
      <c r="AD10" s="4"/>
      <c r="AE10" s="4"/>
      <c r="AF10" s="8"/>
      <c r="AG10" s="14"/>
      <c r="AH10" s="18"/>
      <c r="AI10" s="25"/>
      <c r="AJ10" s="9"/>
      <c r="AK10" s="9"/>
      <c r="AL10" s="9"/>
      <c r="AM10" s="14"/>
      <c r="AN10" s="14"/>
      <c r="AO10" s="14"/>
      <c r="AP10" s="14"/>
      <c r="AQ10" s="14"/>
      <c r="AR10" s="14"/>
    </row>
    <row r="11" spans="1:44" x14ac:dyDescent="0.3">
      <c r="A11" s="11"/>
      <c r="B11" s="11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20"/>
      <c r="X11" s="20"/>
      <c r="Y11" s="23"/>
      <c r="Z11" s="23"/>
      <c r="AA11" s="4"/>
      <c r="AB11" s="4"/>
      <c r="AC11" s="17"/>
      <c r="AD11" s="4"/>
      <c r="AE11" s="4"/>
      <c r="AF11" s="8"/>
      <c r="AG11" s="14"/>
      <c r="AH11" s="18"/>
      <c r="AI11" s="25"/>
      <c r="AJ11" s="9"/>
      <c r="AK11" s="9"/>
      <c r="AL11" s="9"/>
      <c r="AM11" s="14"/>
      <c r="AN11" s="14"/>
      <c r="AO11" s="14"/>
      <c r="AP11" s="14"/>
      <c r="AQ11" s="14"/>
      <c r="AR11" s="14"/>
    </row>
    <row r="12" spans="1:44" x14ac:dyDescent="0.3">
      <c r="A12" s="11"/>
      <c r="B12" s="11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20"/>
      <c r="X12" s="20"/>
      <c r="Y12" s="23"/>
      <c r="Z12" s="23"/>
      <c r="AA12" s="4"/>
      <c r="AB12" s="4"/>
      <c r="AC12" s="17"/>
      <c r="AD12" s="4"/>
      <c r="AE12" s="4"/>
      <c r="AF12" s="8"/>
      <c r="AG12" s="14"/>
      <c r="AH12" s="18"/>
      <c r="AI12" s="25"/>
      <c r="AJ12" s="9"/>
      <c r="AK12" s="9"/>
      <c r="AL12" s="9"/>
      <c r="AM12" s="14"/>
      <c r="AN12" s="14"/>
      <c r="AO12" s="14"/>
      <c r="AP12" s="14"/>
      <c r="AQ12" s="14"/>
      <c r="AR12" s="14"/>
    </row>
    <row r="13" spans="1:44" x14ac:dyDescent="0.3">
      <c r="A13" s="11"/>
      <c r="B13" s="11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20"/>
      <c r="X13" s="20"/>
      <c r="Y13" s="23"/>
      <c r="Z13" s="23"/>
      <c r="AA13" s="4"/>
      <c r="AB13" s="4"/>
      <c r="AC13" s="17"/>
      <c r="AD13" s="4"/>
      <c r="AE13" s="4"/>
      <c r="AF13" s="8"/>
      <c r="AG13" s="14"/>
      <c r="AH13" s="18"/>
      <c r="AI13" s="25"/>
      <c r="AJ13" s="9"/>
      <c r="AK13" s="9"/>
      <c r="AL13" s="9"/>
      <c r="AM13" s="14"/>
      <c r="AN13" s="14"/>
      <c r="AO13" s="14"/>
      <c r="AP13" s="14"/>
      <c r="AQ13" s="14"/>
      <c r="AR13" s="14"/>
    </row>
    <row r="14" spans="1:44" x14ac:dyDescent="0.3">
      <c r="A14" s="11"/>
      <c r="B14" s="1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20"/>
      <c r="X14" s="20"/>
      <c r="Y14" s="23"/>
      <c r="Z14" s="23"/>
      <c r="AA14" s="4"/>
      <c r="AB14" s="4"/>
      <c r="AC14" s="15"/>
      <c r="AD14" s="4"/>
      <c r="AE14" s="4"/>
      <c r="AF14" s="8"/>
      <c r="AG14" s="14"/>
      <c r="AH14" s="8"/>
      <c r="AI14" s="25"/>
      <c r="AJ14" s="9"/>
      <c r="AK14" s="9"/>
      <c r="AL14" s="9"/>
      <c r="AM14" s="14"/>
      <c r="AN14" s="14"/>
      <c r="AO14" s="14"/>
      <c r="AP14" s="14"/>
      <c r="AQ14" s="14"/>
      <c r="AR14" s="14"/>
    </row>
    <row r="15" spans="1:44" x14ac:dyDescent="0.3">
      <c r="A15" s="11"/>
      <c r="B15" s="11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20"/>
      <c r="X15" s="20"/>
      <c r="Y15" s="23"/>
      <c r="Z15" s="23"/>
      <c r="AA15" s="4"/>
      <c r="AB15" s="4"/>
      <c r="AC15" s="4"/>
      <c r="AD15" s="4"/>
      <c r="AE15" s="4"/>
      <c r="AF15" s="8"/>
      <c r="AG15" s="14"/>
      <c r="AH15" s="8"/>
      <c r="AI15" s="25"/>
      <c r="AJ15" s="9"/>
      <c r="AK15" s="9"/>
      <c r="AL15" s="9"/>
      <c r="AM15" s="14"/>
      <c r="AN15" s="14"/>
      <c r="AO15" s="14"/>
      <c r="AP15" s="14"/>
      <c r="AQ15" s="14"/>
      <c r="AR15" s="14"/>
    </row>
    <row r="16" spans="1:44" x14ac:dyDescent="0.3">
      <c r="A16" s="11"/>
      <c r="B16" s="11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20"/>
      <c r="X16" s="20"/>
      <c r="Y16" s="23"/>
      <c r="Z16" s="23"/>
      <c r="AA16" s="4"/>
      <c r="AB16" s="4"/>
      <c r="AC16" s="4"/>
      <c r="AD16" s="4"/>
      <c r="AE16" s="4"/>
      <c r="AF16" s="8"/>
      <c r="AG16" s="14"/>
      <c r="AH16" s="8"/>
      <c r="AI16" s="25"/>
      <c r="AJ16" s="9"/>
      <c r="AK16" s="9"/>
      <c r="AL16" s="9"/>
      <c r="AM16" s="14"/>
      <c r="AN16" s="14"/>
      <c r="AO16" s="14"/>
      <c r="AP16" s="14"/>
      <c r="AQ16" s="14"/>
      <c r="AR16" s="14"/>
    </row>
    <row r="17" spans="1:44" x14ac:dyDescent="0.3">
      <c r="A17" s="11"/>
      <c r="B17" s="11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20"/>
      <c r="X17" s="20"/>
      <c r="Y17" s="23"/>
      <c r="Z17" s="23"/>
      <c r="AA17" s="4"/>
      <c r="AB17" s="4"/>
      <c r="AC17" s="4"/>
      <c r="AD17" s="4"/>
      <c r="AE17" s="4"/>
      <c r="AF17" s="8"/>
      <c r="AG17" s="14"/>
      <c r="AH17" s="8"/>
      <c r="AI17" s="25"/>
      <c r="AJ17" s="9"/>
      <c r="AK17" s="9"/>
      <c r="AL17" s="9"/>
      <c r="AM17" s="14"/>
      <c r="AN17" s="14"/>
      <c r="AO17" s="14"/>
      <c r="AP17" s="14"/>
      <c r="AQ17" s="14"/>
      <c r="AR17" s="14"/>
    </row>
    <row r="18" spans="1:44" x14ac:dyDescent="0.3">
      <c r="A18" s="11"/>
      <c r="B18" s="11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20"/>
      <c r="X18" s="20"/>
      <c r="Y18" s="23"/>
      <c r="Z18" s="23"/>
      <c r="AA18" s="4"/>
      <c r="AB18" s="4"/>
      <c r="AC18" s="4"/>
      <c r="AD18" s="4"/>
      <c r="AE18" s="4"/>
      <c r="AF18" s="8"/>
      <c r="AG18" s="14"/>
      <c r="AH18" s="8"/>
      <c r="AI18" s="25"/>
      <c r="AJ18" s="9"/>
      <c r="AK18" s="9"/>
      <c r="AL18" s="9"/>
      <c r="AM18" s="14"/>
      <c r="AN18" s="14"/>
      <c r="AO18" s="14"/>
      <c r="AP18" s="14"/>
      <c r="AQ18" s="14"/>
      <c r="AR18" s="14"/>
    </row>
    <row r="19" spans="1:44" x14ac:dyDescent="0.3">
      <c r="A19" s="11"/>
      <c r="B19" s="11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20"/>
      <c r="X19" s="20"/>
      <c r="Y19" s="23"/>
      <c r="Z19" s="23"/>
      <c r="AA19" s="4"/>
      <c r="AB19" s="4"/>
      <c r="AC19" s="4"/>
      <c r="AD19" s="4"/>
      <c r="AE19" s="4"/>
      <c r="AF19" s="8"/>
      <c r="AG19" s="14"/>
      <c r="AH19" s="8"/>
      <c r="AI19" s="25"/>
      <c r="AJ19" s="9"/>
      <c r="AK19" s="9"/>
      <c r="AL19" s="9"/>
      <c r="AM19" s="14"/>
      <c r="AN19" s="14"/>
      <c r="AO19" s="14"/>
      <c r="AP19" s="14"/>
      <c r="AQ19" s="14"/>
      <c r="AR19" s="14"/>
    </row>
    <row r="20" spans="1:44" x14ac:dyDescent="0.3">
      <c r="A20" s="11"/>
      <c r="B20" s="11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20"/>
      <c r="X20" s="20"/>
      <c r="Y20" s="23"/>
      <c r="Z20" s="23"/>
      <c r="AA20" s="4"/>
      <c r="AB20" s="4"/>
      <c r="AC20" s="4"/>
      <c r="AD20" s="4"/>
      <c r="AE20" s="4"/>
      <c r="AF20" s="8"/>
      <c r="AG20" s="14"/>
      <c r="AH20" s="8"/>
      <c r="AI20" s="25"/>
      <c r="AJ20" s="9"/>
      <c r="AK20" s="9"/>
      <c r="AL20" s="9"/>
      <c r="AM20" s="14"/>
      <c r="AN20" s="14"/>
      <c r="AO20" s="14"/>
      <c r="AP20" s="14"/>
      <c r="AQ20" s="14"/>
      <c r="AR20" s="14"/>
    </row>
    <row r="21" spans="1:44" x14ac:dyDescent="0.3">
      <c r="A21" s="11"/>
      <c r="B21" s="11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20"/>
      <c r="X21" s="20"/>
      <c r="Y21" s="23"/>
      <c r="Z21" s="23"/>
      <c r="AA21" s="4"/>
      <c r="AB21" s="4"/>
      <c r="AC21" s="4"/>
      <c r="AD21" s="4"/>
      <c r="AE21" s="4"/>
      <c r="AF21" s="8"/>
      <c r="AG21" s="14"/>
      <c r="AH21" s="8"/>
      <c r="AI21" s="25"/>
      <c r="AJ21" s="9"/>
      <c r="AK21" s="9"/>
      <c r="AL21" s="9"/>
      <c r="AM21" s="14"/>
      <c r="AN21" s="14"/>
      <c r="AO21" s="14"/>
      <c r="AP21" s="14"/>
      <c r="AQ21" s="14"/>
      <c r="AR21" s="14"/>
    </row>
    <row r="22" spans="1:44" x14ac:dyDescent="0.3">
      <c r="A22" s="11"/>
      <c r="B22" s="1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20"/>
      <c r="X22" s="20"/>
      <c r="Y22" s="23"/>
      <c r="Z22" s="23"/>
      <c r="AA22" s="4"/>
      <c r="AB22" s="4"/>
      <c r="AC22" s="4"/>
      <c r="AD22" s="4"/>
      <c r="AE22" s="4"/>
      <c r="AF22" s="8"/>
      <c r="AG22" s="14"/>
      <c r="AH22" s="8"/>
      <c r="AI22" s="25"/>
      <c r="AJ22" s="9"/>
      <c r="AK22" s="9"/>
      <c r="AL22" s="9"/>
      <c r="AM22" s="14"/>
      <c r="AN22" s="14"/>
      <c r="AO22" s="14"/>
      <c r="AP22" s="14"/>
      <c r="AQ22" s="14"/>
      <c r="AR22" s="14"/>
    </row>
    <row r="23" spans="1:44" x14ac:dyDescent="0.3">
      <c r="A23" s="11"/>
      <c r="B23" s="11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20"/>
      <c r="X23" s="20"/>
      <c r="Y23" s="23"/>
      <c r="Z23" s="23"/>
      <c r="AA23" s="4"/>
      <c r="AB23" s="4"/>
      <c r="AC23" s="4"/>
      <c r="AD23" s="4"/>
      <c r="AE23" s="4"/>
      <c r="AF23" s="8"/>
      <c r="AG23" s="14"/>
      <c r="AH23" s="8"/>
      <c r="AI23" s="25"/>
      <c r="AJ23" s="9"/>
      <c r="AK23" s="9"/>
      <c r="AL23" s="9"/>
      <c r="AM23" s="14"/>
      <c r="AN23" s="14"/>
      <c r="AO23" s="14"/>
      <c r="AP23" s="14"/>
      <c r="AQ23" s="14"/>
      <c r="AR23" s="14"/>
    </row>
    <row r="24" spans="1:44" x14ac:dyDescent="0.3">
      <c r="A24" s="11"/>
      <c r="B24" s="11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20"/>
      <c r="X24" s="20"/>
      <c r="Y24" s="23"/>
      <c r="Z24" s="23"/>
      <c r="AA24" s="4"/>
      <c r="AB24" s="4"/>
      <c r="AC24" s="4"/>
      <c r="AD24" s="4"/>
      <c r="AE24" s="4"/>
      <c r="AF24" s="8"/>
      <c r="AG24" s="14"/>
      <c r="AH24" s="8"/>
      <c r="AI24" s="25"/>
      <c r="AJ24" s="9"/>
      <c r="AK24" s="9"/>
      <c r="AL24" s="9"/>
      <c r="AM24" s="14"/>
      <c r="AN24" s="14"/>
      <c r="AO24" s="14"/>
      <c r="AP24" s="14"/>
      <c r="AQ24" s="14"/>
      <c r="AR24" s="14"/>
    </row>
    <row r="25" spans="1:44" x14ac:dyDescent="0.3">
      <c r="A25" s="11"/>
      <c r="B25" s="11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20"/>
      <c r="X25" s="20"/>
      <c r="Y25" s="23"/>
      <c r="Z25" s="23"/>
      <c r="AA25" s="4"/>
      <c r="AB25" s="4"/>
      <c r="AC25" s="4"/>
      <c r="AD25" s="4"/>
      <c r="AE25" s="4"/>
      <c r="AF25" s="8"/>
      <c r="AG25" s="14"/>
      <c r="AH25" s="8"/>
      <c r="AI25" s="25"/>
      <c r="AJ25" s="9"/>
      <c r="AK25" s="9"/>
      <c r="AL25" s="9"/>
      <c r="AM25" s="14"/>
      <c r="AN25" s="14"/>
      <c r="AO25" s="14"/>
      <c r="AP25" s="14"/>
      <c r="AQ25" s="14"/>
      <c r="AR25" s="14"/>
    </row>
    <row r="26" spans="1:44" x14ac:dyDescent="0.3">
      <c r="A26" s="11"/>
      <c r="B26" s="11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20"/>
      <c r="X26" s="20"/>
      <c r="Y26" s="23"/>
      <c r="Z26" s="23"/>
      <c r="AA26" s="4"/>
      <c r="AB26" s="4"/>
      <c r="AC26" s="4"/>
      <c r="AD26" s="4"/>
      <c r="AE26" s="4"/>
      <c r="AF26" s="8"/>
      <c r="AG26" s="14"/>
      <c r="AH26" s="8"/>
      <c r="AI26" s="25"/>
      <c r="AJ26" s="9"/>
      <c r="AK26" s="9"/>
      <c r="AL26" s="9"/>
      <c r="AM26" s="14"/>
      <c r="AN26" s="14"/>
      <c r="AO26" s="14"/>
      <c r="AP26" s="14"/>
      <c r="AQ26" s="14"/>
      <c r="AR26" s="14"/>
    </row>
    <row r="27" spans="1:44" x14ac:dyDescent="0.3">
      <c r="A27" s="11"/>
      <c r="B27" s="11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20"/>
      <c r="X27" s="20"/>
      <c r="Y27" s="23"/>
      <c r="Z27" s="23"/>
      <c r="AA27" s="4"/>
      <c r="AB27" s="4"/>
      <c r="AC27" s="4"/>
      <c r="AD27" s="4"/>
      <c r="AE27" s="4"/>
      <c r="AF27" s="8"/>
      <c r="AG27" s="14"/>
      <c r="AH27" s="8"/>
      <c r="AI27" s="25"/>
      <c r="AJ27" s="9"/>
      <c r="AK27" s="9"/>
      <c r="AL27" s="9"/>
      <c r="AM27" s="14"/>
      <c r="AN27" s="14"/>
      <c r="AO27" s="14"/>
      <c r="AP27" s="14"/>
      <c r="AQ27" s="14"/>
      <c r="AR27" s="14"/>
    </row>
    <row r="28" spans="1:44" x14ac:dyDescent="0.3">
      <c r="A28" s="11"/>
      <c r="B28" s="11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20"/>
      <c r="X28" s="20"/>
      <c r="Y28" s="23"/>
      <c r="Z28" s="23"/>
      <c r="AA28" s="4"/>
      <c r="AB28" s="4"/>
      <c r="AC28" s="4"/>
      <c r="AD28" s="4"/>
      <c r="AE28" s="4"/>
      <c r="AF28" s="8"/>
      <c r="AG28" s="14"/>
      <c r="AH28" s="8"/>
      <c r="AI28" s="25"/>
      <c r="AJ28" s="9"/>
      <c r="AK28" s="9"/>
      <c r="AL28" s="9"/>
      <c r="AM28" s="14"/>
      <c r="AN28" s="14"/>
      <c r="AO28" s="14"/>
      <c r="AP28" s="14"/>
      <c r="AQ28" s="14"/>
      <c r="AR28" s="14"/>
    </row>
    <row r="29" spans="1:44" x14ac:dyDescent="0.3">
      <c r="A29" s="11"/>
      <c r="B29" s="11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20"/>
      <c r="X29" s="20"/>
      <c r="Y29" s="23"/>
      <c r="Z29" s="23"/>
      <c r="AA29" s="4"/>
      <c r="AB29" s="4"/>
      <c r="AC29" s="4"/>
      <c r="AD29" s="4"/>
      <c r="AE29" s="4"/>
      <c r="AF29" s="8"/>
      <c r="AG29" s="14"/>
      <c r="AH29" s="8"/>
      <c r="AI29" s="25"/>
      <c r="AJ29" s="9"/>
      <c r="AK29" s="9"/>
      <c r="AL29" s="9"/>
      <c r="AM29" s="14"/>
      <c r="AN29" s="14"/>
      <c r="AO29" s="14"/>
      <c r="AP29" s="14"/>
      <c r="AQ29" s="14"/>
      <c r="AR29" s="14"/>
    </row>
    <row r="30" spans="1:44" x14ac:dyDescent="0.3">
      <c r="A30" s="11"/>
      <c r="B30" s="11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20"/>
      <c r="X30" s="20"/>
      <c r="Y30" s="23"/>
      <c r="Z30" s="23"/>
      <c r="AA30" s="4"/>
      <c r="AB30" s="4"/>
      <c r="AC30" s="4"/>
      <c r="AD30" s="4"/>
      <c r="AE30" s="4"/>
      <c r="AF30" s="8"/>
      <c r="AG30" s="14"/>
      <c r="AH30" s="8"/>
      <c r="AI30" s="25"/>
      <c r="AJ30" s="9"/>
      <c r="AK30" s="9"/>
      <c r="AL30" s="9"/>
      <c r="AM30" s="14"/>
      <c r="AN30" s="14"/>
      <c r="AO30" s="14"/>
      <c r="AP30" s="14"/>
      <c r="AQ30" s="14"/>
      <c r="AR30" s="14"/>
    </row>
    <row r="31" spans="1:44" x14ac:dyDescent="0.3">
      <c r="A31" s="11"/>
      <c r="B31" s="11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20"/>
      <c r="X31" s="20"/>
      <c r="Y31" s="23"/>
      <c r="Z31" s="23"/>
      <c r="AA31" s="4"/>
      <c r="AB31" s="4"/>
      <c r="AC31" s="4"/>
      <c r="AD31" s="4"/>
      <c r="AE31" s="4"/>
      <c r="AF31" s="8"/>
      <c r="AG31" s="14"/>
      <c r="AH31" s="8"/>
      <c r="AI31" s="25"/>
      <c r="AJ31" s="9"/>
      <c r="AK31" s="9"/>
      <c r="AL31" s="9"/>
      <c r="AM31" s="14"/>
      <c r="AN31" s="14"/>
      <c r="AO31" s="14"/>
      <c r="AP31" s="14"/>
      <c r="AQ31" s="14"/>
      <c r="AR31" s="14"/>
    </row>
    <row r="32" spans="1:44" x14ac:dyDescent="0.3">
      <c r="A32" s="11"/>
      <c r="B32" s="11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20"/>
      <c r="X32" s="20"/>
      <c r="Y32" s="23"/>
      <c r="Z32" s="23"/>
      <c r="AA32" s="4"/>
      <c r="AB32" s="4"/>
      <c r="AC32" s="4"/>
      <c r="AD32" s="4"/>
      <c r="AE32" s="4"/>
      <c r="AF32" s="8"/>
      <c r="AG32" s="14"/>
      <c r="AH32" s="8"/>
      <c r="AI32" s="25"/>
      <c r="AJ32" s="9"/>
      <c r="AK32" s="9"/>
      <c r="AL32" s="9"/>
      <c r="AM32" s="14"/>
      <c r="AN32" s="14"/>
      <c r="AO32" s="14"/>
      <c r="AP32" s="14"/>
      <c r="AQ32" s="14"/>
      <c r="AR32" s="14"/>
    </row>
    <row r="33" spans="1:44" x14ac:dyDescent="0.3">
      <c r="A33" s="11"/>
      <c r="B33" s="11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20"/>
      <c r="X33" s="20"/>
      <c r="Y33" s="23"/>
      <c r="Z33" s="23"/>
      <c r="AA33" s="4"/>
      <c r="AB33" s="4"/>
      <c r="AC33" s="4"/>
      <c r="AD33" s="4"/>
      <c r="AE33" s="4"/>
      <c r="AF33" s="8"/>
      <c r="AG33" s="14"/>
      <c r="AH33" s="8"/>
      <c r="AI33" s="25"/>
      <c r="AJ33" s="9"/>
      <c r="AK33" s="9"/>
      <c r="AL33" s="9"/>
      <c r="AM33" s="14"/>
      <c r="AN33" s="14"/>
      <c r="AO33" s="14"/>
      <c r="AP33" s="14"/>
      <c r="AQ33" s="14"/>
      <c r="AR33" s="14"/>
    </row>
    <row r="34" spans="1:44" x14ac:dyDescent="0.3">
      <c r="A34" s="11"/>
      <c r="B34" s="11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20"/>
      <c r="X34" s="20"/>
      <c r="Y34" s="23"/>
      <c r="Z34" s="23"/>
      <c r="AA34" s="4"/>
      <c r="AB34" s="4"/>
      <c r="AC34" s="4"/>
      <c r="AD34" s="4"/>
      <c r="AE34" s="4"/>
      <c r="AF34" s="8"/>
      <c r="AG34" s="14"/>
      <c r="AH34" s="8"/>
      <c r="AI34" s="25"/>
      <c r="AJ34" s="9"/>
      <c r="AK34" s="9"/>
      <c r="AL34" s="9"/>
      <c r="AM34" s="14"/>
      <c r="AN34" s="14"/>
      <c r="AO34" s="14"/>
      <c r="AP34" s="14"/>
      <c r="AQ34" s="14"/>
      <c r="AR34" s="14"/>
    </row>
    <row r="35" spans="1:44" x14ac:dyDescent="0.3">
      <c r="A35" s="11"/>
      <c r="B35" s="11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20"/>
      <c r="X35" s="20"/>
      <c r="Y35" s="23"/>
      <c r="Z35" s="23"/>
      <c r="AA35" s="4"/>
      <c r="AB35" s="4"/>
      <c r="AC35" s="4"/>
      <c r="AD35" s="4"/>
      <c r="AE35" s="4"/>
      <c r="AF35" s="8"/>
      <c r="AG35" s="14"/>
      <c r="AH35" s="8"/>
      <c r="AI35" s="25"/>
      <c r="AJ35" s="9"/>
      <c r="AK35" s="9"/>
      <c r="AL35" s="9"/>
      <c r="AM35" s="14"/>
      <c r="AN35" s="14"/>
      <c r="AO35" s="14"/>
      <c r="AP35" s="14"/>
      <c r="AQ35" s="14"/>
      <c r="AR35" s="14"/>
    </row>
    <row r="36" spans="1:44" x14ac:dyDescent="0.3">
      <c r="A36" s="11"/>
      <c r="B36" s="11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20"/>
      <c r="X36" s="20"/>
      <c r="Y36" s="23"/>
      <c r="Z36" s="23"/>
      <c r="AA36" s="4"/>
      <c r="AB36" s="4"/>
      <c r="AC36" s="4"/>
      <c r="AD36" s="4"/>
      <c r="AE36" s="4"/>
      <c r="AF36" s="8"/>
      <c r="AG36" s="14"/>
      <c r="AH36" s="8"/>
      <c r="AI36" s="25"/>
      <c r="AJ36" s="9"/>
      <c r="AK36" s="9"/>
      <c r="AL36" s="9"/>
      <c r="AM36" s="14"/>
      <c r="AN36" s="14"/>
      <c r="AO36" s="14"/>
      <c r="AP36" s="14"/>
      <c r="AQ36" s="14"/>
      <c r="AR36" s="14"/>
    </row>
    <row r="37" spans="1:44" x14ac:dyDescent="0.3">
      <c r="A37" s="11"/>
      <c r="B37" s="11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  <c r="W37" s="20"/>
      <c r="X37" s="20"/>
      <c r="Y37" s="23"/>
      <c r="Z37" s="23"/>
      <c r="AA37" s="4"/>
      <c r="AB37" s="4"/>
      <c r="AC37" s="4"/>
      <c r="AD37" s="4"/>
      <c r="AE37" s="4"/>
      <c r="AF37" s="8"/>
      <c r="AG37" s="14"/>
      <c r="AH37" s="8"/>
      <c r="AI37" s="25"/>
      <c r="AJ37" s="9"/>
      <c r="AK37" s="9"/>
      <c r="AL37" s="9"/>
      <c r="AM37" s="14"/>
      <c r="AN37" s="14"/>
      <c r="AO37" s="14"/>
      <c r="AP37" s="14"/>
      <c r="AQ37" s="14"/>
      <c r="AR37" s="14"/>
    </row>
    <row r="38" spans="1:44" x14ac:dyDescent="0.3">
      <c r="A38" s="11"/>
      <c r="B38" s="11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/>
      <c r="W38" s="20"/>
      <c r="X38" s="20"/>
      <c r="Y38" s="23"/>
      <c r="Z38" s="23"/>
      <c r="AA38" s="4"/>
      <c r="AB38" s="4"/>
      <c r="AC38" s="4"/>
      <c r="AD38" s="4"/>
      <c r="AE38" s="4"/>
      <c r="AF38" s="8"/>
      <c r="AG38" s="14"/>
      <c r="AH38" s="8"/>
      <c r="AI38" s="25"/>
      <c r="AJ38" s="9"/>
      <c r="AK38" s="9"/>
      <c r="AL38" s="9"/>
      <c r="AM38" s="14"/>
      <c r="AN38" s="14"/>
      <c r="AO38" s="14"/>
      <c r="AP38" s="14"/>
      <c r="AQ38" s="14"/>
      <c r="AR38" s="14"/>
    </row>
    <row r="39" spans="1:44" x14ac:dyDescent="0.3">
      <c r="A39" s="11"/>
      <c r="B39" s="11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  <c r="W39" s="20"/>
      <c r="X39" s="20"/>
      <c r="Y39" s="23"/>
      <c r="Z39" s="23"/>
      <c r="AA39" s="4"/>
      <c r="AB39" s="4"/>
      <c r="AC39" s="4"/>
      <c r="AD39" s="4"/>
      <c r="AE39" s="4"/>
      <c r="AF39" s="8"/>
      <c r="AG39" s="14"/>
      <c r="AH39" s="8"/>
      <c r="AI39" s="25"/>
      <c r="AJ39" s="9"/>
      <c r="AK39" s="9"/>
      <c r="AL39" s="9"/>
      <c r="AM39" s="14"/>
      <c r="AN39" s="14"/>
      <c r="AO39" s="14"/>
      <c r="AP39" s="14"/>
      <c r="AQ39" s="14"/>
      <c r="AR39" s="14"/>
    </row>
    <row r="40" spans="1:44" x14ac:dyDescent="0.3">
      <c r="A40" s="11"/>
      <c r="B40" s="11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6"/>
      <c r="W40" s="20"/>
      <c r="X40" s="20"/>
      <c r="Y40" s="23"/>
      <c r="Z40" s="23"/>
      <c r="AA40" s="4"/>
      <c r="AB40" s="4"/>
      <c r="AC40" s="4"/>
      <c r="AD40" s="4"/>
      <c r="AE40" s="4"/>
      <c r="AF40" s="8"/>
      <c r="AG40" s="14"/>
      <c r="AH40" s="8"/>
      <c r="AI40" s="25"/>
      <c r="AJ40" s="9"/>
      <c r="AK40" s="9"/>
      <c r="AL40" s="9"/>
      <c r="AM40" s="14"/>
      <c r="AN40" s="14"/>
      <c r="AO40" s="14"/>
      <c r="AP40" s="14"/>
      <c r="AQ40" s="14"/>
      <c r="AR40" s="14"/>
    </row>
    <row r="41" spans="1:44" x14ac:dyDescent="0.3">
      <c r="A41" s="11"/>
      <c r="B41" s="11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  <c r="W41" s="20"/>
      <c r="X41" s="20"/>
      <c r="Y41" s="23"/>
      <c r="Z41" s="23"/>
      <c r="AA41" s="4"/>
      <c r="AB41" s="4"/>
      <c r="AC41" s="4"/>
      <c r="AD41" s="4"/>
      <c r="AE41" s="4"/>
      <c r="AF41" s="8"/>
      <c r="AG41" s="14"/>
      <c r="AH41" s="8"/>
      <c r="AI41" s="25"/>
      <c r="AJ41" s="9"/>
      <c r="AK41" s="9"/>
      <c r="AL41" s="9"/>
      <c r="AM41" s="14"/>
      <c r="AN41" s="14"/>
      <c r="AO41" s="14"/>
      <c r="AP41" s="14"/>
      <c r="AQ41" s="14"/>
      <c r="AR41" s="14"/>
    </row>
    <row r="42" spans="1:44" x14ac:dyDescent="0.3">
      <c r="A42" s="11"/>
      <c r="B42" s="11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6"/>
      <c r="W42" s="20"/>
      <c r="X42" s="20"/>
      <c r="Y42" s="23"/>
      <c r="Z42" s="23"/>
      <c r="AA42" s="4"/>
      <c r="AB42" s="4"/>
      <c r="AC42" s="4"/>
      <c r="AD42" s="4"/>
      <c r="AE42" s="4"/>
      <c r="AF42" s="8"/>
      <c r="AG42" s="14"/>
      <c r="AH42" s="8"/>
      <c r="AI42" s="25"/>
      <c r="AJ42" s="9"/>
      <c r="AK42" s="9"/>
      <c r="AL42" s="9"/>
      <c r="AM42" s="14"/>
      <c r="AN42" s="14"/>
      <c r="AO42" s="14"/>
      <c r="AP42" s="14"/>
      <c r="AQ42" s="14"/>
      <c r="AR42" s="14"/>
    </row>
    <row r="43" spans="1:44" x14ac:dyDescent="0.3">
      <c r="A43" s="11"/>
      <c r="B43" s="11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  <c r="W43" s="20"/>
      <c r="X43" s="20"/>
      <c r="Y43" s="23"/>
      <c r="Z43" s="23"/>
      <c r="AA43" s="4"/>
      <c r="AB43" s="4"/>
      <c r="AC43" s="4"/>
      <c r="AD43" s="4"/>
      <c r="AE43" s="4"/>
      <c r="AF43" s="8"/>
      <c r="AG43" s="14"/>
      <c r="AH43" s="8"/>
      <c r="AI43" s="25"/>
      <c r="AJ43" s="9"/>
      <c r="AK43" s="9"/>
      <c r="AL43" s="9"/>
      <c r="AM43" s="14"/>
      <c r="AN43" s="14"/>
      <c r="AO43" s="14"/>
      <c r="AP43" s="14"/>
      <c r="AQ43" s="14"/>
      <c r="AR43" s="14"/>
    </row>
    <row r="44" spans="1:44" x14ac:dyDescent="0.3">
      <c r="A44" s="11"/>
      <c r="B44" s="11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6"/>
      <c r="W44" s="20"/>
      <c r="X44" s="20"/>
      <c r="Y44" s="23"/>
      <c r="Z44" s="23"/>
      <c r="AA44" s="4"/>
      <c r="AB44" s="4"/>
      <c r="AC44" s="4"/>
      <c r="AD44" s="4"/>
      <c r="AE44" s="4"/>
      <c r="AF44" s="8"/>
      <c r="AG44" s="14"/>
      <c r="AH44" s="8"/>
      <c r="AI44" s="25"/>
      <c r="AJ44" s="9"/>
      <c r="AK44" s="9"/>
      <c r="AL44" s="9"/>
      <c r="AM44" s="14"/>
      <c r="AN44" s="14"/>
      <c r="AO44" s="14"/>
      <c r="AP44" s="14"/>
      <c r="AQ44" s="14"/>
      <c r="AR44" s="14"/>
    </row>
    <row r="45" spans="1:44" x14ac:dyDescent="0.3">
      <c r="A45" s="11"/>
      <c r="B45" s="11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  <c r="W45" s="20"/>
      <c r="X45" s="20"/>
      <c r="Y45" s="23"/>
      <c r="Z45" s="23"/>
      <c r="AA45" s="4"/>
      <c r="AB45" s="4"/>
      <c r="AC45" s="4"/>
      <c r="AD45" s="4"/>
      <c r="AE45" s="4"/>
      <c r="AF45" s="8"/>
      <c r="AG45" s="14"/>
      <c r="AH45" s="8"/>
      <c r="AI45" s="25"/>
      <c r="AJ45" s="9"/>
      <c r="AK45" s="9"/>
      <c r="AL45" s="9"/>
      <c r="AM45" s="14"/>
      <c r="AN45" s="14"/>
      <c r="AO45" s="14"/>
      <c r="AP45" s="14"/>
      <c r="AQ45" s="14"/>
      <c r="AR45" s="14"/>
    </row>
    <row r="46" spans="1:44" x14ac:dyDescent="0.3">
      <c r="A46" s="11"/>
      <c r="B46" s="11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6"/>
      <c r="W46" s="20"/>
      <c r="X46" s="20"/>
      <c r="Y46" s="23"/>
      <c r="Z46" s="23"/>
      <c r="AA46" s="4"/>
      <c r="AB46" s="4"/>
      <c r="AC46" s="4"/>
      <c r="AD46" s="4"/>
      <c r="AE46" s="4"/>
      <c r="AF46" s="8"/>
      <c r="AG46" s="14"/>
      <c r="AH46" s="8"/>
      <c r="AI46" s="25"/>
      <c r="AJ46" s="9"/>
      <c r="AK46" s="9"/>
      <c r="AL46" s="9"/>
      <c r="AM46" s="14"/>
      <c r="AN46" s="14"/>
      <c r="AO46" s="14"/>
      <c r="AP46" s="14"/>
      <c r="AQ46" s="14"/>
      <c r="AR46" s="14"/>
    </row>
    <row r="47" spans="1:44" x14ac:dyDescent="0.3">
      <c r="A47" s="11"/>
      <c r="B47" s="11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  <c r="W47" s="20"/>
      <c r="X47" s="20"/>
      <c r="Y47" s="23"/>
      <c r="Z47" s="23"/>
      <c r="AA47" s="4"/>
      <c r="AB47" s="4"/>
      <c r="AC47" s="4"/>
      <c r="AD47" s="4"/>
      <c r="AE47" s="4"/>
      <c r="AF47" s="8"/>
      <c r="AG47" s="14"/>
      <c r="AH47" s="8"/>
      <c r="AI47" s="25"/>
      <c r="AJ47" s="9"/>
      <c r="AK47" s="9"/>
      <c r="AL47" s="9"/>
      <c r="AM47" s="14"/>
      <c r="AN47" s="14"/>
      <c r="AO47" s="14"/>
      <c r="AP47" s="14"/>
      <c r="AQ47" s="14"/>
      <c r="AR47" s="14"/>
    </row>
    <row r="48" spans="1:44" x14ac:dyDescent="0.3">
      <c r="A48" s="11"/>
      <c r="B48" s="11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6"/>
      <c r="W48" s="20"/>
      <c r="X48" s="20"/>
      <c r="Y48" s="23"/>
      <c r="Z48" s="23"/>
      <c r="AA48" s="4"/>
      <c r="AB48" s="4"/>
      <c r="AC48" s="4"/>
      <c r="AD48" s="4"/>
      <c r="AE48" s="4"/>
      <c r="AF48" s="8"/>
      <c r="AG48" s="14"/>
      <c r="AH48" s="8"/>
      <c r="AI48" s="25"/>
      <c r="AJ48" s="9"/>
      <c r="AK48" s="9"/>
      <c r="AL48" s="9"/>
      <c r="AM48" s="14"/>
      <c r="AN48" s="14"/>
      <c r="AO48" s="14"/>
      <c r="AP48" s="14"/>
      <c r="AQ48" s="14"/>
      <c r="AR48" s="14"/>
    </row>
    <row r="49" spans="1:44" x14ac:dyDescent="0.3">
      <c r="A49" s="11"/>
      <c r="B49" s="11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  <c r="W49" s="20"/>
      <c r="X49" s="20"/>
      <c r="Y49" s="23"/>
      <c r="Z49" s="23"/>
      <c r="AA49" s="4"/>
      <c r="AB49" s="4"/>
      <c r="AC49" s="4"/>
      <c r="AD49" s="4"/>
      <c r="AE49" s="4"/>
      <c r="AF49" s="8"/>
      <c r="AG49" s="14"/>
      <c r="AH49" s="8"/>
      <c r="AI49" s="25"/>
      <c r="AJ49" s="9"/>
      <c r="AK49" s="9"/>
      <c r="AL49" s="9"/>
      <c r="AM49" s="14"/>
      <c r="AN49" s="14"/>
      <c r="AO49" s="14"/>
      <c r="AP49" s="14"/>
      <c r="AQ49" s="14"/>
      <c r="AR49" s="14"/>
    </row>
    <row r="50" spans="1:44" x14ac:dyDescent="0.3">
      <c r="A50" s="11"/>
      <c r="B50" s="11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6"/>
      <c r="W50" s="20"/>
      <c r="X50" s="20"/>
      <c r="Y50" s="23"/>
      <c r="Z50" s="23"/>
      <c r="AA50" s="4"/>
      <c r="AB50" s="4"/>
      <c r="AC50" s="4"/>
      <c r="AD50" s="4"/>
      <c r="AE50" s="4"/>
      <c r="AF50" s="8"/>
      <c r="AG50" s="14"/>
      <c r="AH50" s="8"/>
      <c r="AI50" s="25"/>
      <c r="AJ50" s="9"/>
      <c r="AK50" s="9"/>
      <c r="AL50" s="9"/>
      <c r="AM50" s="14"/>
      <c r="AN50" s="14"/>
      <c r="AO50" s="14"/>
      <c r="AP50" s="14"/>
      <c r="AQ50" s="14"/>
      <c r="AR50" s="14"/>
    </row>
    <row r="51" spans="1:44" x14ac:dyDescent="0.3">
      <c r="A51" s="11"/>
      <c r="B51" s="11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  <c r="W51" s="20"/>
      <c r="X51" s="20"/>
      <c r="Y51" s="23"/>
      <c r="Z51" s="23"/>
      <c r="AA51" s="4"/>
      <c r="AB51" s="4"/>
      <c r="AC51" s="4"/>
      <c r="AD51" s="4"/>
      <c r="AE51" s="4"/>
      <c r="AF51" s="8"/>
      <c r="AG51" s="14"/>
      <c r="AH51" s="8"/>
      <c r="AI51" s="25"/>
      <c r="AJ51" s="9"/>
      <c r="AK51" s="9"/>
      <c r="AL51" s="9"/>
      <c r="AM51" s="14"/>
      <c r="AN51" s="14"/>
      <c r="AO51" s="14"/>
      <c r="AP51" s="14"/>
      <c r="AQ51" s="14"/>
      <c r="AR51" s="14"/>
    </row>
    <row r="52" spans="1:44" x14ac:dyDescent="0.3">
      <c r="A52" s="11"/>
      <c r="B52" s="11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6"/>
      <c r="W52" s="20"/>
      <c r="X52" s="20"/>
      <c r="Y52" s="23"/>
      <c r="Z52" s="23"/>
      <c r="AA52" s="4"/>
      <c r="AB52" s="4"/>
      <c r="AC52" s="4"/>
      <c r="AD52" s="4"/>
      <c r="AE52" s="4"/>
      <c r="AF52" s="8"/>
      <c r="AG52" s="14"/>
      <c r="AH52" s="8"/>
      <c r="AI52" s="25"/>
      <c r="AJ52" s="9"/>
      <c r="AK52" s="9"/>
      <c r="AL52" s="9"/>
      <c r="AM52" s="14"/>
      <c r="AN52" s="14"/>
      <c r="AO52" s="14"/>
      <c r="AP52" s="14"/>
      <c r="AQ52" s="14"/>
      <c r="AR52" s="14"/>
    </row>
    <row r="53" spans="1:44" x14ac:dyDescent="0.3">
      <c r="A53" s="11"/>
      <c r="B53" s="11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  <c r="W53" s="20"/>
      <c r="X53" s="20"/>
      <c r="Y53" s="23"/>
      <c r="Z53" s="23"/>
      <c r="AA53" s="4"/>
      <c r="AB53" s="4"/>
      <c r="AC53" s="4"/>
      <c r="AD53" s="4"/>
      <c r="AE53" s="4"/>
      <c r="AF53" s="8"/>
      <c r="AG53" s="14"/>
      <c r="AH53" s="8"/>
      <c r="AI53" s="25"/>
      <c r="AJ53" s="9"/>
      <c r="AK53" s="9"/>
      <c r="AL53" s="9"/>
      <c r="AM53" s="14"/>
      <c r="AN53" s="14"/>
      <c r="AO53" s="14"/>
      <c r="AP53" s="14"/>
      <c r="AQ53" s="14"/>
      <c r="AR53" s="14"/>
    </row>
    <row r="54" spans="1:44" x14ac:dyDescent="0.3">
      <c r="A54" s="11"/>
      <c r="B54" s="11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6"/>
      <c r="W54" s="20"/>
      <c r="X54" s="20"/>
      <c r="Y54" s="23"/>
      <c r="Z54" s="23"/>
      <c r="AA54" s="4"/>
      <c r="AB54" s="4"/>
      <c r="AC54" s="4"/>
      <c r="AD54" s="4"/>
      <c r="AE54" s="4"/>
      <c r="AF54" s="8"/>
      <c r="AG54" s="14"/>
      <c r="AH54" s="8"/>
      <c r="AI54" s="25"/>
      <c r="AJ54" s="9"/>
      <c r="AK54" s="9"/>
      <c r="AL54" s="9"/>
      <c r="AM54" s="14"/>
      <c r="AN54" s="14"/>
      <c r="AO54" s="14"/>
      <c r="AP54" s="14"/>
      <c r="AQ54" s="14"/>
      <c r="AR54" s="14"/>
    </row>
    <row r="55" spans="1:44" x14ac:dyDescent="0.3">
      <c r="A55" s="11"/>
      <c r="B55" s="11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  <c r="W55" s="20"/>
      <c r="X55" s="20"/>
      <c r="Y55" s="23"/>
      <c r="Z55" s="23"/>
      <c r="AA55" s="4"/>
      <c r="AB55" s="4"/>
      <c r="AC55" s="4"/>
      <c r="AD55" s="4"/>
      <c r="AE55" s="4"/>
      <c r="AF55" s="8"/>
      <c r="AG55" s="14"/>
      <c r="AH55" s="8"/>
      <c r="AI55" s="25"/>
      <c r="AJ55" s="9"/>
      <c r="AK55" s="9"/>
      <c r="AL55" s="9"/>
      <c r="AM55" s="14"/>
      <c r="AN55" s="14"/>
      <c r="AO55" s="14"/>
      <c r="AP55" s="14"/>
      <c r="AQ55" s="14"/>
      <c r="AR55" s="14"/>
    </row>
    <row r="56" spans="1:44" x14ac:dyDescent="0.3">
      <c r="A56" s="11"/>
      <c r="B56" s="11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6"/>
      <c r="W56" s="20"/>
      <c r="X56" s="20"/>
      <c r="Y56" s="23"/>
      <c r="Z56" s="23"/>
      <c r="AA56" s="4"/>
      <c r="AB56" s="4"/>
      <c r="AC56" s="4"/>
      <c r="AD56" s="4"/>
      <c r="AE56" s="4"/>
      <c r="AF56" s="8"/>
      <c r="AG56" s="14"/>
      <c r="AH56" s="8"/>
      <c r="AI56" s="25"/>
      <c r="AJ56" s="9"/>
      <c r="AK56" s="9"/>
      <c r="AL56" s="9"/>
      <c r="AM56" s="14"/>
      <c r="AN56" s="14"/>
      <c r="AO56" s="14"/>
      <c r="AP56" s="14"/>
      <c r="AQ56" s="14"/>
      <c r="AR56" s="14"/>
    </row>
    <row r="57" spans="1:44" x14ac:dyDescent="0.3">
      <c r="A57" s="11"/>
      <c r="B57" s="11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  <c r="W57" s="20"/>
      <c r="X57" s="20"/>
      <c r="Y57" s="23"/>
      <c r="Z57" s="23"/>
      <c r="AA57" s="4"/>
      <c r="AB57" s="4"/>
      <c r="AC57" s="4"/>
      <c r="AD57" s="4"/>
      <c r="AE57" s="4"/>
      <c r="AF57" s="8"/>
      <c r="AG57" s="14"/>
      <c r="AH57" s="8"/>
      <c r="AI57" s="25"/>
      <c r="AJ57" s="9"/>
      <c r="AK57" s="9"/>
      <c r="AL57" s="9"/>
      <c r="AM57" s="14"/>
      <c r="AN57" s="14"/>
      <c r="AO57" s="14"/>
      <c r="AP57" s="14"/>
      <c r="AQ57" s="14"/>
      <c r="AR57" s="14"/>
    </row>
    <row r="58" spans="1:44" x14ac:dyDescent="0.3">
      <c r="A58" s="11"/>
      <c r="B58" s="11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6"/>
      <c r="W58" s="20"/>
      <c r="X58" s="20"/>
      <c r="Y58" s="23"/>
      <c r="Z58" s="23"/>
      <c r="AA58" s="4"/>
      <c r="AB58" s="4"/>
      <c r="AC58" s="4"/>
      <c r="AD58" s="4"/>
      <c r="AE58" s="4"/>
      <c r="AF58" s="8"/>
      <c r="AG58" s="14"/>
      <c r="AH58" s="8"/>
      <c r="AI58" s="25"/>
      <c r="AJ58" s="9"/>
      <c r="AK58" s="9"/>
      <c r="AL58" s="9"/>
      <c r="AM58" s="14"/>
      <c r="AN58" s="14"/>
      <c r="AO58" s="14"/>
      <c r="AP58" s="14"/>
      <c r="AQ58" s="14"/>
      <c r="AR58" s="14"/>
    </row>
    <row r="59" spans="1:44" x14ac:dyDescent="0.3">
      <c r="A59" s="11"/>
      <c r="B59" s="11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  <c r="W59" s="20"/>
      <c r="X59" s="20"/>
      <c r="Y59" s="23"/>
      <c r="Z59" s="23"/>
      <c r="AA59" s="4"/>
      <c r="AB59" s="4"/>
      <c r="AC59" s="4"/>
      <c r="AD59" s="4"/>
      <c r="AE59" s="4"/>
      <c r="AF59" s="8"/>
      <c r="AG59" s="14"/>
      <c r="AH59" s="8"/>
      <c r="AI59" s="25"/>
      <c r="AJ59" s="9"/>
      <c r="AK59" s="9"/>
      <c r="AL59" s="9"/>
      <c r="AM59" s="14"/>
      <c r="AN59" s="14"/>
      <c r="AO59" s="14"/>
      <c r="AP59" s="14"/>
      <c r="AQ59" s="14"/>
      <c r="AR59" s="14"/>
    </row>
    <row r="60" spans="1:44" x14ac:dyDescent="0.3">
      <c r="A60" s="11"/>
      <c r="B60" s="11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6"/>
      <c r="W60" s="20"/>
      <c r="X60" s="20"/>
      <c r="Y60" s="23"/>
      <c r="Z60" s="23"/>
      <c r="AA60" s="4"/>
      <c r="AB60" s="4"/>
      <c r="AC60" s="4"/>
      <c r="AD60" s="4"/>
      <c r="AE60" s="4"/>
      <c r="AF60" s="8"/>
      <c r="AG60" s="14"/>
      <c r="AH60" s="8"/>
      <c r="AI60" s="25"/>
      <c r="AJ60" s="9"/>
      <c r="AK60" s="9"/>
      <c r="AL60" s="9"/>
      <c r="AM60" s="14"/>
      <c r="AN60" s="14"/>
      <c r="AO60" s="14"/>
      <c r="AP60" s="14"/>
      <c r="AQ60" s="14"/>
      <c r="AR60" s="14"/>
    </row>
    <row r="61" spans="1:44" x14ac:dyDescent="0.3">
      <c r="A61" s="11"/>
      <c r="B61" s="11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  <c r="W61" s="20"/>
      <c r="X61" s="20"/>
      <c r="Y61" s="23"/>
      <c r="Z61" s="23"/>
      <c r="AA61" s="4"/>
      <c r="AB61" s="4"/>
      <c r="AC61" s="4"/>
      <c r="AD61" s="4"/>
      <c r="AE61" s="4"/>
      <c r="AF61" s="8"/>
      <c r="AG61" s="14"/>
      <c r="AH61" s="8"/>
      <c r="AI61" s="25"/>
      <c r="AJ61" s="9"/>
      <c r="AK61" s="9"/>
      <c r="AL61" s="9"/>
      <c r="AM61" s="14"/>
      <c r="AN61" s="14"/>
      <c r="AO61" s="14"/>
      <c r="AP61" s="14"/>
      <c r="AQ61" s="14"/>
      <c r="AR61" s="14"/>
    </row>
    <row r="62" spans="1:44" x14ac:dyDescent="0.3">
      <c r="A62" s="11"/>
      <c r="B62" s="11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6"/>
      <c r="W62" s="20"/>
      <c r="X62" s="20"/>
      <c r="Y62" s="23"/>
      <c r="Z62" s="23"/>
      <c r="AA62" s="4"/>
      <c r="AB62" s="4"/>
      <c r="AC62" s="4"/>
      <c r="AD62" s="4"/>
      <c r="AE62" s="4"/>
      <c r="AF62" s="8"/>
      <c r="AG62" s="14"/>
      <c r="AH62" s="8"/>
      <c r="AI62" s="25"/>
      <c r="AJ62" s="9"/>
      <c r="AK62" s="9"/>
      <c r="AL62" s="9"/>
      <c r="AM62" s="14"/>
      <c r="AN62" s="14"/>
      <c r="AO62" s="14"/>
      <c r="AP62" s="14"/>
      <c r="AQ62" s="14"/>
      <c r="AR62" s="14"/>
    </row>
    <row r="63" spans="1:44" x14ac:dyDescent="0.3">
      <c r="A63" s="11"/>
      <c r="B63" s="11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  <c r="W63" s="20"/>
      <c r="X63" s="20"/>
      <c r="Y63" s="23"/>
      <c r="Z63" s="23"/>
      <c r="AA63" s="4"/>
      <c r="AB63" s="4"/>
      <c r="AC63" s="4"/>
      <c r="AD63" s="4"/>
      <c r="AE63" s="4"/>
      <c r="AF63" s="8"/>
      <c r="AG63" s="14"/>
      <c r="AH63" s="8"/>
      <c r="AI63" s="25"/>
      <c r="AJ63" s="9"/>
      <c r="AK63" s="9"/>
      <c r="AL63" s="9"/>
      <c r="AM63" s="14"/>
      <c r="AN63" s="14"/>
      <c r="AO63" s="14"/>
      <c r="AP63" s="14"/>
      <c r="AQ63" s="14"/>
      <c r="AR63" s="14"/>
    </row>
    <row r="64" spans="1:44" x14ac:dyDescent="0.3">
      <c r="A64" s="11"/>
      <c r="B64" s="11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6"/>
      <c r="W64" s="20"/>
      <c r="X64" s="20"/>
      <c r="Y64" s="23"/>
      <c r="Z64" s="23"/>
      <c r="AA64" s="4"/>
      <c r="AB64" s="4"/>
      <c r="AC64" s="4"/>
      <c r="AD64" s="4"/>
      <c r="AE64" s="4"/>
      <c r="AF64" s="8"/>
      <c r="AG64" s="14"/>
      <c r="AH64" s="8"/>
      <c r="AI64" s="25"/>
      <c r="AJ64" s="9"/>
      <c r="AK64" s="9"/>
      <c r="AL64" s="9"/>
      <c r="AM64" s="14"/>
      <c r="AN64" s="14"/>
      <c r="AO64" s="14"/>
      <c r="AP64" s="14"/>
      <c r="AQ64" s="14"/>
      <c r="AR64" s="14"/>
    </row>
    <row r="65" spans="1:44" x14ac:dyDescent="0.3">
      <c r="A65" s="11"/>
      <c r="B65" s="11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  <c r="W65" s="20"/>
      <c r="X65" s="20"/>
      <c r="Y65" s="23"/>
      <c r="Z65" s="23"/>
      <c r="AA65" s="4"/>
      <c r="AB65" s="4"/>
      <c r="AC65" s="4"/>
      <c r="AD65" s="4"/>
      <c r="AE65" s="4"/>
      <c r="AF65" s="8"/>
      <c r="AG65" s="14"/>
      <c r="AH65" s="8"/>
      <c r="AI65" s="25"/>
      <c r="AJ65" s="9"/>
      <c r="AK65" s="9"/>
      <c r="AL65" s="9"/>
      <c r="AM65" s="14"/>
      <c r="AN65" s="14"/>
      <c r="AO65" s="14"/>
      <c r="AP65" s="14"/>
      <c r="AQ65" s="14"/>
      <c r="AR65" s="14"/>
    </row>
    <row r="66" spans="1:44" x14ac:dyDescent="0.3">
      <c r="A66" s="11"/>
      <c r="B66" s="11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6"/>
      <c r="W66" s="20"/>
      <c r="X66" s="20"/>
      <c r="Y66" s="23"/>
      <c r="Z66" s="23"/>
      <c r="AA66" s="4"/>
      <c r="AB66" s="4"/>
      <c r="AC66" s="4"/>
      <c r="AD66" s="4"/>
      <c r="AE66" s="4"/>
      <c r="AF66" s="8"/>
      <c r="AG66" s="14"/>
      <c r="AH66" s="8"/>
      <c r="AI66" s="25"/>
      <c r="AJ66" s="9"/>
      <c r="AK66" s="9"/>
      <c r="AL66" s="9"/>
      <c r="AM66" s="14"/>
      <c r="AN66" s="14"/>
      <c r="AO66" s="14"/>
      <c r="AP66" s="14"/>
      <c r="AQ66" s="14"/>
      <c r="AR66" s="14"/>
    </row>
    <row r="67" spans="1:44" x14ac:dyDescent="0.3">
      <c r="A67" s="11"/>
      <c r="B67" s="11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  <c r="W67" s="20"/>
      <c r="X67" s="20"/>
      <c r="Y67" s="23"/>
      <c r="Z67" s="23"/>
      <c r="AA67" s="4"/>
      <c r="AB67" s="4"/>
      <c r="AC67" s="4"/>
      <c r="AD67" s="4"/>
      <c r="AE67" s="4"/>
      <c r="AF67" s="8"/>
      <c r="AG67" s="14"/>
      <c r="AH67" s="8"/>
      <c r="AI67" s="25"/>
      <c r="AJ67" s="9"/>
      <c r="AK67" s="9"/>
      <c r="AL67" s="9"/>
      <c r="AM67" s="14"/>
      <c r="AN67" s="14"/>
      <c r="AO67" s="14"/>
      <c r="AP67" s="14"/>
      <c r="AQ67" s="14"/>
      <c r="AR67" s="14"/>
    </row>
    <row r="68" spans="1:44" x14ac:dyDescent="0.3">
      <c r="A68" s="11"/>
      <c r="B68" s="11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6"/>
      <c r="W68" s="20"/>
      <c r="X68" s="20"/>
      <c r="Y68" s="23"/>
      <c r="Z68" s="23"/>
      <c r="AA68" s="4"/>
      <c r="AB68" s="4"/>
      <c r="AC68" s="4"/>
      <c r="AD68" s="4"/>
      <c r="AE68" s="4"/>
      <c r="AF68" s="8"/>
      <c r="AG68" s="14"/>
      <c r="AH68" s="8"/>
      <c r="AI68" s="25"/>
      <c r="AJ68" s="9"/>
      <c r="AK68" s="9"/>
      <c r="AL68" s="9"/>
      <c r="AM68" s="14"/>
      <c r="AN68" s="14"/>
      <c r="AO68" s="14"/>
      <c r="AP68" s="14"/>
      <c r="AQ68" s="14"/>
      <c r="AR68" s="14"/>
    </row>
    <row r="69" spans="1:44" x14ac:dyDescent="0.3">
      <c r="A69" s="11"/>
      <c r="B69" s="11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  <c r="W69" s="20"/>
      <c r="X69" s="20"/>
      <c r="Y69" s="23"/>
      <c r="Z69" s="23"/>
      <c r="AA69" s="4"/>
      <c r="AB69" s="4"/>
      <c r="AC69" s="4"/>
      <c r="AD69" s="4"/>
      <c r="AE69" s="4"/>
      <c r="AF69" s="8"/>
      <c r="AG69" s="14"/>
      <c r="AH69" s="8"/>
      <c r="AI69" s="25"/>
      <c r="AJ69" s="9"/>
      <c r="AK69" s="9"/>
      <c r="AL69" s="9"/>
      <c r="AM69" s="14"/>
      <c r="AN69" s="14"/>
      <c r="AO69" s="14"/>
      <c r="AP69" s="14"/>
      <c r="AQ69" s="14"/>
      <c r="AR69" s="14"/>
    </row>
    <row r="70" spans="1:44" x14ac:dyDescent="0.3">
      <c r="A70" s="11"/>
      <c r="B70" s="11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6"/>
      <c r="W70" s="20"/>
      <c r="X70" s="20"/>
      <c r="Y70" s="23"/>
      <c r="Z70" s="23"/>
      <c r="AA70" s="4"/>
      <c r="AB70" s="4"/>
      <c r="AC70" s="4"/>
      <c r="AD70" s="4"/>
      <c r="AE70" s="4"/>
      <c r="AF70" s="8"/>
      <c r="AG70" s="14"/>
      <c r="AH70" s="8"/>
      <c r="AI70" s="25"/>
      <c r="AJ70" s="9"/>
      <c r="AK70" s="9"/>
      <c r="AL70" s="9"/>
      <c r="AM70" s="14"/>
      <c r="AN70" s="14"/>
      <c r="AO70" s="14"/>
      <c r="AP70" s="14"/>
      <c r="AQ70" s="14"/>
      <c r="AR70" s="14"/>
    </row>
    <row r="71" spans="1:44" x14ac:dyDescent="0.3">
      <c r="A71" s="11"/>
      <c r="B71" s="11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  <c r="W71" s="20"/>
      <c r="X71" s="20"/>
      <c r="Y71" s="23"/>
      <c r="Z71" s="23"/>
      <c r="AA71" s="4"/>
      <c r="AB71" s="4"/>
      <c r="AC71" s="4"/>
      <c r="AD71" s="4"/>
      <c r="AE71" s="4"/>
      <c r="AF71" s="8"/>
      <c r="AG71" s="14"/>
      <c r="AH71" s="8"/>
      <c r="AI71" s="25"/>
      <c r="AJ71" s="9"/>
      <c r="AK71" s="9"/>
      <c r="AL71" s="9"/>
      <c r="AM71" s="14"/>
      <c r="AN71" s="14"/>
      <c r="AO71" s="14"/>
      <c r="AP71" s="14"/>
      <c r="AQ71" s="14"/>
      <c r="AR71" s="14"/>
    </row>
    <row r="72" spans="1:44" x14ac:dyDescent="0.3">
      <c r="A72" s="11"/>
      <c r="B72" s="11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6"/>
      <c r="W72" s="20"/>
      <c r="X72" s="20"/>
      <c r="Y72" s="23"/>
      <c r="Z72" s="23"/>
      <c r="AA72" s="4"/>
      <c r="AB72" s="4"/>
      <c r="AC72" s="4"/>
      <c r="AD72" s="4"/>
      <c r="AE72" s="4"/>
      <c r="AF72" s="8"/>
      <c r="AG72" s="14"/>
      <c r="AH72" s="8"/>
      <c r="AI72" s="25"/>
      <c r="AJ72" s="9"/>
      <c r="AK72" s="9"/>
      <c r="AL72" s="9"/>
      <c r="AM72" s="14"/>
      <c r="AN72" s="14"/>
      <c r="AO72" s="14"/>
      <c r="AP72" s="14"/>
      <c r="AQ72" s="14"/>
      <c r="AR72" s="14"/>
    </row>
    <row r="73" spans="1:44" x14ac:dyDescent="0.3">
      <c r="A73" s="11"/>
      <c r="B73" s="11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  <c r="W73" s="20"/>
      <c r="X73" s="20"/>
      <c r="Y73" s="23"/>
      <c r="Z73" s="23"/>
      <c r="AA73" s="4"/>
      <c r="AB73" s="4"/>
      <c r="AC73" s="4"/>
      <c r="AD73" s="4"/>
      <c r="AE73" s="4"/>
      <c r="AF73" s="8"/>
      <c r="AG73" s="14"/>
      <c r="AH73" s="8"/>
      <c r="AI73" s="25"/>
      <c r="AJ73" s="9"/>
      <c r="AK73" s="9"/>
      <c r="AL73" s="9"/>
      <c r="AM73" s="14"/>
      <c r="AN73" s="14"/>
      <c r="AO73" s="14"/>
      <c r="AP73" s="14"/>
      <c r="AQ73" s="14"/>
      <c r="AR73" s="14"/>
    </row>
    <row r="74" spans="1:44" x14ac:dyDescent="0.3">
      <c r="A74" s="11"/>
      <c r="B74" s="11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6"/>
      <c r="W74" s="20"/>
      <c r="X74" s="20"/>
      <c r="Y74" s="23"/>
      <c r="Z74" s="23"/>
      <c r="AA74" s="4"/>
      <c r="AB74" s="4"/>
      <c r="AC74" s="4"/>
      <c r="AD74" s="4"/>
      <c r="AE74" s="4"/>
      <c r="AF74" s="8"/>
      <c r="AG74" s="14"/>
      <c r="AH74" s="8"/>
      <c r="AI74" s="25"/>
      <c r="AJ74" s="9"/>
      <c r="AK74" s="9"/>
      <c r="AL74" s="9"/>
      <c r="AM74" s="14"/>
      <c r="AN74" s="14"/>
      <c r="AO74" s="14"/>
      <c r="AP74" s="14"/>
      <c r="AQ74" s="14"/>
      <c r="AR74" s="14"/>
    </row>
    <row r="75" spans="1:44" x14ac:dyDescent="0.3">
      <c r="A75" s="11"/>
      <c r="B75" s="11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  <c r="W75" s="20"/>
      <c r="X75" s="20"/>
      <c r="Y75" s="23"/>
      <c r="Z75" s="23"/>
      <c r="AA75" s="4"/>
      <c r="AB75" s="4"/>
      <c r="AC75" s="4"/>
      <c r="AD75" s="4"/>
      <c r="AE75" s="4"/>
      <c r="AF75" s="8"/>
      <c r="AG75" s="14"/>
      <c r="AH75" s="8"/>
      <c r="AI75" s="25"/>
      <c r="AJ75" s="9"/>
      <c r="AK75" s="9"/>
      <c r="AL75" s="9"/>
      <c r="AM75" s="14"/>
      <c r="AN75" s="14"/>
      <c r="AO75" s="14"/>
      <c r="AP75" s="14"/>
      <c r="AQ75" s="14"/>
      <c r="AR75" s="14"/>
    </row>
    <row r="76" spans="1:44" x14ac:dyDescent="0.3">
      <c r="A76" s="11"/>
      <c r="B76" s="11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6"/>
      <c r="W76" s="20"/>
      <c r="X76" s="20"/>
      <c r="Y76" s="23"/>
      <c r="Z76" s="23"/>
      <c r="AA76" s="4"/>
      <c r="AB76" s="4"/>
      <c r="AC76" s="4"/>
      <c r="AD76" s="4"/>
      <c r="AE76" s="4"/>
      <c r="AF76" s="8"/>
      <c r="AG76" s="14"/>
      <c r="AH76" s="8"/>
      <c r="AI76" s="25"/>
      <c r="AJ76" s="9"/>
      <c r="AK76" s="9"/>
      <c r="AL76" s="9"/>
      <c r="AM76" s="14"/>
      <c r="AN76" s="14"/>
      <c r="AO76" s="14"/>
      <c r="AP76" s="14"/>
      <c r="AQ76" s="14"/>
      <c r="AR76" s="14"/>
    </row>
    <row r="77" spans="1:44" x14ac:dyDescent="0.3">
      <c r="A77" s="11"/>
      <c r="B77" s="11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  <c r="W77" s="20"/>
      <c r="X77" s="20"/>
      <c r="Y77" s="23"/>
      <c r="Z77" s="23"/>
      <c r="AA77" s="4"/>
      <c r="AB77" s="4"/>
      <c r="AC77" s="4"/>
      <c r="AD77" s="4"/>
      <c r="AE77" s="4"/>
      <c r="AF77" s="8"/>
      <c r="AG77" s="14"/>
      <c r="AH77" s="8"/>
      <c r="AI77" s="25"/>
      <c r="AJ77" s="9"/>
      <c r="AK77" s="9"/>
      <c r="AL77" s="9"/>
      <c r="AM77" s="14"/>
      <c r="AN77" s="14"/>
      <c r="AO77" s="14"/>
      <c r="AP77" s="14"/>
      <c r="AQ77" s="14"/>
      <c r="AR77" s="14"/>
    </row>
    <row r="78" spans="1:44" x14ac:dyDescent="0.3">
      <c r="A78" s="11"/>
      <c r="B78" s="11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6"/>
      <c r="W78" s="20"/>
      <c r="X78" s="20"/>
      <c r="Y78" s="23"/>
      <c r="Z78" s="23"/>
      <c r="AA78" s="4"/>
      <c r="AB78" s="4"/>
      <c r="AC78" s="4"/>
      <c r="AD78" s="4"/>
      <c r="AE78" s="4"/>
      <c r="AF78" s="8"/>
      <c r="AG78" s="14"/>
      <c r="AH78" s="8"/>
      <c r="AI78" s="25"/>
      <c r="AJ78" s="9"/>
      <c r="AK78" s="9"/>
      <c r="AL78" s="9"/>
      <c r="AM78" s="14"/>
      <c r="AN78" s="14"/>
      <c r="AO78" s="14"/>
      <c r="AP78" s="14"/>
      <c r="AQ78" s="14"/>
      <c r="AR78" s="14"/>
    </row>
    <row r="79" spans="1:44" x14ac:dyDescent="0.3">
      <c r="A79" s="11"/>
      <c r="B79" s="11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  <c r="W79" s="20"/>
      <c r="X79" s="20"/>
      <c r="Y79" s="23"/>
      <c r="Z79" s="23"/>
      <c r="AA79" s="4"/>
      <c r="AB79" s="4"/>
      <c r="AC79" s="4"/>
      <c r="AD79" s="4"/>
      <c r="AE79" s="4"/>
      <c r="AF79" s="8"/>
      <c r="AG79" s="14"/>
      <c r="AH79" s="8"/>
      <c r="AI79" s="25"/>
      <c r="AJ79" s="9"/>
      <c r="AK79" s="9"/>
      <c r="AL79" s="9"/>
      <c r="AM79" s="14"/>
      <c r="AN79" s="14"/>
      <c r="AO79" s="14"/>
      <c r="AP79" s="14"/>
      <c r="AQ79" s="14"/>
      <c r="AR79" s="14"/>
    </row>
    <row r="80" spans="1:44" x14ac:dyDescent="0.3">
      <c r="A80" s="11"/>
      <c r="B80" s="11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6"/>
      <c r="W80" s="20"/>
      <c r="X80" s="20"/>
      <c r="Y80" s="23"/>
      <c r="Z80" s="23"/>
      <c r="AA80" s="4"/>
      <c r="AB80" s="4"/>
      <c r="AC80" s="4"/>
      <c r="AD80" s="4"/>
      <c r="AE80" s="4"/>
      <c r="AF80" s="8"/>
      <c r="AG80" s="14"/>
      <c r="AH80" s="8"/>
      <c r="AI80" s="25"/>
      <c r="AJ80" s="9"/>
      <c r="AK80" s="9"/>
      <c r="AL80" s="9"/>
      <c r="AM80" s="14"/>
      <c r="AN80" s="14"/>
      <c r="AO80" s="14"/>
      <c r="AP80" s="14"/>
      <c r="AQ80" s="14"/>
      <c r="AR80" s="14"/>
    </row>
    <row r="81" spans="1:44" x14ac:dyDescent="0.3">
      <c r="A81" s="11"/>
      <c r="B81" s="11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  <c r="W81" s="20"/>
      <c r="X81" s="20"/>
      <c r="Y81" s="23"/>
      <c r="Z81" s="23"/>
      <c r="AA81" s="4"/>
      <c r="AB81" s="4"/>
      <c r="AC81" s="4"/>
      <c r="AD81" s="4"/>
      <c r="AE81" s="4"/>
      <c r="AF81" s="8"/>
      <c r="AG81" s="14"/>
      <c r="AH81" s="8"/>
      <c r="AI81" s="25"/>
      <c r="AJ81" s="9"/>
      <c r="AK81" s="9"/>
      <c r="AL81" s="9"/>
      <c r="AM81" s="14"/>
      <c r="AN81" s="14"/>
      <c r="AO81" s="14"/>
      <c r="AP81" s="14"/>
      <c r="AQ81" s="14"/>
      <c r="AR81" s="14"/>
    </row>
    <row r="82" spans="1:44" x14ac:dyDescent="0.3">
      <c r="A82" s="11"/>
      <c r="B82" s="11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6"/>
      <c r="W82" s="20"/>
      <c r="X82" s="20"/>
      <c r="Y82" s="23"/>
      <c r="Z82" s="23"/>
      <c r="AA82" s="4"/>
      <c r="AB82" s="4"/>
      <c r="AC82" s="4"/>
      <c r="AD82" s="4"/>
      <c r="AE82" s="4"/>
      <c r="AF82" s="8"/>
      <c r="AG82" s="14"/>
      <c r="AH82" s="8"/>
      <c r="AI82" s="25"/>
      <c r="AJ82" s="9"/>
      <c r="AK82" s="9"/>
      <c r="AL82" s="9"/>
      <c r="AM82" s="14"/>
      <c r="AN82" s="14"/>
      <c r="AO82" s="14"/>
      <c r="AP82" s="14"/>
      <c r="AQ82" s="14"/>
      <c r="AR82" s="14"/>
    </row>
    <row r="83" spans="1:44" x14ac:dyDescent="0.3">
      <c r="A83" s="11"/>
      <c r="B83" s="11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  <c r="W83" s="20"/>
      <c r="X83" s="20"/>
      <c r="Y83" s="23"/>
      <c r="Z83" s="23"/>
      <c r="AA83" s="4"/>
      <c r="AB83" s="4"/>
      <c r="AC83" s="4"/>
      <c r="AD83" s="4"/>
      <c r="AE83" s="4"/>
      <c r="AF83" s="8"/>
      <c r="AG83" s="14"/>
      <c r="AH83" s="8"/>
      <c r="AI83" s="25"/>
      <c r="AJ83" s="9"/>
      <c r="AK83" s="9"/>
      <c r="AL83" s="9"/>
      <c r="AM83" s="14"/>
      <c r="AN83" s="14"/>
      <c r="AO83" s="14"/>
      <c r="AP83" s="14"/>
      <c r="AQ83" s="14"/>
      <c r="AR83" s="14"/>
    </row>
    <row r="84" spans="1:44" x14ac:dyDescent="0.3">
      <c r="A84" s="11"/>
      <c r="B84" s="11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6"/>
      <c r="W84" s="20"/>
      <c r="X84" s="20"/>
      <c r="Y84" s="23"/>
      <c r="Z84" s="23"/>
      <c r="AA84" s="4"/>
      <c r="AB84" s="4"/>
      <c r="AC84" s="4"/>
      <c r="AD84" s="4"/>
      <c r="AE84" s="4"/>
      <c r="AF84" s="8"/>
      <c r="AG84" s="14"/>
      <c r="AH84" s="8"/>
      <c r="AI84" s="25"/>
      <c r="AJ84" s="9"/>
      <c r="AK84" s="9"/>
      <c r="AL84" s="9"/>
      <c r="AM84" s="14"/>
      <c r="AN84" s="14"/>
      <c r="AO84" s="14"/>
      <c r="AP84" s="14"/>
      <c r="AQ84" s="14"/>
      <c r="AR84" s="14"/>
    </row>
    <row r="85" spans="1:44" x14ac:dyDescent="0.3">
      <c r="A85" s="11"/>
      <c r="B85" s="11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  <c r="W85" s="20"/>
      <c r="X85" s="20"/>
      <c r="Y85" s="23"/>
      <c r="Z85" s="23"/>
      <c r="AA85" s="4"/>
      <c r="AB85" s="4"/>
      <c r="AC85" s="4"/>
      <c r="AD85" s="4"/>
      <c r="AE85" s="4"/>
      <c r="AF85" s="8"/>
      <c r="AG85" s="14"/>
      <c r="AH85" s="8"/>
      <c r="AI85" s="25"/>
      <c r="AJ85" s="9"/>
      <c r="AK85" s="9"/>
      <c r="AL85" s="9"/>
      <c r="AM85" s="14"/>
      <c r="AN85" s="14"/>
      <c r="AO85" s="14"/>
      <c r="AP85" s="14"/>
      <c r="AQ85" s="14"/>
      <c r="AR85" s="14"/>
    </row>
    <row r="86" spans="1:44" x14ac:dyDescent="0.3">
      <c r="A86" s="11">
        <f>Forward!A86</f>
        <v>1.8200000000000001E-2</v>
      </c>
      <c r="B86" s="11">
        <f>Forward!B86</f>
        <v>5.4000000000000003E-3</v>
      </c>
      <c r="C86" s="3">
        <v>44562</v>
      </c>
      <c r="D86" s="4"/>
      <c r="E86" s="4"/>
      <c r="F86" s="4"/>
      <c r="G86" s="4"/>
      <c r="H86" s="4"/>
      <c r="I86" s="4"/>
      <c r="J86" s="4"/>
      <c r="K86" s="4">
        <f>Forward!K86+(-'Swap - Encargos'!B3-'Swap - Encargos'!$M3-'Swap - Encargos'!$L3)+('Swap - Encargos'!X3)</f>
        <v>203</v>
      </c>
      <c r="L86" s="4">
        <f>Forward!L86+(-'Swap - Encargos'!C3-'Swap - Encargos'!$M3-'Swap - Encargos'!$L3)+('Swap - Encargos'!Y3)</f>
        <v>213</v>
      </c>
      <c r="M86" s="4">
        <f>Forward!M86+(-'Swap - Encargos'!D3-'Swap - Encargos'!$M3-'Swap - Encargos'!$L3)+('Swap - Encargos'!Z3)</f>
        <v>190</v>
      </c>
      <c r="N86" s="4">
        <f>Forward!N86+(-'Swap - Encargos'!E3-'Swap - Encargos'!$M3-'Swap - Encargos'!$L3)+('Swap - Encargos'!AA3)</f>
        <v>178</v>
      </c>
      <c r="O86" s="4">
        <f>Forward!O86+(-'Swap - Encargos'!F3-'Swap - Encargos'!$M3-'Swap - Encargos'!$L3)+('Swap - Encargos'!AB3)</f>
        <v>170</v>
      </c>
      <c r="P86" s="4">
        <f>Forward!P86+(-'Swap - Encargos'!G3-'Swap - Encargos'!$M3-'Swap - Encargos'!$L3)+('Swap - Encargos'!AC3)</f>
        <v>168</v>
      </c>
      <c r="Q86" s="4">
        <f>Forward!Q86+(-'Swap - Encargos'!H3-'Swap - Encargos'!$M3-'Swap - Encargos'!$L3)+('Swap - Encargos'!AD3)</f>
        <v>163</v>
      </c>
      <c r="R86" s="4">
        <f>Forward!R86+(-'Swap - Encargos'!I3-'Swap - Encargos'!$M3-'Swap - Encargos'!$L3)+('Swap - Encargos'!AE3)</f>
        <v>158</v>
      </c>
      <c r="S86" s="4">
        <f>Forward!S86+(-'Swap - Encargos'!J3-'Swap - Encargos'!$M3-'Swap - Encargos'!$L3)+('Swap - Encargos'!AF3)</f>
        <v>154</v>
      </c>
      <c r="T86" s="4">
        <f>Forward!T86+(-'Swap - Encargos'!K3-'Swap - Encargos'!$M3-'Swap - Encargos'!$L3)+('Swap - Encargos'!AG3)</f>
        <v>149</v>
      </c>
      <c r="U86" s="4">
        <f>Forward!U86</f>
        <v>0</v>
      </c>
      <c r="V86" s="6"/>
      <c r="W86" s="20">
        <f t="shared" ref="W86:W141" si="0">((13-MONTH($C86))*INDEX($D86:$V86,1,MATCH(YEAR($C86),$D$1:$V$1,0))+12*INDEX($D86:$V86,1,MATCH(YEAR($C86)+1,$D$1:$V$1,0))+12*INDEX($D86:$V86,1,MATCH(YEAR($C86)+2,$D$1:$V$1,0))+(MONTH($C86)-1)*INDEX($D86:$V86,1,MATCH(YEAR($C86)+3,$D$1:$V$1,0)))/36</f>
        <v>202</v>
      </c>
      <c r="X86" s="20">
        <f t="shared" ref="X86:X141" si="1">AVERAGE($W$2:$W$198)</f>
        <v>175.3467261904762</v>
      </c>
      <c r="Y86" s="23">
        <f t="shared" ref="Y86:Y141" si="2">((13-MONTH($C86))*INDEX($D86:$V86,1,MATCH(YEAR($C86),$D$1:$V$1,0))+12*INDEX($D86:$V86,1,MATCH(YEAR($C86)+1,$D$1:$V$1,0))+12*INDEX($D86:$V86,1,MATCH(YEAR($C86)+2,$D$1:$V$1,0))+12*INDEX($D86:$V86,1,MATCH(YEAR($C86)+3,$D$1:$V$1,0))+12*INDEX($D86:$V86,1,MATCH(YEAR($C86)+4,$D$1:$V$1,0))+(MONTH($C86)-1)*INDEX($D86:$V86,1,MATCH(YEAR($C86)+5,$D$1:$V$1,0)))/60</f>
        <v>190.8</v>
      </c>
      <c r="Z86" s="23">
        <f t="shared" ref="Z86:Z141" si="3">AVERAGE($Y$2:$Y$198)</f>
        <v>171.92083333333335</v>
      </c>
      <c r="AA86" s="4">
        <f>IF(MONTH($C86)=1,Forward!AA86,AA85)</f>
        <v>29.89</v>
      </c>
      <c r="AB86" s="4">
        <f>IF(MONTH($C86)=1,Forward!AB86,AB85)</f>
        <v>65</v>
      </c>
      <c r="AC86" s="4">
        <f>IF(MONTH($C86)=1,Forward!AC86,AC85)</f>
        <v>97.95</v>
      </c>
      <c r="AD86" s="4">
        <f>IF(MONTH($C86)=1,Forward!AD86,AD85)</f>
        <v>300</v>
      </c>
      <c r="AE86" s="4">
        <f>AD86*(1+2%)</f>
        <v>306</v>
      </c>
      <c r="AF86" s="8">
        <f t="shared" ref="AF86:AF141" si="4">$AE86+$AA86</f>
        <v>335.89</v>
      </c>
      <c r="AG86" s="14">
        <f t="shared" ref="AG86:AG130" si="5">$AE86+$AB86</f>
        <v>371</v>
      </c>
      <c r="AH86" s="8">
        <f t="shared" ref="AH86:AH141" si="6">$AE86+$AC86</f>
        <v>403.95</v>
      </c>
      <c r="AI86" s="25">
        <f t="shared" ref="AI86:AI134" si="7">(AE86-W86)</f>
        <v>104</v>
      </c>
      <c r="AJ86" s="9">
        <f t="shared" ref="AJ86:AJ134" si="8">(AE86-W86)/AE86</f>
        <v>0.33986928104575165</v>
      </c>
      <c r="AK86" s="9">
        <f t="shared" ref="AK86:AK130" si="9">IF(AJ86&gt;0,AJ86,0)</f>
        <v>0.33986928104575165</v>
      </c>
      <c r="AL86" s="9">
        <f t="shared" ref="AL86:AL130" si="10">IF(AJ86&lt;0,AJ86,0)</f>
        <v>0</v>
      </c>
      <c r="AM86" s="14">
        <f>Forward!AI86</f>
        <v>234</v>
      </c>
      <c r="AN86" s="14">
        <f>Forward!AJ86</f>
        <v>241</v>
      </c>
      <c r="AO86" s="14">
        <f>Forward!AK86</f>
        <v>214</v>
      </c>
      <c r="AP86" s="14">
        <f>Forward!AL86</f>
        <v>199</v>
      </c>
      <c r="AQ86" s="14">
        <f>Forward!AM86</f>
        <v>191</v>
      </c>
      <c r="AR86" s="14"/>
    </row>
    <row r="87" spans="1:44" x14ac:dyDescent="0.3">
      <c r="A87" s="11">
        <f>Forward!A87</f>
        <v>1.83E-2</v>
      </c>
      <c r="B87" s="11">
        <f>Forward!B87</f>
        <v>1.01E-2</v>
      </c>
      <c r="C87" s="3">
        <v>44593</v>
      </c>
      <c r="D87" s="4"/>
      <c r="E87" s="4"/>
      <c r="F87" s="4"/>
      <c r="G87" s="4"/>
      <c r="H87" s="4"/>
      <c r="I87" s="4"/>
      <c r="J87" s="4"/>
      <c r="K87" s="4">
        <f>Forward!K87+(-'Swap - Encargos'!B4-'Swap - Encargos'!$M4-'Swap - Encargos'!$L4)+('Swap - Encargos'!X4)</f>
        <v>133</v>
      </c>
      <c r="L87" s="4">
        <f>Forward!L87+(-'Swap - Encargos'!C4-'Swap - Encargos'!$M4-'Swap - Encargos'!$L4)+('Swap - Encargos'!Y4)</f>
        <v>198</v>
      </c>
      <c r="M87" s="4">
        <f>Forward!M87+(-'Swap - Encargos'!D4-'Swap - Encargos'!$M4-'Swap - Encargos'!$L4)+('Swap - Encargos'!Z4)</f>
        <v>195</v>
      </c>
      <c r="N87" s="4">
        <f>Forward!N87+(-'Swap - Encargos'!E4-'Swap - Encargos'!$M4-'Swap - Encargos'!$L4)+('Swap - Encargos'!AA4)</f>
        <v>178</v>
      </c>
      <c r="O87" s="4">
        <f>Forward!O87+(-'Swap - Encargos'!F4-'Swap - Encargos'!$M4-'Swap - Encargos'!$L4)+('Swap - Encargos'!AB4)</f>
        <v>173</v>
      </c>
      <c r="P87" s="4">
        <f>Forward!P87+(-'Swap - Encargos'!G4-'Swap - Encargos'!$M4-'Swap - Encargos'!$L4)+('Swap - Encargos'!AC4)</f>
        <v>169</v>
      </c>
      <c r="Q87" s="4">
        <f>Forward!Q87+(-'Swap - Encargos'!H4-'Swap - Encargos'!$M4-'Swap - Encargos'!$L4)+('Swap - Encargos'!AD4)</f>
        <v>166</v>
      </c>
      <c r="R87" s="4">
        <f>Forward!R87+(-'Swap - Encargos'!I4-'Swap - Encargos'!$M4-'Swap - Encargos'!$L4)+('Swap - Encargos'!AE4)</f>
        <v>160</v>
      </c>
      <c r="S87" s="4">
        <f>Forward!S87+(-'Swap - Encargos'!J4-'Swap - Encargos'!$M4-'Swap - Encargos'!$L4)+('Swap - Encargos'!AF4)</f>
        <v>155</v>
      </c>
      <c r="T87" s="4">
        <f>Forward!T87+(-'Swap - Encargos'!K4-'Swap - Encargos'!$M4-'Swap - Encargos'!$L4)+('Swap - Encargos'!AG4)</f>
        <v>151</v>
      </c>
      <c r="U87" s="4">
        <f>Forward!U87</f>
        <v>0</v>
      </c>
      <c r="V87" s="6"/>
      <c r="W87" s="20">
        <f t="shared" si="0"/>
        <v>176.58333333333334</v>
      </c>
      <c r="X87" s="20">
        <f t="shared" si="1"/>
        <v>175.3467261904762</v>
      </c>
      <c r="Y87" s="23">
        <f t="shared" si="2"/>
        <v>176</v>
      </c>
      <c r="Z87" s="23">
        <f t="shared" si="3"/>
        <v>171.92083333333335</v>
      </c>
      <c r="AA87" s="4">
        <f>IF(MONTH($C87)=1,Forward!AA87,AA86)</f>
        <v>29.89</v>
      </c>
      <c r="AB87" s="4">
        <f>IF(MONTH($C87)=1,Forward!AB87,AB86)</f>
        <v>65</v>
      </c>
      <c r="AC87" s="4">
        <f>IF(MONTH($C87)=1,Forward!AC87,AC86)</f>
        <v>97.95</v>
      </c>
      <c r="AD87" s="4">
        <f>IF(MONTH($C87)=1,Forward!AD87,AD86)</f>
        <v>300</v>
      </c>
      <c r="AE87" s="4">
        <f t="shared" ref="AE87:AE97" si="11">AD87*(1+2%)</f>
        <v>306</v>
      </c>
      <c r="AF87" s="8">
        <f t="shared" si="4"/>
        <v>335.89</v>
      </c>
      <c r="AG87" s="14">
        <f t="shared" si="5"/>
        <v>371</v>
      </c>
      <c r="AH87" s="8">
        <f t="shared" si="6"/>
        <v>403.95</v>
      </c>
      <c r="AI87" s="25">
        <f t="shared" si="7"/>
        <v>129.41666666666666</v>
      </c>
      <c r="AJ87" s="9">
        <f t="shared" si="8"/>
        <v>0.42293028322440085</v>
      </c>
      <c r="AK87" s="9">
        <f t="shared" si="9"/>
        <v>0.42293028322440085</v>
      </c>
      <c r="AL87" s="9">
        <f t="shared" si="10"/>
        <v>0</v>
      </c>
      <c r="AM87" s="14">
        <f>Forward!AI87</f>
        <v>173</v>
      </c>
      <c r="AN87" s="14">
        <f>Forward!AJ87</f>
        <v>234</v>
      </c>
      <c r="AO87" s="14">
        <f>Forward!AK87</f>
        <v>219</v>
      </c>
      <c r="AP87" s="14">
        <f>Forward!AL87</f>
        <v>201</v>
      </c>
      <c r="AQ87" s="14">
        <f>Forward!AM87</f>
        <v>193</v>
      </c>
      <c r="AR87" s="14"/>
    </row>
    <row r="88" spans="1:44" x14ac:dyDescent="0.3">
      <c r="A88" s="11">
        <f>Forward!A88</f>
        <v>1.7399999999999999E-2</v>
      </c>
      <c r="B88" s="11">
        <f>Forward!B88</f>
        <v>1.6199999999999999E-2</v>
      </c>
      <c r="C88" s="3">
        <v>44621</v>
      </c>
      <c r="D88" s="4"/>
      <c r="E88" s="4"/>
      <c r="F88" s="4"/>
      <c r="G88" s="4"/>
      <c r="H88" s="4"/>
      <c r="I88" s="4"/>
      <c r="J88" s="4"/>
      <c r="K88" s="4">
        <f>Forward!K88+(-'Swap - Encargos'!B5-'Swap - Encargos'!$M5-'Swap - Encargos'!$L5)+('Swap - Encargos'!X5)</f>
        <v>172</v>
      </c>
      <c r="L88" s="4">
        <f>Forward!L88+(-'Swap - Encargos'!C5-'Swap - Encargos'!$M5-'Swap - Encargos'!$L5)+('Swap - Encargos'!Y5)</f>
        <v>229</v>
      </c>
      <c r="M88" s="4">
        <f>Forward!M88+(-'Swap - Encargos'!D5-'Swap - Encargos'!$M5-'Swap - Encargos'!$L5)+('Swap - Encargos'!Z5)</f>
        <v>200</v>
      </c>
      <c r="N88" s="4">
        <f>Forward!N88+(-'Swap - Encargos'!E5-'Swap - Encargos'!$M5-'Swap - Encargos'!$L5)+('Swap - Encargos'!AA5)</f>
        <v>175</v>
      </c>
      <c r="O88" s="4">
        <f>Forward!O88+(-'Swap - Encargos'!F5-'Swap - Encargos'!$M5-'Swap - Encargos'!$L5)+('Swap - Encargos'!AB5)</f>
        <v>174</v>
      </c>
      <c r="P88" s="4">
        <f>Forward!P88+(-'Swap - Encargos'!G5-'Swap - Encargos'!$M5-'Swap - Encargos'!$L5)+('Swap - Encargos'!AC5)</f>
        <v>167</v>
      </c>
      <c r="Q88" s="4">
        <f>Forward!Q88+(-'Swap - Encargos'!H5-'Swap - Encargos'!$M5-'Swap - Encargos'!$L5)+('Swap - Encargos'!AD5)</f>
        <v>163</v>
      </c>
      <c r="R88" s="4">
        <f>Forward!R88+(-'Swap - Encargos'!I5-'Swap - Encargos'!$M5-'Swap - Encargos'!$L5)+('Swap - Encargos'!AE5)</f>
        <v>161</v>
      </c>
      <c r="S88" s="4">
        <f>Forward!S88+(-'Swap - Encargos'!J5-'Swap - Encargos'!$M5-'Swap - Encargos'!$L5)+('Swap - Encargos'!AF5)</f>
        <v>157</v>
      </c>
      <c r="T88" s="4">
        <f>Forward!T88+(-'Swap - Encargos'!K5-'Swap - Encargos'!$M5-'Swap - Encargos'!$L5)+('Swap - Encargos'!AG5)</f>
        <v>151</v>
      </c>
      <c r="U88" s="4">
        <f>Forward!U88</f>
        <v>0</v>
      </c>
      <c r="V88" s="6"/>
      <c r="W88" s="20">
        <f t="shared" si="0"/>
        <v>200.5</v>
      </c>
      <c r="X88" s="20">
        <f t="shared" si="1"/>
        <v>175.3467261904762</v>
      </c>
      <c r="Y88" s="23">
        <f t="shared" si="2"/>
        <v>189.83333333333334</v>
      </c>
      <c r="Z88" s="23">
        <f t="shared" si="3"/>
        <v>171.92083333333335</v>
      </c>
      <c r="AA88" s="4">
        <f>IF(MONTH($C88)=1,Forward!AA88,AA87)</f>
        <v>29.89</v>
      </c>
      <c r="AB88" s="4">
        <f>IF(MONTH($C88)=1,Forward!AB88,AB87)</f>
        <v>65</v>
      </c>
      <c r="AC88" s="4">
        <f>IF(MONTH($C88)=1,Forward!AC88,AC87)</f>
        <v>97.95</v>
      </c>
      <c r="AD88" s="4">
        <f>IF(MONTH($C88)=1,Forward!AD88,AD87)</f>
        <v>300</v>
      </c>
      <c r="AE88" s="4">
        <f t="shared" si="11"/>
        <v>306</v>
      </c>
      <c r="AF88" s="8">
        <f t="shared" si="4"/>
        <v>335.89</v>
      </c>
      <c r="AG88" s="14">
        <f t="shared" si="5"/>
        <v>371</v>
      </c>
      <c r="AH88" s="8">
        <f t="shared" si="6"/>
        <v>403.95</v>
      </c>
      <c r="AI88" s="25">
        <f t="shared" si="7"/>
        <v>105.5</v>
      </c>
      <c r="AJ88" s="9">
        <f t="shared" si="8"/>
        <v>0.34477124183006536</v>
      </c>
      <c r="AK88" s="9">
        <f t="shared" si="9"/>
        <v>0.34477124183006536</v>
      </c>
      <c r="AL88" s="9">
        <f t="shared" si="10"/>
        <v>0</v>
      </c>
      <c r="AM88" s="14">
        <f>Forward!AI88</f>
        <v>192</v>
      </c>
      <c r="AN88" s="14">
        <f>Forward!AJ88</f>
        <v>258</v>
      </c>
      <c r="AO88" s="14">
        <f>Forward!AK88</f>
        <v>225</v>
      </c>
      <c r="AP88" s="14">
        <f>Forward!AL88</f>
        <v>200</v>
      </c>
      <c r="AQ88" s="14">
        <f>Forward!AM88</f>
        <v>192</v>
      </c>
      <c r="AR88" s="14"/>
    </row>
    <row r="89" spans="1:44" x14ac:dyDescent="0.3">
      <c r="A89" s="11">
        <f>Forward!A89</f>
        <v>1.41E-2</v>
      </c>
      <c r="B89" s="11">
        <f>Forward!B89</f>
        <v>1.06E-2</v>
      </c>
      <c r="C89" s="3">
        <v>44652</v>
      </c>
      <c r="D89" s="4"/>
      <c r="E89" s="4"/>
      <c r="F89" s="4"/>
      <c r="G89" s="4"/>
      <c r="H89" s="4"/>
      <c r="I89" s="4"/>
      <c r="J89" s="4"/>
      <c r="K89" s="4">
        <f>Forward!K89+(-'Swap - Encargos'!B6-'Swap - Encargos'!$M6-'Swap - Encargos'!$L6)+('Swap - Encargos'!X6)</f>
        <v>152</v>
      </c>
      <c r="L89" s="4">
        <f>Forward!L89+(-'Swap - Encargos'!C6-'Swap - Encargos'!$M6-'Swap - Encargos'!$L6)+('Swap - Encargos'!Y6)</f>
        <v>221</v>
      </c>
      <c r="M89" s="4">
        <f>Forward!M89+(-'Swap - Encargos'!D6-'Swap - Encargos'!$M6-'Swap - Encargos'!$L6)+('Swap - Encargos'!Z6)</f>
        <v>206</v>
      </c>
      <c r="N89" s="4">
        <f>Forward!N89+(-'Swap - Encargos'!E6-'Swap - Encargos'!$M6-'Swap - Encargos'!$L6)+('Swap - Encargos'!AA6)</f>
        <v>180</v>
      </c>
      <c r="O89" s="4">
        <f>Forward!O89+(-'Swap - Encargos'!F6-'Swap - Encargos'!$M6-'Swap - Encargos'!$L6)+('Swap - Encargos'!AB6)</f>
        <v>171</v>
      </c>
      <c r="P89" s="4">
        <f>Forward!P89+(-'Swap - Encargos'!G6-'Swap - Encargos'!$M6-'Swap - Encargos'!$L6)+('Swap - Encargos'!AC6)</f>
        <v>168</v>
      </c>
      <c r="Q89" s="4">
        <f>Forward!Q89+(-'Swap - Encargos'!H6-'Swap - Encargos'!$M6-'Swap - Encargos'!$L6)+('Swap - Encargos'!AD6)</f>
        <v>165</v>
      </c>
      <c r="R89" s="4">
        <f>Forward!R89+(-'Swap - Encargos'!I6-'Swap - Encargos'!$M6-'Swap - Encargos'!$L6)+('Swap - Encargos'!AE6)</f>
        <v>161</v>
      </c>
      <c r="S89" s="4">
        <f>Forward!S89+(-'Swap - Encargos'!J6-'Swap - Encargos'!$M6-'Swap - Encargos'!$L6)+('Swap - Encargos'!AF6)</f>
        <v>158</v>
      </c>
      <c r="T89" s="4">
        <f>Forward!T89+(-'Swap - Encargos'!K6-'Swap - Encargos'!$M6-'Swap - Encargos'!$L6)+('Swap - Encargos'!AG6)</f>
        <v>154</v>
      </c>
      <c r="U89" s="4">
        <f>Forward!U89</f>
        <v>0</v>
      </c>
      <c r="V89" s="6"/>
      <c r="W89" s="20">
        <f t="shared" si="0"/>
        <v>195.33333333333334</v>
      </c>
      <c r="X89" s="20">
        <f t="shared" si="1"/>
        <v>175.3467261904762</v>
      </c>
      <c r="Y89" s="23">
        <f t="shared" si="2"/>
        <v>186.8</v>
      </c>
      <c r="Z89" s="23">
        <f t="shared" si="3"/>
        <v>171.92083333333335</v>
      </c>
      <c r="AA89" s="4">
        <f>IF(MONTH($C89)=1,Forward!AA89,AA88)</f>
        <v>29.89</v>
      </c>
      <c r="AB89" s="4">
        <f>IF(MONTH($C89)=1,Forward!AB89,AB88)</f>
        <v>65</v>
      </c>
      <c r="AC89" s="4">
        <f>IF(MONTH($C89)=1,Forward!AC89,AC88)</f>
        <v>97.95</v>
      </c>
      <c r="AD89" s="4">
        <f>IF(MONTH($C89)=1,Forward!AD89,AD88)</f>
        <v>300</v>
      </c>
      <c r="AE89" s="4">
        <f t="shared" si="11"/>
        <v>306</v>
      </c>
      <c r="AF89" s="8">
        <f t="shared" si="4"/>
        <v>335.89</v>
      </c>
      <c r="AG89" s="14">
        <f t="shared" si="5"/>
        <v>371</v>
      </c>
      <c r="AH89" s="8">
        <f t="shared" si="6"/>
        <v>403.95</v>
      </c>
      <c r="AI89" s="25">
        <f t="shared" si="7"/>
        <v>110.66666666666666</v>
      </c>
      <c r="AJ89" s="9">
        <f t="shared" si="8"/>
        <v>0.36165577342047928</v>
      </c>
      <c r="AK89" s="9">
        <f t="shared" si="9"/>
        <v>0.36165577342047928</v>
      </c>
      <c r="AL89" s="9">
        <f t="shared" si="10"/>
        <v>0</v>
      </c>
      <c r="AM89" s="14">
        <f>Forward!AI89</f>
        <v>172</v>
      </c>
      <c r="AN89" s="14">
        <f>Forward!AJ89</f>
        <v>258</v>
      </c>
      <c r="AO89" s="14">
        <f>Forward!AK89</f>
        <v>233</v>
      </c>
      <c r="AP89" s="14">
        <f>Forward!AL89</f>
        <v>202</v>
      </c>
      <c r="AQ89" s="14">
        <f>Forward!AM89</f>
        <v>194</v>
      </c>
      <c r="AR89" s="14"/>
    </row>
    <row r="90" spans="1:44" x14ac:dyDescent="0.3">
      <c r="A90" s="11">
        <f>Forward!A90</f>
        <v>5.1999999999999998E-3</v>
      </c>
      <c r="B90" s="11">
        <f>Forward!B90</f>
        <v>4.7000000000000002E-3</v>
      </c>
      <c r="C90" s="3">
        <v>44682</v>
      </c>
      <c r="D90" s="4"/>
      <c r="E90" s="4"/>
      <c r="F90" s="4"/>
      <c r="G90" s="4"/>
      <c r="H90" s="4"/>
      <c r="I90" s="4"/>
      <c r="J90" s="4"/>
      <c r="K90" s="4">
        <f>Forward!K90+(-'Swap - Encargos'!B7-'Swap - Encargos'!$M7-'Swap - Encargos'!$L7)+('Swap - Encargos'!X7)</f>
        <v>150</v>
      </c>
      <c r="L90" s="4">
        <f>Forward!L90+(-'Swap - Encargos'!C7-'Swap - Encargos'!$M7-'Swap - Encargos'!$L7)+('Swap - Encargos'!Y7)</f>
        <v>199</v>
      </c>
      <c r="M90" s="4">
        <f>Forward!M90+(-'Swap - Encargos'!D7-'Swap - Encargos'!$M7-'Swap - Encargos'!$L7)+('Swap - Encargos'!Z7)</f>
        <v>204</v>
      </c>
      <c r="N90" s="4">
        <f>Forward!N90+(-'Swap - Encargos'!E7-'Swap - Encargos'!$M7-'Swap - Encargos'!$L7)+('Swap - Encargos'!AA7)</f>
        <v>193</v>
      </c>
      <c r="O90" s="4">
        <f>Forward!O90+(-'Swap - Encargos'!F7-'Swap - Encargos'!$M7-'Swap - Encargos'!$L7)+('Swap - Encargos'!AB7)</f>
        <v>176</v>
      </c>
      <c r="P90" s="4">
        <f>Forward!P90+(-'Swap - Encargos'!G7-'Swap - Encargos'!$M7-'Swap - Encargos'!$L7)+('Swap - Encargos'!AC7)</f>
        <v>174</v>
      </c>
      <c r="Q90" s="4">
        <f>Forward!Q90+(-'Swap - Encargos'!H7-'Swap - Encargos'!$M7-'Swap - Encargos'!$L7)+('Swap - Encargos'!AD7)</f>
        <v>172</v>
      </c>
      <c r="R90" s="4">
        <f>Forward!R90+(-'Swap - Encargos'!I7-'Swap - Encargos'!$M7-'Swap - Encargos'!$L7)+('Swap - Encargos'!AE7)</f>
        <v>168</v>
      </c>
      <c r="S90" s="4">
        <f>Forward!S90+(-'Swap - Encargos'!J7-'Swap - Encargos'!$M7-'Swap - Encargos'!$L7)+('Swap - Encargos'!AF7)</f>
        <v>162</v>
      </c>
      <c r="T90" s="4">
        <f>Forward!T90+(-'Swap - Encargos'!K7-'Swap - Encargos'!$M7-'Swap - Encargos'!$L7)+('Swap - Encargos'!AG7)</f>
        <v>160</v>
      </c>
      <c r="U90" s="4">
        <f>Forward!U90</f>
        <v>0</v>
      </c>
      <c r="V90" s="6"/>
      <c r="W90" s="20">
        <f t="shared" si="0"/>
        <v>189.11111111111111</v>
      </c>
      <c r="X90" s="20">
        <f t="shared" si="1"/>
        <v>175.3467261904762</v>
      </c>
      <c r="Y90" s="23">
        <f t="shared" si="2"/>
        <v>186</v>
      </c>
      <c r="Z90" s="23">
        <f t="shared" si="3"/>
        <v>171.92083333333335</v>
      </c>
      <c r="AA90" s="4">
        <f>IF(MONTH($C90)=1,Forward!AA90,AA89)</f>
        <v>29.89</v>
      </c>
      <c r="AB90" s="4">
        <f>IF(MONTH($C90)=1,Forward!AB90,AB89)</f>
        <v>65</v>
      </c>
      <c r="AC90" s="4">
        <f>IF(MONTH($C90)=1,Forward!AC90,AC89)</f>
        <v>97.95</v>
      </c>
      <c r="AD90" s="4">
        <f>IF(MONTH($C90)=1,Forward!AD90,AD89)</f>
        <v>300</v>
      </c>
      <c r="AE90" s="4">
        <f t="shared" si="11"/>
        <v>306</v>
      </c>
      <c r="AF90" s="8">
        <f t="shared" si="4"/>
        <v>335.89</v>
      </c>
      <c r="AG90" s="14">
        <f t="shared" si="5"/>
        <v>371</v>
      </c>
      <c r="AH90" s="8">
        <f t="shared" si="6"/>
        <v>403.95</v>
      </c>
      <c r="AI90" s="25">
        <f t="shared" si="7"/>
        <v>116.88888888888889</v>
      </c>
      <c r="AJ90" s="9">
        <f t="shared" si="8"/>
        <v>0.3819898329702251</v>
      </c>
      <c r="AK90" s="9">
        <f t="shared" si="9"/>
        <v>0.3819898329702251</v>
      </c>
      <c r="AL90" s="9">
        <f t="shared" si="10"/>
        <v>0</v>
      </c>
      <c r="AM90" s="14">
        <f>Forward!AI90</f>
        <v>170</v>
      </c>
      <c r="AN90" s="14">
        <f>Forward!AJ90</f>
        <v>235</v>
      </c>
      <c r="AO90" s="14">
        <f>Forward!AK90</f>
        <v>228</v>
      </c>
      <c r="AP90" s="14">
        <f>Forward!AL90</f>
        <v>208</v>
      </c>
      <c r="AQ90" s="14">
        <f>Forward!AM90</f>
        <v>200</v>
      </c>
      <c r="AR90" s="14"/>
    </row>
    <row r="91" spans="1:44" x14ac:dyDescent="0.3">
      <c r="A91" s="11">
        <f>Forward!A91</f>
        <v>5.8999999999999999E-3</v>
      </c>
      <c r="B91" s="11">
        <f>Forward!B91</f>
        <v>6.7000000000000002E-3</v>
      </c>
      <c r="C91" s="3">
        <v>44713</v>
      </c>
      <c r="D91" s="4"/>
      <c r="E91" s="4"/>
      <c r="F91" s="4"/>
      <c r="G91" s="4"/>
      <c r="H91" s="4"/>
      <c r="I91" s="4"/>
      <c r="J91" s="4"/>
      <c r="K91" s="4">
        <f>Forward!K91+(-'Swap - Encargos'!B8-'Swap - Encargos'!$M8-'Swap - Encargos'!$L8)+('Swap - Encargos'!X8)</f>
        <v>144</v>
      </c>
      <c r="L91" s="4">
        <f>Forward!L91+(-'Swap - Encargos'!C8-'Swap - Encargos'!$M8-'Swap - Encargos'!$L8)+('Swap - Encargos'!Y8)</f>
        <v>202</v>
      </c>
      <c r="M91" s="4">
        <f>Forward!M91+(-'Swap - Encargos'!D8-'Swap - Encargos'!$M8-'Swap - Encargos'!$L8)+('Swap - Encargos'!Z8)</f>
        <v>200</v>
      </c>
      <c r="N91" s="4">
        <f>Forward!N91+(-'Swap - Encargos'!E8-'Swap - Encargos'!$M8-'Swap - Encargos'!$L8)+('Swap - Encargos'!AA8)</f>
        <v>175</v>
      </c>
      <c r="O91" s="4">
        <f>Forward!O91+(-'Swap - Encargos'!F8-'Swap - Encargos'!$M8-'Swap - Encargos'!$L8)+('Swap - Encargos'!AB8)</f>
        <v>168</v>
      </c>
      <c r="P91" s="4">
        <f>Forward!P91+(-'Swap - Encargos'!G8-'Swap - Encargos'!$M8-'Swap - Encargos'!$L8)+('Swap - Encargos'!AC8)</f>
        <v>169</v>
      </c>
      <c r="Q91" s="4">
        <f>Forward!Q91+(-'Swap - Encargos'!H8-'Swap - Encargos'!$M8-'Swap - Encargos'!$L8)+('Swap - Encargos'!AD8)</f>
        <v>164</v>
      </c>
      <c r="R91" s="4">
        <f>Forward!R91+(-'Swap - Encargos'!I8-'Swap - Encargos'!$M8-'Swap - Encargos'!$L8)+('Swap - Encargos'!AE8)</f>
        <v>163</v>
      </c>
      <c r="S91" s="4">
        <f>Forward!S91+(-'Swap - Encargos'!J8-'Swap - Encargos'!$M8-'Swap - Encargos'!$L8)+('Swap - Encargos'!AF8)</f>
        <v>159</v>
      </c>
      <c r="T91" s="4">
        <f>Forward!T91+(-'Swap - Encargos'!K8-'Swap - Encargos'!$M8-'Swap - Encargos'!$L8)+('Swap - Encargos'!AG8)</f>
        <v>153</v>
      </c>
      <c r="U91" s="4">
        <f>Forward!U91</f>
        <v>0</v>
      </c>
      <c r="V91" s="6"/>
      <c r="W91" s="20">
        <f t="shared" si="0"/>
        <v>186.30555555555554</v>
      </c>
      <c r="X91" s="20">
        <f t="shared" si="1"/>
        <v>175.3467261904762</v>
      </c>
      <c r="Y91" s="23">
        <f t="shared" si="2"/>
        <v>179.88333333333333</v>
      </c>
      <c r="Z91" s="23">
        <f t="shared" si="3"/>
        <v>171.92083333333335</v>
      </c>
      <c r="AA91" s="4">
        <f>IF(MONTH($C91)=1,Forward!AA91,AA90)</f>
        <v>29.89</v>
      </c>
      <c r="AB91" s="4">
        <f>IF(MONTH($C91)=1,Forward!AB91,AB90)</f>
        <v>65</v>
      </c>
      <c r="AC91" s="4">
        <f>IF(MONTH($C91)=1,Forward!AC91,AC90)</f>
        <v>97.95</v>
      </c>
      <c r="AD91" s="4">
        <f>IF(MONTH($C91)=1,Forward!AD91,AD90)</f>
        <v>300</v>
      </c>
      <c r="AE91" s="4">
        <f t="shared" si="11"/>
        <v>306</v>
      </c>
      <c r="AF91" s="8">
        <f t="shared" si="4"/>
        <v>335.89</v>
      </c>
      <c r="AG91" s="14">
        <f t="shared" si="5"/>
        <v>371</v>
      </c>
      <c r="AH91" s="8">
        <f t="shared" si="6"/>
        <v>403.95</v>
      </c>
      <c r="AI91" s="25">
        <f t="shared" si="7"/>
        <v>119.69444444444446</v>
      </c>
      <c r="AJ91" s="9">
        <f t="shared" si="8"/>
        <v>0.39115831517792304</v>
      </c>
      <c r="AK91" s="9">
        <f t="shared" si="9"/>
        <v>0.39115831517792304</v>
      </c>
      <c r="AL91" s="9">
        <f t="shared" si="10"/>
        <v>0</v>
      </c>
      <c r="AM91" s="14">
        <f>Forward!AI91</f>
        <v>164</v>
      </c>
      <c r="AN91" s="14">
        <f>Forward!AJ91</f>
        <v>232</v>
      </c>
      <c r="AO91" s="14">
        <f>Forward!AK91</f>
        <v>223</v>
      </c>
      <c r="AP91" s="14">
        <f>Forward!AL91</f>
        <v>202</v>
      </c>
      <c r="AQ91" s="14">
        <f>Forward!AM91</f>
        <v>194</v>
      </c>
      <c r="AR91" s="14"/>
    </row>
    <row r="92" spans="1:44" x14ac:dyDescent="0.3">
      <c r="A92" s="11">
        <f>Forward!A92</f>
        <v>2.0999999999999999E-3</v>
      </c>
      <c r="B92" s="11">
        <f>Forward!B92</f>
        <v>-6.7999999999999996E-3</v>
      </c>
      <c r="C92" s="3">
        <v>44743</v>
      </c>
      <c r="D92" s="4"/>
      <c r="E92" s="4"/>
      <c r="F92" s="4"/>
      <c r="G92" s="4"/>
      <c r="H92" s="4"/>
      <c r="I92" s="4"/>
      <c r="J92" s="4"/>
      <c r="K92" s="4">
        <f>Forward!K92+(-'Swap - Encargos'!B9-'Swap - Encargos'!$M9-'Swap - Encargos'!$L9)+('Swap - Encargos'!X9)</f>
        <v>76</v>
      </c>
      <c r="L92" s="4">
        <f>Forward!L92+(-'Swap - Encargos'!C9-'Swap - Encargos'!$M9-'Swap - Encargos'!$L9)+('Swap - Encargos'!Y9)</f>
        <v>190</v>
      </c>
      <c r="M92" s="4">
        <f>Forward!M92+(-'Swap - Encargos'!D9-'Swap - Encargos'!$M9-'Swap - Encargos'!$L9)+('Swap - Encargos'!Z9)</f>
        <v>192</v>
      </c>
      <c r="N92" s="4">
        <f>Forward!N92+(-'Swap - Encargos'!E9-'Swap - Encargos'!$M9-'Swap - Encargos'!$L9)+('Swap - Encargos'!AA9)</f>
        <v>181</v>
      </c>
      <c r="O92" s="4">
        <f>Forward!O92+(-'Swap - Encargos'!F9-'Swap - Encargos'!$M9-'Swap - Encargos'!$L9)+('Swap - Encargos'!AB9)</f>
        <v>169</v>
      </c>
      <c r="P92" s="4">
        <f>Forward!P92+(-'Swap - Encargos'!G9-'Swap - Encargos'!$M9-'Swap - Encargos'!$L9)+('Swap - Encargos'!AC9)</f>
        <v>170</v>
      </c>
      <c r="Q92" s="4">
        <f>Forward!Q92+(-'Swap - Encargos'!H9-'Swap - Encargos'!$M9-'Swap - Encargos'!$L9)+('Swap - Encargos'!AD9)</f>
        <v>166</v>
      </c>
      <c r="R92" s="4">
        <f>Forward!R92+(-'Swap - Encargos'!I9-'Swap - Encargos'!$M9-'Swap - Encargos'!$L9)+('Swap - Encargos'!AE9)</f>
        <v>162</v>
      </c>
      <c r="S92" s="4">
        <f>Forward!S92+(-'Swap - Encargos'!J9-'Swap - Encargos'!$M9-'Swap - Encargos'!$L9)+('Swap - Encargos'!AF9)</f>
        <v>158</v>
      </c>
      <c r="T92" s="4">
        <f>Forward!T92+(-'Swap - Encargos'!K9-'Swap - Encargos'!$M9-'Swap - Encargos'!$L9)+('Swap - Encargos'!AG9)</f>
        <v>155</v>
      </c>
      <c r="U92" s="4">
        <f>Forward!U92</f>
        <v>0</v>
      </c>
      <c r="V92" s="6"/>
      <c r="W92" s="20">
        <f t="shared" si="0"/>
        <v>170.16666666666666</v>
      </c>
      <c r="X92" s="20">
        <f t="shared" si="1"/>
        <v>175.3467261904762</v>
      </c>
      <c r="Y92" s="23">
        <f t="shared" si="2"/>
        <v>171</v>
      </c>
      <c r="Z92" s="23">
        <f t="shared" si="3"/>
        <v>171.92083333333335</v>
      </c>
      <c r="AA92" s="4">
        <f>IF(MONTH($C92)=1,Forward!AA92,AA91)</f>
        <v>29.89</v>
      </c>
      <c r="AB92" s="4">
        <f>IF(MONTH($C92)=1,Forward!AB92,AB91)</f>
        <v>65</v>
      </c>
      <c r="AC92" s="4">
        <f>IF(MONTH($C92)=1,Forward!AC92,AC91)</f>
        <v>97.95</v>
      </c>
      <c r="AD92" s="4">
        <f>IF(MONTH($C92)=1,Forward!AD92,AD91)</f>
        <v>300</v>
      </c>
      <c r="AE92" s="4">
        <f t="shared" si="11"/>
        <v>306</v>
      </c>
      <c r="AF92" s="8">
        <f t="shared" si="4"/>
        <v>335.89</v>
      </c>
      <c r="AG92" s="14">
        <f t="shared" si="5"/>
        <v>371</v>
      </c>
      <c r="AH92" s="8">
        <f t="shared" si="6"/>
        <v>403.95</v>
      </c>
      <c r="AI92" s="25">
        <f t="shared" si="7"/>
        <v>135.83333333333334</v>
      </c>
      <c r="AJ92" s="9">
        <f t="shared" si="8"/>
        <v>0.4438997821350763</v>
      </c>
      <c r="AK92" s="9">
        <f t="shared" si="9"/>
        <v>0.4438997821350763</v>
      </c>
      <c r="AL92" s="9">
        <f t="shared" si="10"/>
        <v>0</v>
      </c>
      <c r="AM92" s="14">
        <f>Forward!AI92</f>
        <v>97</v>
      </c>
      <c r="AN92" s="14">
        <f>Forward!AJ92</f>
        <v>217</v>
      </c>
      <c r="AO92" s="14">
        <f>Forward!AK92</f>
        <v>217</v>
      </c>
      <c r="AP92" s="14">
        <f>Forward!AL92</f>
        <v>203</v>
      </c>
      <c r="AQ92" s="14">
        <f>Forward!AM92</f>
        <v>195</v>
      </c>
      <c r="AR92" s="14"/>
    </row>
    <row r="93" spans="1:44" x14ac:dyDescent="0.3">
      <c r="A93" s="11">
        <f>Forward!A93</f>
        <v>-7.0000000000000001E-3</v>
      </c>
      <c r="B93" s="11">
        <f>Forward!B93</f>
        <v>-3.5999999999999999E-3</v>
      </c>
      <c r="C93" s="3">
        <v>44774</v>
      </c>
      <c r="D93" s="4"/>
      <c r="E93" s="4"/>
      <c r="F93" s="4"/>
      <c r="G93" s="4"/>
      <c r="H93" s="4"/>
      <c r="I93" s="4"/>
      <c r="J93" s="4"/>
      <c r="K93" s="4">
        <f>Forward!K93+(-'Swap - Encargos'!B10-'Swap - Encargos'!$M10-'Swap - Encargos'!$L10)+('Swap - Encargos'!X10)</f>
        <v>89</v>
      </c>
      <c r="L93" s="4">
        <f>Forward!L93+(-'Swap - Encargos'!C10-'Swap - Encargos'!$M10-'Swap - Encargos'!$L10)+('Swap - Encargos'!Y10)</f>
        <v>181</v>
      </c>
      <c r="M93" s="4">
        <f>Forward!M93+(-'Swap - Encargos'!D10-'Swap - Encargos'!$M10-'Swap - Encargos'!$L10)+('Swap - Encargos'!Z10)</f>
        <v>182</v>
      </c>
      <c r="N93" s="4">
        <f>Forward!N93+(-'Swap - Encargos'!E10-'Swap - Encargos'!$M10-'Swap - Encargos'!$L10)+('Swap - Encargos'!AA10)</f>
        <v>172</v>
      </c>
      <c r="O93" s="4">
        <f>Forward!O93+(-'Swap - Encargos'!F10-'Swap - Encargos'!$M10-'Swap - Encargos'!$L10)+('Swap - Encargos'!AB10)</f>
        <v>169</v>
      </c>
      <c r="P93" s="4">
        <f>Forward!P93+(-'Swap - Encargos'!G10-'Swap - Encargos'!$M10-'Swap - Encargos'!$L10)+('Swap - Encargos'!AC10)</f>
        <v>164</v>
      </c>
      <c r="Q93" s="4">
        <f>Forward!Q93+(-'Swap - Encargos'!H10-'Swap - Encargos'!$M10-'Swap - Encargos'!$L10)+('Swap - Encargos'!AD10)</f>
        <v>166</v>
      </c>
      <c r="R93" s="4">
        <f>Forward!R93+(-'Swap - Encargos'!I10-'Swap - Encargos'!$M10-'Swap - Encargos'!$L10)+('Swap - Encargos'!AE10)</f>
        <v>160</v>
      </c>
      <c r="S93" s="4">
        <f>Forward!S93+(-'Swap - Encargos'!J10-'Swap - Encargos'!$M10-'Swap - Encargos'!$L10)+('Swap - Encargos'!AF10)</f>
        <v>152</v>
      </c>
      <c r="T93" s="4">
        <f>Forward!T93+(-'Swap - Encargos'!K10-'Swap - Encargos'!$M10-'Swap - Encargos'!$L10)+('Swap - Encargos'!AG10)</f>
        <v>149</v>
      </c>
      <c r="U93" s="4">
        <f>Forward!U93</f>
        <v>0</v>
      </c>
      <c r="V93" s="6"/>
      <c r="W93" s="20">
        <f t="shared" si="0"/>
        <v>166.80555555555554</v>
      </c>
      <c r="X93" s="20">
        <f t="shared" si="1"/>
        <v>175.3467261904762</v>
      </c>
      <c r="Y93" s="23">
        <f t="shared" si="2"/>
        <v>167.35</v>
      </c>
      <c r="Z93" s="23">
        <f t="shared" si="3"/>
        <v>171.92083333333335</v>
      </c>
      <c r="AA93" s="4">
        <f>IF(MONTH($C93)=1,Forward!AA93,AA92)</f>
        <v>29.89</v>
      </c>
      <c r="AB93" s="4">
        <f>IF(MONTH($C93)=1,Forward!AB93,AB92)</f>
        <v>65</v>
      </c>
      <c r="AC93" s="4">
        <f>IF(MONTH($C93)=1,Forward!AC93,AC92)</f>
        <v>97.95</v>
      </c>
      <c r="AD93" s="4">
        <f>IF(MONTH($C93)=1,Forward!AD93,AD92)</f>
        <v>300</v>
      </c>
      <c r="AE93" s="4">
        <f t="shared" si="11"/>
        <v>306</v>
      </c>
      <c r="AF93" s="8">
        <f t="shared" si="4"/>
        <v>335.89</v>
      </c>
      <c r="AG93" s="14">
        <f t="shared" si="5"/>
        <v>371</v>
      </c>
      <c r="AH93" s="8">
        <f t="shared" si="6"/>
        <v>403.95</v>
      </c>
      <c r="AI93" s="25">
        <f t="shared" si="7"/>
        <v>139.19444444444446</v>
      </c>
      <c r="AJ93" s="9">
        <f t="shared" si="8"/>
        <v>0.45488380537400147</v>
      </c>
      <c r="AK93" s="9">
        <f t="shared" si="9"/>
        <v>0.45488380537400147</v>
      </c>
      <c r="AL93" s="9">
        <f t="shared" si="10"/>
        <v>0</v>
      </c>
      <c r="AM93" s="14">
        <f>Forward!AI93</f>
        <v>99</v>
      </c>
      <c r="AN93" s="14">
        <f>Forward!AJ93</f>
        <v>203</v>
      </c>
      <c r="AO93" s="14">
        <f>Forward!AK93</f>
        <v>208</v>
      </c>
      <c r="AP93" s="14">
        <f>Forward!AL93</f>
        <v>198</v>
      </c>
      <c r="AQ93" s="14">
        <f>Forward!AM93</f>
        <v>190</v>
      </c>
      <c r="AR93" s="14"/>
    </row>
    <row r="94" spans="1:44" x14ac:dyDescent="0.3">
      <c r="A94" s="11">
        <f>Forward!A94</f>
        <v>-9.4999999999999998E-3</v>
      </c>
      <c r="B94" s="11">
        <f>Forward!B94</f>
        <v>-2.8999999999999998E-3</v>
      </c>
      <c r="C94" s="3">
        <v>44805</v>
      </c>
      <c r="D94" s="4"/>
      <c r="E94" s="4"/>
      <c r="F94" s="4"/>
      <c r="G94" s="4"/>
      <c r="H94" s="4"/>
      <c r="I94" s="4"/>
      <c r="J94" s="4"/>
      <c r="K94" s="4">
        <f>Forward!K94+(-'Swap - Encargos'!B11-'Swap - Encargos'!$M11-'Swap - Encargos'!$L11)+('Swap - Encargos'!X11)</f>
        <v>108</v>
      </c>
      <c r="L94" s="4">
        <f>Forward!L94+(-'Swap - Encargos'!C11-'Swap - Encargos'!$M11-'Swap - Encargos'!$L11)+('Swap - Encargos'!Y11)</f>
        <v>165</v>
      </c>
      <c r="M94" s="4">
        <f>Forward!M94+(-'Swap - Encargos'!D11-'Swap - Encargos'!$M11-'Swap - Encargos'!$L11)+('Swap - Encargos'!Z11)</f>
        <v>182</v>
      </c>
      <c r="N94" s="4">
        <f>Forward!N94+(-'Swap - Encargos'!E11-'Swap - Encargos'!$M11-'Swap - Encargos'!$L11)+('Swap - Encargos'!AA11)</f>
        <v>179</v>
      </c>
      <c r="O94" s="4">
        <f>Forward!O94+(-'Swap - Encargos'!F11-'Swap - Encargos'!$M11-'Swap - Encargos'!$L11)+('Swap - Encargos'!AB11)</f>
        <v>169</v>
      </c>
      <c r="P94" s="4">
        <f>Forward!P94+(-'Swap - Encargos'!G11-'Swap - Encargos'!$M11-'Swap - Encargos'!$L11)+('Swap - Encargos'!AC11)</f>
        <v>166</v>
      </c>
      <c r="Q94" s="4">
        <f>Forward!Q94+(-'Swap - Encargos'!H11-'Swap - Encargos'!$M11-'Swap - Encargos'!$L11)+('Swap - Encargos'!AD11)</f>
        <v>162</v>
      </c>
      <c r="R94" s="4">
        <f>Forward!R94+(-'Swap - Encargos'!I11-'Swap - Encargos'!$M11-'Swap - Encargos'!$L11)+('Swap - Encargos'!AE11)</f>
        <v>155</v>
      </c>
      <c r="S94" s="4">
        <f>Forward!S94+(-'Swap - Encargos'!J11-'Swap - Encargos'!$M11-'Swap - Encargos'!$L11)+('Swap - Encargos'!AF11)</f>
        <v>152</v>
      </c>
      <c r="T94" s="4">
        <f>Forward!T94+(-'Swap - Encargos'!K11-'Swap - Encargos'!$M11-'Swap - Encargos'!$L11)+('Swap - Encargos'!AG11)</f>
        <v>148</v>
      </c>
      <c r="U94" s="4">
        <f>Forward!U94</f>
        <v>0</v>
      </c>
      <c r="V94" s="6"/>
      <c r="W94" s="20">
        <f t="shared" si="0"/>
        <v>167.44444444444446</v>
      </c>
      <c r="X94" s="20">
        <f t="shared" si="1"/>
        <v>175.3467261904762</v>
      </c>
      <c r="Y94" s="23">
        <f t="shared" si="2"/>
        <v>168.33333333333334</v>
      </c>
      <c r="Z94" s="23">
        <f t="shared" si="3"/>
        <v>171.92083333333335</v>
      </c>
      <c r="AA94" s="4">
        <f>IF(MONTH($C94)=1,Forward!AA94,AA93)</f>
        <v>29.89</v>
      </c>
      <c r="AB94" s="4">
        <f>IF(MONTH($C94)=1,Forward!AB94,AB93)</f>
        <v>65</v>
      </c>
      <c r="AC94" s="4">
        <f>IF(MONTH($C94)=1,Forward!AC94,AC93)</f>
        <v>97.95</v>
      </c>
      <c r="AD94" s="4">
        <f>IF(MONTH($C94)=1,Forward!AD94,AD93)</f>
        <v>300</v>
      </c>
      <c r="AE94" s="4">
        <f t="shared" si="11"/>
        <v>306</v>
      </c>
      <c r="AF94" s="8">
        <f t="shared" si="4"/>
        <v>335.89</v>
      </c>
      <c r="AG94" s="14">
        <f t="shared" si="5"/>
        <v>371</v>
      </c>
      <c r="AH94" s="8">
        <f t="shared" si="6"/>
        <v>403.95</v>
      </c>
      <c r="AI94" s="25">
        <f t="shared" si="7"/>
        <v>138.55555555555554</v>
      </c>
      <c r="AJ94" s="9">
        <f t="shared" si="8"/>
        <v>0.45279593318809003</v>
      </c>
      <c r="AK94" s="9">
        <f t="shared" si="9"/>
        <v>0.45279593318809003</v>
      </c>
      <c r="AL94" s="9">
        <f t="shared" si="10"/>
        <v>0</v>
      </c>
      <c r="AM94" s="14">
        <f>Forward!AI94</f>
        <v>119</v>
      </c>
      <c r="AN94" s="14">
        <f>Forward!AJ94</f>
        <v>197</v>
      </c>
      <c r="AO94" s="14">
        <f>Forward!AK94</f>
        <v>204</v>
      </c>
      <c r="AP94" s="14">
        <f>Forward!AL94</f>
        <v>200</v>
      </c>
      <c r="AQ94" s="14">
        <f>Forward!AM94</f>
        <v>192</v>
      </c>
      <c r="AR94" s="14"/>
    </row>
    <row r="95" spans="1:44" x14ac:dyDescent="0.3">
      <c r="A95" s="11">
        <f>Forward!A95</f>
        <v>-9.7000000000000003E-3</v>
      </c>
      <c r="B95" s="11">
        <f>Forward!B95</f>
        <v>5.8999999999999999E-3</v>
      </c>
      <c r="C95" s="3">
        <v>44835</v>
      </c>
      <c r="D95" s="3"/>
      <c r="E95" s="1"/>
      <c r="F95" s="1"/>
      <c r="G95" s="1"/>
      <c r="H95" s="6"/>
      <c r="I95" s="6"/>
      <c r="J95" s="4"/>
      <c r="K95" s="4">
        <f>Forward!K95+(-'Swap - Encargos'!B12-'Swap - Encargos'!$M12-'Swap - Encargos'!$L12)+('Swap - Encargos'!X12)</f>
        <v>88</v>
      </c>
      <c r="L95" s="4">
        <f>Forward!L95+(-'Swap - Encargos'!C12-'Swap - Encargos'!$M12-'Swap - Encargos'!$L12)+('Swap - Encargos'!Y12)</f>
        <v>140</v>
      </c>
      <c r="M95" s="4">
        <f>Forward!M95+(-'Swap - Encargos'!D12-'Swap - Encargos'!$M12-'Swap - Encargos'!$L12)+('Swap - Encargos'!Z12)</f>
        <v>159</v>
      </c>
      <c r="N95" s="4">
        <f>Forward!N95+(-'Swap - Encargos'!E12-'Swap - Encargos'!$M12-'Swap - Encargos'!$L12)+('Swap - Encargos'!AA12)</f>
        <v>163</v>
      </c>
      <c r="O95" s="4">
        <f>Forward!O95+(-'Swap - Encargos'!F12-'Swap - Encargos'!$M12-'Swap - Encargos'!$L12)+('Swap - Encargos'!AB12)</f>
        <v>158</v>
      </c>
      <c r="P95" s="4">
        <f>Forward!P95+(-'Swap - Encargos'!G12-'Swap - Encargos'!$M12-'Swap - Encargos'!$L12)+('Swap - Encargos'!AC12)</f>
        <v>154</v>
      </c>
      <c r="Q95" s="4">
        <f>Forward!Q95+(-'Swap - Encargos'!H12-'Swap - Encargos'!$M12-'Swap - Encargos'!$L12)+('Swap - Encargos'!AD12)</f>
        <v>151</v>
      </c>
      <c r="R95" s="4">
        <f>Forward!R95+(-'Swap - Encargos'!I12-'Swap - Encargos'!$M12-'Swap - Encargos'!$L12)+('Swap - Encargos'!AE12)</f>
        <v>148</v>
      </c>
      <c r="S95" s="4">
        <f>Forward!S95+(-'Swap - Encargos'!J12-'Swap - Encargos'!$M12-'Swap - Encargos'!$L12)+('Swap - Encargos'!AF12)</f>
        <v>145</v>
      </c>
      <c r="T95" s="4">
        <f>Forward!T95+(-'Swap - Encargos'!K12-'Swap - Encargos'!$M12-'Swap - Encargos'!$L12)+('Swap - Encargos'!AG12)</f>
        <v>141</v>
      </c>
      <c r="U95" s="4">
        <f>Forward!U95</f>
        <v>0</v>
      </c>
      <c r="V95" s="6"/>
      <c r="W95" s="20">
        <f t="shared" si="0"/>
        <v>147.75</v>
      </c>
      <c r="X95" s="20">
        <f t="shared" si="1"/>
        <v>175.3467261904762</v>
      </c>
      <c r="Y95" s="23">
        <f t="shared" si="2"/>
        <v>151.5</v>
      </c>
      <c r="Z95" s="23">
        <f t="shared" si="3"/>
        <v>171.92083333333335</v>
      </c>
      <c r="AA95" s="4">
        <f>IF(MONTH($C95)=1,Forward!AA95,AA94)</f>
        <v>29.89</v>
      </c>
      <c r="AB95" s="4">
        <f>IF(MONTH($C95)=1,Forward!AB95,AB94)</f>
        <v>65</v>
      </c>
      <c r="AC95" s="4">
        <f>IF(MONTH($C95)=1,Forward!AC95,AC94)</f>
        <v>97.95</v>
      </c>
      <c r="AD95" s="4">
        <f>IF(MONTH($C95)=1,Forward!AD95,AD94)</f>
        <v>300</v>
      </c>
      <c r="AE95" s="4">
        <f t="shared" si="11"/>
        <v>306</v>
      </c>
      <c r="AF95" s="8">
        <f t="shared" si="4"/>
        <v>335.89</v>
      </c>
      <c r="AG95" s="14">
        <f t="shared" si="5"/>
        <v>371</v>
      </c>
      <c r="AH95" s="8">
        <f t="shared" si="6"/>
        <v>403.95</v>
      </c>
      <c r="AI95" s="25">
        <f t="shared" si="7"/>
        <v>158.25</v>
      </c>
      <c r="AJ95" s="9">
        <f t="shared" si="8"/>
        <v>0.51715686274509809</v>
      </c>
      <c r="AK95" s="9">
        <f t="shared" si="9"/>
        <v>0.51715686274509809</v>
      </c>
      <c r="AL95" s="9">
        <f t="shared" si="10"/>
        <v>0</v>
      </c>
      <c r="AM95" s="14">
        <f>Forward!AI95</f>
        <v>95</v>
      </c>
      <c r="AN95" s="14">
        <f>Forward!AJ95</f>
        <v>165</v>
      </c>
      <c r="AO95" s="14">
        <f>Forward!AK95</f>
        <v>185</v>
      </c>
      <c r="AP95" s="14">
        <f>Forward!AL95</f>
        <v>185</v>
      </c>
      <c r="AQ95" s="14">
        <f>Forward!AM95</f>
        <v>177</v>
      </c>
      <c r="AR95" s="14"/>
    </row>
    <row r="96" spans="1:44" x14ac:dyDescent="0.3">
      <c r="A96" s="11">
        <f>Forward!A96</f>
        <v>-5.5999999999999999E-3</v>
      </c>
      <c r="B96" s="11">
        <f>Forward!B96</f>
        <v>4.1000000000000003E-3</v>
      </c>
      <c r="C96" s="3">
        <v>44866</v>
      </c>
      <c r="D96" s="3"/>
      <c r="E96" s="1"/>
      <c r="F96" s="1"/>
      <c r="G96" s="1"/>
      <c r="H96" s="6"/>
      <c r="I96" s="6"/>
      <c r="J96" s="4"/>
      <c r="K96" s="4">
        <f>Forward!K96+(-'Swap - Encargos'!B13-'Swap - Encargos'!$M13-'Swap - Encargos'!$L13)+('Swap - Encargos'!X13)</f>
        <v>82</v>
      </c>
      <c r="L96" s="4">
        <f>Forward!L96+(-'Swap - Encargos'!C13-'Swap - Encargos'!$M13-'Swap - Encargos'!$L13)+('Swap - Encargos'!Y13)</f>
        <v>99</v>
      </c>
      <c r="M96" s="4">
        <f>Forward!M96+(-'Swap - Encargos'!D13-'Swap - Encargos'!$M13-'Swap - Encargos'!$L13)+('Swap - Encargos'!Z13)</f>
        <v>138</v>
      </c>
      <c r="N96" s="4">
        <f>Forward!N96+(-'Swap - Encargos'!E13-'Swap - Encargos'!$M13-'Swap - Encargos'!$L13)+('Swap - Encargos'!AA13)</f>
        <v>148</v>
      </c>
      <c r="O96" s="4">
        <f>Forward!O96+(-'Swap - Encargos'!F13-'Swap - Encargos'!$M13-'Swap - Encargos'!$L13)+('Swap - Encargos'!AB13)</f>
        <v>143</v>
      </c>
      <c r="P96" s="4">
        <f>Forward!P96+(-'Swap - Encargos'!G13-'Swap - Encargos'!$M13-'Swap - Encargos'!$L13)+('Swap - Encargos'!AC13)</f>
        <v>152</v>
      </c>
      <c r="Q96" s="4">
        <f>Forward!Q96+(-'Swap - Encargos'!H13-'Swap - Encargos'!$M13-'Swap - Encargos'!$L13)+('Swap - Encargos'!AD13)</f>
        <v>149</v>
      </c>
      <c r="R96" s="4">
        <f>Forward!R96+(-'Swap - Encargos'!I13-'Swap - Encargos'!$M13-'Swap - Encargos'!$L13)+('Swap - Encargos'!AE13)</f>
        <v>149</v>
      </c>
      <c r="S96" s="4">
        <f>Forward!S96+(-'Swap - Encargos'!J13-'Swap - Encargos'!$M13-'Swap - Encargos'!$L13)+('Swap - Encargos'!AF13)</f>
        <v>144</v>
      </c>
      <c r="T96" s="4">
        <f>Forward!T96+(-'Swap - Encargos'!K13-'Swap - Encargos'!$M13-'Swap - Encargos'!$L13)+('Swap - Encargos'!AG13)</f>
        <v>139</v>
      </c>
      <c r="U96" s="4">
        <f>Forward!U96</f>
        <v>0</v>
      </c>
      <c r="V96" s="6"/>
      <c r="W96" s="20">
        <f t="shared" si="0"/>
        <v>124.66666666666667</v>
      </c>
      <c r="X96" s="20">
        <f t="shared" si="1"/>
        <v>175.3467261904762</v>
      </c>
      <c r="Y96" s="23">
        <f t="shared" si="2"/>
        <v>133.66666666666666</v>
      </c>
      <c r="Z96" s="23">
        <f t="shared" si="3"/>
        <v>171.92083333333335</v>
      </c>
      <c r="AA96" s="4">
        <f>IF(MONTH($C96)=1,Forward!AA96,AA95)</f>
        <v>29.89</v>
      </c>
      <c r="AB96" s="4">
        <f>IF(MONTH($C96)=1,Forward!AB96,AB95)</f>
        <v>65</v>
      </c>
      <c r="AC96" s="4">
        <f>IF(MONTH($C96)=1,Forward!AC96,AC95)</f>
        <v>97.95</v>
      </c>
      <c r="AD96" s="4">
        <f>IF(MONTH($C96)=1,Forward!AD96,AD95)</f>
        <v>300</v>
      </c>
      <c r="AE96" s="4">
        <f t="shared" si="11"/>
        <v>306</v>
      </c>
      <c r="AF96" s="8">
        <f t="shared" si="4"/>
        <v>335.89</v>
      </c>
      <c r="AG96" s="14">
        <f t="shared" si="5"/>
        <v>371</v>
      </c>
      <c r="AH96" s="8">
        <f t="shared" si="6"/>
        <v>403.95</v>
      </c>
      <c r="AI96" s="25">
        <f t="shared" si="7"/>
        <v>181.33333333333331</v>
      </c>
      <c r="AJ96" s="9">
        <f t="shared" si="8"/>
        <v>0.59259259259259256</v>
      </c>
      <c r="AK96" s="9">
        <f t="shared" si="9"/>
        <v>0.59259259259259256</v>
      </c>
      <c r="AL96" s="9">
        <f t="shared" si="10"/>
        <v>0</v>
      </c>
      <c r="AM96" s="14">
        <f>Forward!AI96</f>
        <v>90</v>
      </c>
      <c r="AN96" s="14">
        <f>Forward!AJ96</f>
        <v>121</v>
      </c>
      <c r="AO96" s="14">
        <f>Forward!AK96</f>
        <v>163</v>
      </c>
      <c r="AP96" s="14">
        <f>Forward!AL96</f>
        <v>173</v>
      </c>
      <c r="AQ96" s="14">
        <f>Forward!AM96</f>
        <v>165</v>
      </c>
      <c r="AR96" s="14"/>
    </row>
    <row r="97" spans="1:44" x14ac:dyDescent="0.3">
      <c r="A97" s="11">
        <f>Forward!A97</f>
        <v>4.4999999999999997E-3</v>
      </c>
      <c r="B97" s="11">
        <f>Forward!B97</f>
        <v>6.1999999999999998E-3</v>
      </c>
      <c r="C97" s="3">
        <v>44896</v>
      </c>
      <c r="D97" s="3"/>
      <c r="E97" s="1"/>
      <c r="F97" s="1"/>
      <c r="G97" s="1"/>
      <c r="H97" s="6"/>
      <c r="I97" s="6"/>
      <c r="J97" s="4"/>
      <c r="K97" s="4">
        <f>Forward!K97+(-'Swap - Encargos'!B14-'Swap - Encargos'!$M14-'Swap - Encargos'!$L14)+('Swap - Encargos'!X14)</f>
        <v>86</v>
      </c>
      <c r="L97" s="4">
        <f>Forward!L97+(-'Swap - Encargos'!C14-'Swap - Encargos'!$M14-'Swap - Encargos'!$L14)+('Swap - Encargos'!Y14)</f>
        <v>96</v>
      </c>
      <c r="M97" s="4">
        <f>Forward!M97+(-'Swap - Encargos'!D14-'Swap - Encargos'!$M14-'Swap - Encargos'!$L14)+('Swap - Encargos'!Z14)</f>
        <v>133</v>
      </c>
      <c r="N97" s="4">
        <f>Forward!N97+(-'Swap - Encargos'!E14-'Swap - Encargos'!$M14-'Swap - Encargos'!$L14)+('Swap - Encargos'!AA14)</f>
        <v>145</v>
      </c>
      <c r="O97" s="4">
        <f>Forward!O97+(-'Swap - Encargos'!F14-'Swap - Encargos'!$M14-'Swap - Encargos'!$L14)+('Swap - Encargos'!AB14)</f>
        <v>138</v>
      </c>
      <c r="P97" s="4">
        <f>Forward!P97+(-'Swap - Encargos'!G14-'Swap - Encargos'!$M14-'Swap - Encargos'!$L14)+('Swap - Encargos'!AC14)</f>
        <v>157</v>
      </c>
      <c r="Q97" s="4">
        <f>Forward!Q97+(-'Swap - Encargos'!H14-'Swap - Encargos'!$M14-'Swap - Encargos'!$L14)+('Swap - Encargos'!AD14)</f>
        <v>156</v>
      </c>
      <c r="R97" s="4">
        <f>Forward!R97+(-'Swap - Encargos'!I14-'Swap - Encargos'!$M14-'Swap - Encargos'!$L14)+('Swap - Encargos'!AE14)</f>
        <v>146</v>
      </c>
      <c r="S97" s="4">
        <f>Forward!S97+(-'Swap - Encargos'!J14-'Swap - Encargos'!$M14-'Swap - Encargos'!$L14)+('Swap - Encargos'!AF14)</f>
        <v>143</v>
      </c>
      <c r="T97" s="4">
        <f>Forward!T97+(-'Swap - Encargos'!K14-'Swap - Encargos'!$M14-'Swap - Encargos'!$L14)+('Swap - Encargos'!AG14)</f>
        <v>138</v>
      </c>
      <c r="U97" s="4">
        <f>Forward!U97</f>
        <v>0</v>
      </c>
      <c r="V97" s="6"/>
      <c r="W97" s="20">
        <f t="shared" si="0"/>
        <v>123.02777777777777</v>
      </c>
      <c r="X97" s="20">
        <f t="shared" si="1"/>
        <v>175.3467261904762</v>
      </c>
      <c r="Y97" s="23">
        <f t="shared" si="2"/>
        <v>132.61666666666667</v>
      </c>
      <c r="Z97" s="23">
        <f t="shared" si="3"/>
        <v>171.92083333333335</v>
      </c>
      <c r="AA97" s="4">
        <f>IF(MONTH($C97)=1,Forward!AA97,AA96)</f>
        <v>29.89</v>
      </c>
      <c r="AB97" s="4">
        <f>IF(MONTH($C97)=1,Forward!AB97,AB96)</f>
        <v>65</v>
      </c>
      <c r="AC97" s="4">
        <f>IF(MONTH($C97)=1,Forward!AC97,AC96)</f>
        <v>97.95</v>
      </c>
      <c r="AD97" s="4">
        <f>IF(MONTH($C97)=1,Forward!AD97,AD96)</f>
        <v>300</v>
      </c>
      <c r="AE97" s="4">
        <f t="shared" si="11"/>
        <v>306</v>
      </c>
      <c r="AF97" s="8">
        <f t="shared" si="4"/>
        <v>335.89</v>
      </c>
      <c r="AG97" s="14">
        <f t="shared" si="5"/>
        <v>371</v>
      </c>
      <c r="AH97" s="8">
        <f t="shared" si="6"/>
        <v>403.95</v>
      </c>
      <c r="AI97" s="25">
        <f t="shared" si="7"/>
        <v>182.97222222222223</v>
      </c>
      <c r="AJ97" s="9">
        <f t="shared" si="8"/>
        <v>0.59794843863471314</v>
      </c>
      <c r="AK97" s="9">
        <f t="shared" si="9"/>
        <v>0.59794843863471314</v>
      </c>
      <c r="AL97" s="9">
        <f t="shared" si="10"/>
        <v>0</v>
      </c>
      <c r="AM97" s="14">
        <f>Forward!AI97</f>
        <v>91</v>
      </c>
      <c r="AN97" s="14">
        <f>Forward!AJ97</f>
        <v>118</v>
      </c>
      <c r="AO97" s="14">
        <f>Forward!AK97</f>
        <v>158</v>
      </c>
      <c r="AP97" s="14">
        <f>Forward!AL97</f>
        <v>170</v>
      </c>
      <c r="AQ97" s="14">
        <f>Forward!AM97</f>
        <v>162</v>
      </c>
      <c r="AR97" s="14"/>
    </row>
    <row r="98" spans="1:44" x14ac:dyDescent="0.3">
      <c r="A98" s="11">
        <f>Forward!A98</f>
        <v>2.0999999999999999E-3</v>
      </c>
      <c r="B98" s="11">
        <f>Forward!B98</f>
        <v>5.3E-3</v>
      </c>
      <c r="C98" s="3">
        <v>44927</v>
      </c>
      <c r="D98" s="3"/>
      <c r="E98" s="1"/>
      <c r="F98" s="1"/>
      <c r="G98" s="1"/>
      <c r="H98" s="6"/>
      <c r="I98" s="6"/>
      <c r="J98" s="4"/>
      <c r="K98" s="4"/>
      <c r="L98" s="4">
        <f>Forward!L98+(-'Swap - Encargos'!C15-'Swap - Encargos'!$M15-'Swap - Encargos'!$L15)+('Swap - Encargos'!Y15)</f>
        <v>90</v>
      </c>
      <c r="M98" s="4">
        <f>Forward!M98+(-'Swap - Encargos'!D15-'Swap - Encargos'!$M15-'Swap - Encargos'!$L15)+('Swap - Encargos'!Z15)</f>
        <v>107</v>
      </c>
      <c r="N98" s="4">
        <f>Forward!N98+(-'Swap - Encargos'!E15-'Swap - Encargos'!$M15-'Swap - Encargos'!$L15)+('Swap - Encargos'!AA15)</f>
        <v>123</v>
      </c>
      <c r="O98" s="4">
        <f>Forward!O98+(-'Swap - Encargos'!F15-'Swap - Encargos'!$M15-'Swap - Encargos'!$L15)+('Swap - Encargos'!AB15)</f>
        <v>135</v>
      </c>
      <c r="P98" s="4">
        <f>Forward!P98+(-'Swap - Encargos'!G15-'Swap - Encargos'!$M15-'Swap - Encargos'!$L15)+('Swap - Encargos'!AC15)</f>
        <v>160</v>
      </c>
      <c r="Q98" s="4">
        <f>Forward!Q98+(-'Swap - Encargos'!H15-'Swap - Encargos'!$M15-'Swap - Encargos'!$L15)+('Swap - Encargos'!AD15)</f>
        <v>156</v>
      </c>
      <c r="R98" s="4">
        <f>Forward!R98+(-'Swap - Encargos'!I15-'Swap - Encargos'!$M15-'Swap - Encargos'!$L15)+('Swap - Encargos'!AE15)</f>
        <v>152</v>
      </c>
      <c r="S98" s="4">
        <f>Forward!S98+(-'Swap - Encargos'!J15-'Swap - Encargos'!$M15-'Swap - Encargos'!$L15)+('Swap - Encargos'!AF15)</f>
        <v>149</v>
      </c>
      <c r="T98" s="4">
        <f>Forward!T98+(-'Swap - Encargos'!K15-'Swap - Encargos'!$M15-'Swap - Encargos'!$L15)+('Swap - Encargos'!AG15)</f>
        <v>143</v>
      </c>
      <c r="U98" s="4">
        <f>Forward!U98</f>
        <v>0</v>
      </c>
      <c r="V98" s="6"/>
      <c r="W98" s="20">
        <f t="shared" si="0"/>
        <v>106.66666666666667</v>
      </c>
      <c r="X98" s="20">
        <f t="shared" si="1"/>
        <v>175.3467261904762</v>
      </c>
      <c r="Y98" s="23">
        <f t="shared" si="2"/>
        <v>123</v>
      </c>
      <c r="Z98" s="23">
        <f t="shared" si="3"/>
        <v>171.92083333333335</v>
      </c>
      <c r="AA98" s="4">
        <f>IF(MONTH($C98)=1,Forward!AA98,AA97)</f>
        <v>29.89</v>
      </c>
      <c r="AB98" s="4">
        <f>IF(MONTH($C98)=1,Forward!AB98,AB97)</f>
        <v>65</v>
      </c>
      <c r="AC98" s="4">
        <f>IF(MONTH($C98)=1,Forward!AC98,AC97)</f>
        <v>97.95</v>
      </c>
      <c r="AD98" s="4">
        <f>IF(MONTH($C98)=1,Forward!AD98,AD97)</f>
        <v>330</v>
      </c>
      <c r="AE98" s="4">
        <f>AD98*(1-4%)</f>
        <v>316.8</v>
      </c>
      <c r="AF98" s="8">
        <f t="shared" si="4"/>
        <v>346.69</v>
      </c>
      <c r="AG98" s="14">
        <f t="shared" si="5"/>
        <v>381.8</v>
      </c>
      <c r="AH98" s="8">
        <f t="shared" si="6"/>
        <v>414.75</v>
      </c>
      <c r="AI98" s="25">
        <f t="shared" si="7"/>
        <v>210.13333333333333</v>
      </c>
      <c r="AJ98" s="9">
        <f t="shared" si="8"/>
        <v>0.66329966329966328</v>
      </c>
      <c r="AK98" s="9">
        <f t="shared" si="9"/>
        <v>0.66329966329966328</v>
      </c>
      <c r="AL98" s="9">
        <f t="shared" si="10"/>
        <v>0</v>
      </c>
      <c r="AM98" s="14">
        <f>Forward!AI98</f>
        <v>108</v>
      </c>
      <c r="AN98" s="14">
        <f>Forward!AJ98</f>
        <v>130</v>
      </c>
      <c r="AO98" s="14">
        <f>Forward!AK98</f>
        <v>145</v>
      </c>
      <c r="AP98" s="14">
        <f>Forward!AL98</f>
        <v>158</v>
      </c>
      <c r="AQ98" s="14">
        <f>Forward!AM98</f>
        <v>179</v>
      </c>
      <c r="AR98" s="14"/>
    </row>
    <row r="99" spans="1:44" x14ac:dyDescent="0.3">
      <c r="A99" s="11">
        <f>Forward!A99</f>
        <v>-5.9999999999999995E-4</v>
      </c>
      <c r="B99" s="11">
        <f>Forward!B99</f>
        <v>8.3999999999999995E-3</v>
      </c>
      <c r="C99" s="3">
        <v>44958</v>
      </c>
      <c r="D99" s="3"/>
      <c r="E99" s="1"/>
      <c r="F99" s="1"/>
      <c r="G99" s="1"/>
      <c r="H99" s="6"/>
      <c r="I99" s="6"/>
      <c r="J99" s="4"/>
      <c r="K99" s="4"/>
      <c r="L99" s="4">
        <f>Forward!L99+(-'Swap - Encargos'!C16-'Swap - Encargos'!$M16-'Swap - Encargos'!$L16)+('Swap - Encargos'!Y16)</f>
        <v>93</v>
      </c>
      <c r="M99" s="4">
        <f>Forward!M99+(-'Swap - Encargos'!D16-'Swap - Encargos'!$M16-'Swap - Encargos'!$L16)+('Swap - Encargos'!Z16)</f>
        <v>100</v>
      </c>
      <c r="N99" s="4">
        <f>Forward!N99+(-'Swap - Encargos'!E16-'Swap - Encargos'!$M16-'Swap - Encargos'!$L16)+('Swap - Encargos'!AA16)</f>
        <v>112</v>
      </c>
      <c r="O99" s="4">
        <f>Forward!O99+(-'Swap - Encargos'!F16-'Swap - Encargos'!$M16-'Swap - Encargos'!$L16)+('Swap - Encargos'!AB16)</f>
        <v>127</v>
      </c>
      <c r="P99" s="4">
        <f>Forward!P99+(-'Swap - Encargos'!G16-'Swap - Encargos'!$M16-'Swap - Encargos'!$L16)+('Swap - Encargos'!AC16)</f>
        <v>166</v>
      </c>
      <c r="Q99" s="4">
        <f>Forward!Q99+(-'Swap - Encargos'!H16-'Swap - Encargos'!$M16-'Swap - Encargos'!$L16)+('Swap - Encargos'!AD16)</f>
        <v>162</v>
      </c>
      <c r="R99" s="4">
        <f>Forward!R99+(-'Swap - Encargos'!I16-'Swap - Encargos'!$M16-'Swap - Encargos'!$L16)+('Swap - Encargos'!AE16)</f>
        <v>155</v>
      </c>
      <c r="S99" s="4">
        <f>Forward!S99+(-'Swap - Encargos'!J16-'Swap - Encargos'!$M16-'Swap - Encargos'!$L16)+('Swap - Encargos'!AF16)</f>
        <v>153</v>
      </c>
      <c r="T99" s="4">
        <f>Forward!T99+(-'Swap - Encargos'!K16-'Swap - Encargos'!$M16-'Swap - Encargos'!$L16)+('Swap - Encargos'!AG16)</f>
        <v>147</v>
      </c>
      <c r="U99" s="4">
        <f>Forward!U99</f>
        <v>0</v>
      </c>
      <c r="V99" s="6"/>
      <c r="W99" s="20">
        <f t="shared" si="0"/>
        <v>102.61111111111111</v>
      </c>
      <c r="X99" s="20">
        <f t="shared" si="1"/>
        <v>175.3467261904762</v>
      </c>
      <c r="Y99" s="23">
        <f t="shared" si="2"/>
        <v>120.75</v>
      </c>
      <c r="Z99" s="23">
        <f t="shared" si="3"/>
        <v>171.92083333333335</v>
      </c>
      <c r="AA99" s="4">
        <f>IF(MONTH($C99)=1,Forward!AA99,AA98)</f>
        <v>29.89</v>
      </c>
      <c r="AB99" s="4">
        <f>IF(MONTH($C99)=1,Forward!AB99,AB98)</f>
        <v>65</v>
      </c>
      <c r="AC99" s="4">
        <f>IF(MONTH($C99)=1,Forward!AC99,AC98)</f>
        <v>97.95</v>
      </c>
      <c r="AD99" s="4">
        <f>IF(MONTH($C99)=1,Forward!AD99,AD98)</f>
        <v>330</v>
      </c>
      <c r="AE99" s="4">
        <f t="shared" ref="AE99:AE109" si="12">AD99*(1-4%)</f>
        <v>316.8</v>
      </c>
      <c r="AF99" s="8">
        <f t="shared" si="4"/>
        <v>346.69</v>
      </c>
      <c r="AG99" s="14">
        <f t="shared" si="5"/>
        <v>381.8</v>
      </c>
      <c r="AH99" s="8">
        <f t="shared" si="6"/>
        <v>414.75</v>
      </c>
      <c r="AI99" s="25">
        <f t="shared" si="7"/>
        <v>214.1888888888889</v>
      </c>
      <c r="AJ99" s="9">
        <f t="shared" si="8"/>
        <v>0.67610129068462399</v>
      </c>
      <c r="AK99" s="9">
        <f t="shared" si="9"/>
        <v>0.67610129068462399</v>
      </c>
      <c r="AL99" s="9">
        <f t="shared" si="10"/>
        <v>0</v>
      </c>
      <c r="AM99" s="14">
        <f>Forward!AI99</f>
        <v>107</v>
      </c>
      <c r="AN99" s="14">
        <f>Forward!AJ99</f>
        <v>121</v>
      </c>
      <c r="AO99" s="14">
        <f>Forward!AK99</f>
        <v>134</v>
      </c>
      <c r="AP99" s="14">
        <f>Forward!AL99</f>
        <v>145</v>
      </c>
      <c r="AQ99" s="14">
        <f>Forward!AM99</f>
        <v>179</v>
      </c>
      <c r="AR99" s="14"/>
    </row>
    <row r="100" spans="1:44" x14ac:dyDescent="0.3">
      <c r="A100" s="11">
        <f>Forward!A100</f>
        <v>5.0000000000000001E-4</v>
      </c>
      <c r="B100" s="11">
        <f>Forward!B100</f>
        <v>7.1000000000000004E-3</v>
      </c>
      <c r="C100" s="3">
        <v>44986</v>
      </c>
      <c r="D100" s="3"/>
      <c r="E100" s="1"/>
      <c r="F100" s="1"/>
      <c r="G100" s="1"/>
      <c r="H100" s="6"/>
      <c r="I100" s="6"/>
      <c r="J100" s="4"/>
      <c r="K100" s="4"/>
      <c r="L100" s="4">
        <f>Forward!L100+(-'Swap - Encargos'!C17-'Swap - Encargos'!$M17-'Swap - Encargos'!$L17)+('Swap - Encargos'!Y17)</f>
        <v>91</v>
      </c>
      <c r="M100" s="4">
        <f>Forward!M100+(-'Swap - Encargos'!D17-'Swap - Encargos'!$M17-'Swap - Encargos'!$L17)+('Swap - Encargos'!Z17)</f>
        <v>104</v>
      </c>
      <c r="N100" s="4">
        <f>Forward!N100+(-'Swap - Encargos'!E17-'Swap - Encargos'!$M17-'Swap - Encargos'!$L17)+('Swap - Encargos'!AA17)</f>
        <v>106</v>
      </c>
      <c r="O100" s="4">
        <f>Forward!O100+(-'Swap - Encargos'!F17-'Swap - Encargos'!$M17-'Swap - Encargos'!$L17)+('Swap - Encargos'!AB17)</f>
        <v>118</v>
      </c>
      <c r="P100" s="4">
        <f>Forward!P100+(-'Swap - Encargos'!G17-'Swap - Encargos'!$M17-'Swap - Encargos'!$L17)+('Swap - Encargos'!AC17)</f>
        <v>140</v>
      </c>
      <c r="Q100" s="4">
        <f>Forward!Q100+(-'Swap - Encargos'!H17-'Swap - Encargos'!$M17-'Swap - Encargos'!$L17)+('Swap - Encargos'!AD17)</f>
        <v>156</v>
      </c>
      <c r="R100" s="4">
        <f>Forward!R100+(-'Swap - Encargos'!I17-'Swap - Encargos'!$M17-'Swap - Encargos'!$L17)+('Swap - Encargos'!AE17)</f>
        <v>147</v>
      </c>
      <c r="S100" s="4">
        <f>Forward!S100+(-'Swap - Encargos'!J17-'Swap - Encargos'!$M17-'Swap - Encargos'!$L17)+('Swap - Encargos'!AF17)</f>
        <v>146</v>
      </c>
      <c r="T100" s="4">
        <f>Forward!T100+(-'Swap - Encargos'!K17-'Swap - Encargos'!$M17-'Swap - Encargos'!$L17)+('Swap - Encargos'!AG17)</f>
        <v>139</v>
      </c>
      <c r="U100" s="4">
        <f>Forward!U100</f>
        <v>0</v>
      </c>
      <c r="V100" s="6"/>
      <c r="W100" s="20">
        <f t="shared" si="0"/>
        <v>101.83333333333333</v>
      </c>
      <c r="X100" s="20">
        <f t="shared" si="1"/>
        <v>175.3467261904762</v>
      </c>
      <c r="Y100" s="23">
        <f t="shared" si="2"/>
        <v>113.96666666666667</v>
      </c>
      <c r="Z100" s="23">
        <f t="shared" si="3"/>
        <v>171.92083333333335</v>
      </c>
      <c r="AA100" s="4">
        <f>IF(MONTH($C100)=1,Forward!AA100,AA99)</f>
        <v>29.89</v>
      </c>
      <c r="AB100" s="4">
        <f>IF(MONTH($C100)=1,Forward!AB100,AB99)</f>
        <v>65</v>
      </c>
      <c r="AC100" s="4">
        <f>IF(MONTH($C100)=1,Forward!AC100,AC99)</f>
        <v>97.95</v>
      </c>
      <c r="AD100" s="4">
        <f>IF(MONTH($C100)=1,Forward!AD100,AD99)</f>
        <v>330</v>
      </c>
      <c r="AE100" s="4">
        <f t="shared" si="12"/>
        <v>316.8</v>
      </c>
      <c r="AF100" s="8">
        <f t="shared" si="4"/>
        <v>346.69</v>
      </c>
      <c r="AG100" s="14">
        <f t="shared" si="5"/>
        <v>381.8</v>
      </c>
      <c r="AH100" s="8">
        <f t="shared" si="6"/>
        <v>414.75</v>
      </c>
      <c r="AI100" s="25">
        <f t="shared" si="7"/>
        <v>214.9666666666667</v>
      </c>
      <c r="AJ100" s="9">
        <f t="shared" si="8"/>
        <v>0.67855639730639739</v>
      </c>
      <c r="AK100" s="9">
        <f t="shared" si="9"/>
        <v>0.67855639730639739</v>
      </c>
      <c r="AL100" s="9">
        <f t="shared" si="10"/>
        <v>0</v>
      </c>
      <c r="AM100" s="14">
        <f>Forward!AI100</f>
        <v>103</v>
      </c>
      <c r="AN100" s="14">
        <f>Forward!AJ100</f>
        <v>116</v>
      </c>
      <c r="AO100" s="14">
        <f>Forward!AK100</f>
        <v>130</v>
      </c>
      <c r="AP100" s="14">
        <f>Forward!AL100</f>
        <v>137</v>
      </c>
      <c r="AQ100" s="14">
        <f>Forward!AM100</f>
        <v>159</v>
      </c>
      <c r="AR100" s="14"/>
    </row>
    <row r="101" spans="1:44" x14ac:dyDescent="0.3">
      <c r="A101" s="11">
        <f>Forward!A101</f>
        <v>-9.4999999999999998E-3</v>
      </c>
      <c r="B101" s="11">
        <f>Forward!B101</f>
        <v>5.7000000000000002E-3</v>
      </c>
      <c r="C101" s="3">
        <v>45017</v>
      </c>
      <c r="D101" s="4"/>
      <c r="E101" s="4"/>
      <c r="F101" s="4"/>
      <c r="G101" s="4"/>
      <c r="H101" s="4"/>
      <c r="I101" s="4"/>
      <c r="J101" s="4"/>
      <c r="K101" s="4"/>
      <c r="L101" s="4">
        <f>Forward!L101+(-'Swap - Encargos'!C18-'Swap - Encargos'!$M18-'Swap - Encargos'!$L18)+('Swap - Encargos'!Y18)</f>
        <v>84</v>
      </c>
      <c r="M101" s="4">
        <f>Forward!M101+(-'Swap - Encargos'!D18-'Swap - Encargos'!$M18-'Swap - Encargos'!$L18)+('Swap - Encargos'!Z18)</f>
        <v>90</v>
      </c>
      <c r="N101" s="4">
        <f>Forward!N101+(-'Swap - Encargos'!E18-'Swap - Encargos'!$M18-'Swap - Encargos'!$L18)+('Swap - Encargos'!AA18)</f>
        <v>94</v>
      </c>
      <c r="O101" s="4">
        <f>Forward!O101+(-'Swap - Encargos'!F18-'Swap - Encargos'!$M18-'Swap - Encargos'!$L18)+('Swap - Encargos'!AB18)</f>
        <v>108</v>
      </c>
      <c r="P101" s="4">
        <f>Forward!P101+(-'Swap - Encargos'!G18-'Swap - Encargos'!$M18-'Swap - Encargos'!$L18)+('Swap - Encargos'!AC18)</f>
        <v>133</v>
      </c>
      <c r="Q101" s="4">
        <f>Forward!Q101+(-'Swap - Encargos'!H18-'Swap - Encargos'!$M18-'Swap - Encargos'!$L18)+('Swap - Encargos'!AD18)</f>
        <v>146</v>
      </c>
      <c r="R101" s="4">
        <f>Forward!R101+(-'Swap - Encargos'!I18-'Swap - Encargos'!$M18-'Swap - Encargos'!$L18)+('Swap - Encargos'!AE18)</f>
        <v>147</v>
      </c>
      <c r="S101" s="4">
        <f>Forward!S101+(-'Swap - Encargos'!J18-'Swap - Encargos'!$M18-'Swap - Encargos'!$L18)+('Swap - Encargos'!AF18)</f>
        <v>145</v>
      </c>
      <c r="T101" s="4">
        <f>Forward!T101+(-'Swap - Encargos'!K18-'Swap - Encargos'!$M18-'Swap - Encargos'!$L18)+('Swap - Encargos'!AG18)</f>
        <v>141</v>
      </c>
      <c r="U101" s="4">
        <f>Forward!U101</f>
        <v>0</v>
      </c>
      <c r="V101" s="6"/>
      <c r="W101" s="20">
        <f t="shared" si="0"/>
        <v>91.333333333333329</v>
      </c>
      <c r="X101" s="20">
        <f t="shared" si="1"/>
        <v>175.3467261904762</v>
      </c>
      <c r="Y101" s="23">
        <f t="shared" si="2"/>
        <v>104.9</v>
      </c>
      <c r="Z101" s="23">
        <f t="shared" si="3"/>
        <v>171.92083333333335</v>
      </c>
      <c r="AA101" s="4">
        <f>IF(MONTH($C101)=1,Forward!AA101,AA100)</f>
        <v>29.89</v>
      </c>
      <c r="AB101" s="4">
        <f>IF(MONTH($C101)=1,Forward!AB101,AB100)</f>
        <v>65</v>
      </c>
      <c r="AC101" s="4">
        <f>IF(MONTH($C101)=1,Forward!AC101,AC100)</f>
        <v>97.95</v>
      </c>
      <c r="AD101" s="4">
        <f>IF(MONTH($C101)=1,Forward!AD101,AD100)</f>
        <v>330</v>
      </c>
      <c r="AE101" s="4">
        <f t="shared" si="12"/>
        <v>316.8</v>
      </c>
      <c r="AF101" s="8">
        <f t="shared" si="4"/>
        <v>346.69</v>
      </c>
      <c r="AG101" s="14">
        <f t="shared" si="5"/>
        <v>381.8</v>
      </c>
      <c r="AH101" s="8">
        <f t="shared" si="6"/>
        <v>414.75</v>
      </c>
      <c r="AI101" s="25">
        <f t="shared" si="7"/>
        <v>225.4666666666667</v>
      </c>
      <c r="AJ101" s="9">
        <f t="shared" si="8"/>
        <v>0.71170033670033672</v>
      </c>
      <c r="AK101" s="9">
        <f t="shared" si="9"/>
        <v>0.71170033670033672</v>
      </c>
      <c r="AL101" s="9">
        <f t="shared" si="10"/>
        <v>0</v>
      </c>
      <c r="AM101" s="14">
        <f>Forward!AI101</f>
        <v>101</v>
      </c>
      <c r="AN101" s="14">
        <f>Forward!AJ101</f>
        <v>103</v>
      </c>
      <c r="AO101" s="14">
        <f>Forward!AK101</f>
        <v>115</v>
      </c>
      <c r="AP101" s="14">
        <f>Forward!AL101</f>
        <v>128</v>
      </c>
      <c r="AQ101" s="14">
        <f>Forward!AM101</f>
        <v>149</v>
      </c>
      <c r="AR101" s="14"/>
    </row>
    <row r="102" spans="1:44" x14ac:dyDescent="0.3">
      <c r="A102" s="11">
        <f>Forward!A102</f>
        <v>-1.84E-2</v>
      </c>
      <c r="B102" s="11">
        <f>Forward!B102</f>
        <v>2.3E-3</v>
      </c>
      <c r="C102" s="3">
        <v>45047</v>
      </c>
      <c r="D102" s="3"/>
      <c r="E102" s="1"/>
      <c r="F102" s="1"/>
      <c r="G102" s="1"/>
      <c r="H102" s="6"/>
      <c r="I102" s="6"/>
      <c r="J102" s="4"/>
      <c r="K102" s="4"/>
      <c r="L102" s="4">
        <f>Forward!L102+(-'Swap - Encargos'!C19-'Swap - Encargos'!$M19-'Swap - Encargos'!$L19)+('Swap - Encargos'!Y19)</f>
        <v>95</v>
      </c>
      <c r="M102" s="4">
        <f>Forward!M102+(-'Swap - Encargos'!D19-'Swap - Encargos'!$M19-'Swap - Encargos'!$L19)+('Swap - Encargos'!Z19)</f>
        <v>94</v>
      </c>
      <c r="N102" s="4">
        <f>Forward!N102+(-'Swap - Encargos'!E19-'Swap - Encargos'!$M19-'Swap - Encargos'!$L19)+('Swap - Encargos'!AA19)</f>
        <v>105</v>
      </c>
      <c r="O102" s="4">
        <f>Forward!O102+(-'Swap - Encargos'!F19-'Swap - Encargos'!$M19-'Swap - Encargos'!$L19)+('Swap - Encargos'!AB19)</f>
        <v>118</v>
      </c>
      <c r="P102" s="4">
        <f>Forward!P102+(-'Swap - Encargos'!G19-'Swap - Encargos'!$M19-'Swap - Encargos'!$L19)+('Swap - Encargos'!AC19)</f>
        <v>132</v>
      </c>
      <c r="Q102" s="4">
        <f>Forward!Q102+(-'Swap - Encargos'!H19-'Swap - Encargos'!$M19-'Swap - Encargos'!$L19)+('Swap - Encargos'!AD19)</f>
        <v>146</v>
      </c>
      <c r="R102" s="4">
        <f>Forward!R102+(-'Swap - Encargos'!I19-'Swap - Encargos'!$M19-'Swap - Encargos'!$L19)+('Swap - Encargos'!AE19)</f>
        <v>146</v>
      </c>
      <c r="S102" s="4">
        <f>Forward!S102+(-'Swap - Encargos'!J19-'Swap - Encargos'!$M19-'Swap - Encargos'!$L19)+('Swap - Encargos'!AF19)</f>
        <v>141</v>
      </c>
      <c r="T102" s="4">
        <f>Forward!T102+(-'Swap - Encargos'!K19-'Swap - Encargos'!$M19-'Swap - Encargos'!$L19)+('Swap - Encargos'!AG19)</f>
        <v>141</v>
      </c>
      <c r="U102" s="4">
        <f>Forward!U102</f>
        <v>0</v>
      </c>
      <c r="V102" s="6"/>
      <c r="W102" s="20">
        <f t="shared" si="0"/>
        <v>100.55555555555556</v>
      </c>
      <c r="X102" s="20">
        <f t="shared" si="1"/>
        <v>175.3467261904762</v>
      </c>
      <c r="Y102" s="23">
        <f t="shared" si="2"/>
        <v>112.2</v>
      </c>
      <c r="Z102" s="23">
        <f t="shared" si="3"/>
        <v>171.92083333333335</v>
      </c>
      <c r="AA102" s="4">
        <f>IF(MONTH($C102)=1,Forward!AA102,AA101)</f>
        <v>29.89</v>
      </c>
      <c r="AB102" s="4">
        <f>IF(MONTH($C102)=1,Forward!AB102,AB101)</f>
        <v>65</v>
      </c>
      <c r="AC102" s="4">
        <f>IF(MONTH($C102)=1,Forward!AC102,AC101)</f>
        <v>97.95</v>
      </c>
      <c r="AD102" s="4">
        <f>IF(MONTH($C102)=1,Forward!AD102,AD101)</f>
        <v>330</v>
      </c>
      <c r="AE102" s="4">
        <f t="shared" si="12"/>
        <v>316.8</v>
      </c>
      <c r="AF102" s="8">
        <f t="shared" si="4"/>
        <v>346.69</v>
      </c>
      <c r="AG102" s="14">
        <f t="shared" si="5"/>
        <v>381.8</v>
      </c>
      <c r="AH102" s="8">
        <f t="shared" si="6"/>
        <v>414.75</v>
      </c>
      <c r="AI102" s="25">
        <f t="shared" si="7"/>
        <v>216.24444444444447</v>
      </c>
      <c r="AJ102" s="9">
        <f t="shared" si="8"/>
        <v>0.68258978675645343</v>
      </c>
      <c r="AK102" s="9">
        <f t="shared" si="9"/>
        <v>0.68258978675645343</v>
      </c>
      <c r="AL102" s="9">
        <f t="shared" si="10"/>
        <v>0</v>
      </c>
      <c r="AM102" s="14">
        <f>Forward!AI102</f>
        <v>105</v>
      </c>
      <c r="AN102" s="14">
        <f>Forward!AJ102</f>
        <v>106</v>
      </c>
      <c r="AO102" s="14">
        <f>Forward!AK102</f>
        <v>119</v>
      </c>
      <c r="AP102" s="14">
        <f>Forward!AL102</f>
        <v>130</v>
      </c>
      <c r="AQ102" s="14">
        <f>Forward!AM102</f>
        <v>145</v>
      </c>
      <c r="AR102" s="14"/>
    </row>
    <row r="103" spans="1:44" x14ac:dyDescent="0.3">
      <c r="A103" s="11">
        <f>Forward!A103</f>
        <v>-1.9300000000000001E-2</v>
      </c>
      <c r="B103" s="11">
        <f>Forward!B103</f>
        <v>-8.0000000000000004E-4</v>
      </c>
      <c r="C103" s="3">
        <v>45078</v>
      </c>
      <c r="D103" s="3"/>
      <c r="E103" s="1"/>
      <c r="F103" s="1"/>
      <c r="G103" s="1"/>
      <c r="H103" s="6"/>
      <c r="I103" s="6"/>
      <c r="J103" s="4"/>
      <c r="K103" s="4"/>
      <c r="L103" s="4">
        <f>Forward!L103+(-'Swap - Encargos'!C20-'Swap - Encargos'!$M20-'Swap - Encargos'!$L20)+('Swap - Encargos'!Y20)</f>
        <v>92</v>
      </c>
      <c r="M103" s="4">
        <f>Forward!M103+(-'Swap - Encargos'!D20-'Swap - Encargos'!$M20-'Swap - Encargos'!$L20)+('Swap - Encargos'!Z20)</f>
        <v>96</v>
      </c>
      <c r="N103" s="4">
        <f>Forward!N103+(-'Swap - Encargos'!E20-'Swap - Encargos'!$M20-'Swap - Encargos'!$L20)+('Swap - Encargos'!AA20)</f>
        <v>106</v>
      </c>
      <c r="O103" s="4">
        <f>Forward!O103+(-'Swap - Encargos'!F20-'Swap - Encargos'!$M20-'Swap - Encargos'!$L20)+('Swap - Encargos'!AB20)</f>
        <v>112</v>
      </c>
      <c r="P103" s="4">
        <f>Forward!P103+(-'Swap - Encargos'!G20-'Swap - Encargos'!$M20-'Swap - Encargos'!$L20)+('Swap - Encargos'!AC20)</f>
        <v>127</v>
      </c>
      <c r="Q103" s="4">
        <f>Forward!Q103+(-'Swap - Encargos'!H20-'Swap - Encargos'!$M20-'Swap - Encargos'!$L20)+('Swap - Encargos'!AD20)</f>
        <v>143</v>
      </c>
      <c r="R103" s="4">
        <f>Forward!R103+(-'Swap - Encargos'!I20-'Swap - Encargos'!$M20-'Swap - Encargos'!$L20)+('Swap - Encargos'!AE20)</f>
        <v>141</v>
      </c>
      <c r="S103" s="4">
        <f>Forward!S103+(-'Swap - Encargos'!J20-'Swap - Encargos'!$M20-'Swap - Encargos'!$L20)+('Swap - Encargos'!AF20)</f>
        <v>140</v>
      </c>
      <c r="T103" s="4">
        <f>Forward!T103+(-'Swap - Encargos'!K20-'Swap - Encargos'!$M20-'Swap - Encargos'!$L20)+('Swap - Encargos'!AG20)</f>
        <v>135</v>
      </c>
      <c r="U103" s="4">
        <f>Forward!U103</f>
        <v>0</v>
      </c>
      <c r="V103" s="6"/>
      <c r="W103" s="20">
        <f t="shared" si="0"/>
        <v>100.77777777777777</v>
      </c>
      <c r="X103" s="20">
        <f t="shared" si="1"/>
        <v>175.3467261904762</v>
      </c>
      <c r="Y103" s="23">
        <f t="shared" si="2"/>
        <v>110.85</v>
      </c>
      <c r="Z103" s="23">
        <f t="shared" si="3"/>
        <v>171.92083333333335</v>
      </c>
      <c r="AA103" s="4">
        <f>IF(MONTH($C103)=1,Forward!AA103,AA102)</f>
        <v>29.89</v>
      </c>
      <c r="AB103" s="4">
        <f>IF(MONTH($C103)=1,Forward!AB103,AB102)</f>
        <v>65</v>
      </c>
      <c r="AC103" s="4">
        <f>IF(MONTH($C103)=1,Forward!AC103,AC102)</f>
        <v>97.95</v>
      </c>
      <c r="AD103" s="4">
        <f>IF(MONTH($C103)=1,Forward!AD103,AD102)</f>
        <v>330</v>
      </c>
      <c r="AE103" s="4">
        <f t="shared" si="12"/>
        <v>316.8</v>
      </c>
      <c r="AF103" s="8">
        <f t="shared" si="4"/>
        <v>346.69</v>
      </c>
      <c r="AG103" s="14">
        <f t="shared" si="5"/>
        <v>381.8</v>
      </c>
      <c r="AH103" s="8">
        <f t="shared" si="6"/>
        <v>414.75</v>
      </c>
      <c r="AI103" s="25">
        <f t="shared" si="7"/>
        <v>216.02222222222224</v>
      </c>
      <c r="AJ103" s="9">
        <f t="shared" si="8"/>
        <v>0.68188832772166108</v>
      </c>
      <c r="AK103" s="9">
        <f t="shared" si="9"/>
        <v>0.68188832772166108</v>
      </c>
      <c r="AL103" s="9">
        <f t="shared" si="10"/>
        <v>0</v>
      </c>
      <c r="AM103" s="14">
        <f>Forward!AI103</f>
        <v>105</v>
      </c>
      <c r="AN103" s="14">
        <f>Forward!AJ103</f>
        <v>107</v>
      </c>
      <c r="AO103" s="14">
        <f>Forward!AK103</f>
        <v>121</v>
      </c>
      <c r="AP103" s="14">
        <f>Forward!AL103</f>
        <v>131</v>
      </c>
      <c r="AQ103" s="14">
        <f>Forward!AM103</f>
        <v>139</v>
      </c>
      <c r="AR103" s="14"/>
    </row>
    <row r="104" spans="1:44" x14ac:dyDescent="0.3">
      <c r="A104" s="11">
        <f>Forward!A104</f>
        <v>-7.1999999999999998E-3</v>
      </c>
      <c r="B104" s="11">
        <f>Forward!B104</f>
        <v>1.1999999999999999E-3</v>
      </c>
      <c r="C104" s="3">
        <v>45108</v>
      </c>
      <c r="D104" s="3"/>
      <c r="E104" s="1"/>
      <c r="F104" s="1"/>
      <c r="G104" s="1"/>
      <c r="H104" s="6"/>
      <c r="I104" s="6"/>
      <c r="J104" s="4"/>
      <c r="K104" s="4"/>
      <c r="L104" s="4">
        <f>Forward!L104+(-'Swap - Encargos'!C21-'Swap - Encargos'!$M21-'Swap - Encargos'!$L21)+('Swap - Encargos'!Y21)</f>
        <v>95</v>
      </c>
      <c r="M104" s="4">
        <f>Forward!M104+(-'Swap - Encargos'!D21-'Swap - Encargos'!$M21-'Swap - Encargos'!$L21)+('Swap - Encargos'!Z21)</f>
        <v>95</v>
      </c>
      <c r="N104" s="4">
        <f>Forward!N104+(-'Swap - Encargos'!E21-'Swap - Encargos'!$M21-'Swap - Encargos'!$L21)+('Swap - Encargos'!AA21)</f>
        <v>108</v>
      </c>
      <c r="O104" s="4">
        <f>Forward!O104+(-'Swap - Encargos'!F21-'Swap - Encargos'!$M21-'Swap - Encargos'!$L21)+('Swap - Encargos'!AB21)</f>
        <v>114</v>
      </c>
      <c r="P104" s="4">
        <f>Forward!P104+(-'Swap - Encargos'!G21-'Swap - Encargos'!$M21-'Swap - Encargos'!$L21)+('Swap - Encargos'!AC21)</f>
        <v>120</v>
      </c>
      <c r="Q104" s="4">
        <f>Forward!Q104+(-'Swap - Encargos'!H21-'Swap - Encargos'!$M21-'Swap - Encargos'!$L21)+('Swap - Encargos'!AD21)</f>
        <v>140</v>
      </c>
      <c r="R104" s="4">
        <f>Forward!R104+(-'Swap - Encargos'!I21-'Swap - Encargos'!$M21-'Swap - Encargos'!$L21)+('Swap - Encargos'!AE21)</f>
        <v>136</v>
      </c>
      <c r="S104" s="4">
        <f>Forward!S104+(-'Swap - Encargos'!J21-'Swap - Encargos'!$M21-'Swap - Encargos'!$L21)+('Swap - Encargos'!AF21)</f>
        <v>134</v>
      </c>
      <c r="T104" s="4">
        <f>Forward!T104+(-'Swap - Encargos'!K21-'Swap - Encargos'!$M21-'Swap - Encargos'!$L21)+('Swap - Encargos'!AG21)</f>
        <v>134</v>
      </c>
      <c r="U104" s="4">
        <f>Forward!U104</f>
        <v>0</v>
      </c>
      <c r="V104" s="6"/>
      <c r="W104" s="20">
        <f t="shared" si="0"/>
        <v>102.5</v>
      </c>
      <c r="X104" s="20">
        <f t="shared" si="1"/>
        <v>175.3467261904762</v>
      </c>
      <c r="Y104" s="23">
        <f t="shared" si="2"/>
        <v>110.9</v>
      </c>
      <c r="Z104" s="23">
        <f t="shared" si="3"/>
        <v>171.92083333333335</v>
      </c>
      <c r="AA104" s="4">
        <f>IF(MONTH($C104)=1,Forward!AA104,AA103)</f>
        <v>29.89</v>
      </c>
      <c r="AB104" s="4">
        <f>IF(MONTH($C104)=1,Forward!AB104,AB103)</f>
        <v>65</v>
      </c>
      <c r="AC104" s="4">
        <f>IF(MONTH($C104)=1,Forward!AC104,AC103)</f>
        <v>97.95</v>
      </c>
      <c r="AD104" s="4">
        <f>IF(MONTH($C104)=1,Forward!AD104,AD103)</f>
        <v>330</v>
      </c>
      <c r="AE104" s="4">
        <f t="shared" si="12"/>
        <v>316.8</v>
      </c>
      <c r="AF104" s="8">
        <f t="shared" si="4"/>
        <v>346.69</v>
      </c>
      <c r="AG104" s="14">
        <f t="shared" si="5"/>
        <v>381.8</v>
      </c>
      <c r="AH104" s="8">
        <f t="shared" si="6"/>
        <v>414.75</v>
      </c>
      <c r="AI104" s="25">
        <f t="shared" si="7"/>
        <v>214.3</v>
      </c>
      <c r="AJ104" s="9">
        <f t="shared" si="8"/>
        <v>0.67645202020202022</v>
      </c>
      <c r="AK104" s="9">
        <f t="shared" si="9"/>
        <v>0.67645202020202022</v>
      </c>
      <c r="AL104" s="9">
        <f t="shared" si="10"/>
        <v>0</v>
      </c>
      <c r="AM104" s="14">
        <f>Forward!AI104</f>
        <v>108</v>
      </c>
      <c r="AN104" s="14">
        <f>Forward!AJ104</f>
        <v>110</v>
      </c>
      <c r="AO104" s="14">
        <f>Forward!AK104</f>
        <v>123</v>
      </c>
      <c r="AP104" s="14">
        <f>Forward!AL104</f>
        <v>130</v>
      </c>
      <c r="AQ104" s="14">
        <f>Forward!AM104</f>
        <v>139</v>
      </c>
      <c r="AR104" s="14"/>
    </row>
    <row r="105" spans="1:44" x14ac:dyDescent="0.3">
      <c r="A105" s="11">
        <f>Forward!A105</f>
        <v>-1.4E-3</v>
      </c>
      <c r="B105" s="11">
        <f>Forward!B105</f>
        <v>2.8999999999999998E-3</v>
      </c>
      <c r="C105" s="3">
        <v>45139</v>
      </c>
      <c r="D105" s="3"/>
      <c r="E105" s="1"/>
      <c r="F105" s="1"/>
      <c r="G105" s="1"/>
      <c r="H105" s="6"/>
      <c r="I105" s="6"/>
      <c r="J105" s="4"/>
      <c r="K105" s="4"/>
      <c r="L105" s="4">
        <f>Forward!L105+(-'Swap - Encargos'!C22-'Swap - Encargos'!$M22-'Swap - Encargos'!$L22)+('Swap - Encargos'!Y22)</f>
        <v>98</v>
      </c>
      <c r="M105" s="4">
        <f>Forward!M105+(-'Swap - Encargos'!D22-'Swap - Encargos'!$M22-'Swap - Encargos'!$L22)+('Swap - Encargos'!Z22)</f>
        <v>90</v>
      </c>
      <c r="N105" s="4">
        <f>Forward!N105+(-'Swap - Encargos'!E22-'Swap - Encargos'!$M22-'Swap - Encargos'!$L22)+('Swap - Encargos'!AA22)</f>
        <v>105</v>
      </c>
      <c r="O105" s="4">
        <f>Forward!O105+(-'Swap - Encargos'!F22-'Swap - Encargos'!$M22-'Swap - Encargos'!$L22)+('Swap - Encargos'!AB22)</f>
        <v>113</v>
      </c>
      <c r="P105" s="4">
        <f>Forward!P105+(-'Swap - Encargos'!G22-'Swap - Encargos'!$M22-'Swap - Encargos'!$L22)+('Swap - Encargos'!AC22)</f>
        <v>128</v>
      </c>
      <c r="Q105" s="4">
        <f>Forward!Q105+(-'Swap - Encargos'!H22-'Swap - Encargos'!$M22-'Swap - Encargos'!$L22)+('Swap - Encargos'!AD22)</f>
        <v>134</v>
      </c>
      <c r="R105" s="4">
        <f>Forward!R105+(-'Swap - Encargos'!I22-'Swap - Encargos'!$M22-'Swap - Encargos'!$L22)+('Swap - Encargos'!AE22)</f>
        <v>135</v>
      </c>
      <c r="S105" s="4">
        <f>Forward!S105+(-'Swap - Encargos'!J22-'Swap - Encargos'!$M22-'Swap - Encargos'!$L22)+('Swap - Encargos'!AF22)</f>
        <v>134</v>
      </c>
      <c r="T105" s="4">
        <f>Forward!T105+(-'Swap - Encargos'!K22-'Swap - Encargos'!$M22-'Swap - Encargos'!$L22)+('Swap - Encargos'!AG22)</f>
        <v>129</v>
      </c>
      <c r="U105" s="4">
        <f>Forward!U105</f>
        <v>0</v>
      </c>
      <c r="V105" s="6"/>
      <c r="W105" s="20">
        <f t="shared" si="0"/>
        <v>100.58333333333333</v>
      </c>
      <c r="X105" s="20">
        <f t="shared" si="1"/>
        <v>175.3467261904762</v>
      </c>
      <c r="Y105" s="23">
        <f t="shared" si="2"/>
        <v>111</v>
      </c>
      <c r="Z105" s="23">
        <f t="shared" si="3"/>
        <v>171.92083333333335</v>
      </c>
      <c r="AA105" s="4">
        <f>IF(MONTH($C105)=1,Forward!AA105,AA104)</f>
        <v>29.89</v>
      </c>
      <c r="AB105" s="4">
        <f>IF(MONTH($C105)=1,Forward!AB105,AB104)</f>
        <v>65</v>
      </c>
      <c r="AC105" s="4">
        <f>IF(MONTH($C105)=1,Forward!AC105,AC104)</f>
        <v>97.95</v>
      </c>
      <c r="AD105" s="4">
        <f>IF(MONTH($C105)=1,Forward!AD105,AD104)</f>
        <v>330</v>
      </c>
      <c r="AE105" s="4">
        <f t="shared" si="12"/>
        <v>316.8</v>
      </c>
      <c r="AF105" s="8">
        <f t="shared" si="4"/>
        <v>346.69</v>
      </c>
      <c r="AG105" s="14">
        <f t="shared" si="5"/>
        <v>381.8</v>
      </c>
      <c r="AH105" s="8">
        <f t="shared" si="6"/>
        <v>414.75</v>
      </c>
      <c r="AI105" s="25">
        <f t="shared" si="7"/>
        <v>216.2166666666667</v>
      </c>
      <c r="AJ105" s="9">
        <f t="shared" si="8"/>
        <v>0.68250210437710446</v>
      </c>
      <c r="AK105" s="9">
        <f t="shared" si="9"/>
        <v>0.68250210437710446</v>
      </c>
      <c r="AL105" s="9">
        <f t="shared" si="10"/>
        <v>0</v>
      </c>
      <c r="AM105" s="14">
        <f>Forward!AI105</f>
        <v>111</v>
      </c>
      <c r="AN105" s="14">
        <f>Forward!AJ105</f>
        <v>107</v>
      </c>
      <c r="AO105" s="14">
        <f>Forward!AK105</f>
        <v>122</v>
      </c>
      <c r="AP105" s="14">
        <f>Forward!AL105</f>
        <v>130</v>
      </c>
      <c r="AQ105" s="14">
        <f>Forward!AM105</f>
        <v>139</v>
      </c>
      <c r="AR105" s="14"/>
    </row>
    <row r="106" spans="1:44" x14ac:dyDescent="0.3">
      <c r="A106" s="11">
        <f>Forward!A106</f>
        <v>3.7000000000000002E-3</v>
      </c>
      <c r="B106" s="11">
        <f>Forward!B106</f>
        <v>2.5999999999999999E-3</v>
      </c>
      <c r="C106" s="3">
        <v>45170</v>
      </c>
      <c r="D106" s="3"/>
      <c r="E106" s="1"/>
      <c r="F106" s="1"/>
      <c r="G106" s="1"/>
      <c r="H106" s="6"/>
      <c r="I106" s="6"/>
      <c r="J106" s="4"/>
      <c r="K106" s="4"/>
      <c r="L106" s="4">
        <f>Forward!L106+(-'Swap - Encargos'!C23-'Swap - Encargos'!$M23-'Swap - Encargos'!$L23)+('Swap - Encargos'!Y23)</f>
        <v>96</v>
      </c>
      <c r="M106" s="4">
        <f>Forward!M106+(-'Swap - Encargos'!D23-'Swap - Encargos'!$M23-'Swap - Encargos'!$L23)+('Swap - Encargos'!Z23)</f>
        <v>90</v>
      </c>
      <c r="N106" s="4">
        <f>Forward!N106+(-'Swap - Encargos'!E23-'Swap - Encargos'!$M23-'Swap - Encargos'!$L23)+('Swap - Encargos'!AA23)</f>
        <v>98</v>
      </c>
      <c r="O106" s="4">
        <f>Forward!O106+(-'Swap - Encargos'!F23-'Swap - Encargos'!$M23-'Swap - Encargos'!$L23)+('Swap - Encargos'!AB23)</f>
        <v>107</v>
      </c>
      <c r="P106" s="4">
        <f>Forward!P106+(-'Swap - Encargos'!G23-'Swap - Encargos'!$M23-'Swap - Encargos'!$L23)+('Swap - Encargos'!AC23)</f>
        <v>127</v>
      </c>
      <c r="Q106" s="4">
        <f>Forward!Q106+(-'Swap - Encargos'!H23-'Swap - Encargos'!$M23-'Swap - Encargos'!$L23)+('Swap - Encargos'!AD23)</f>
        <v>134</v>
      </c>
      <c r="R106" s="4">
        <f>Forward!R106+(-'Swap - Encargos'!I23-'Swap - Encargos'!$M23-'Swap - Encargos'!$L23)+('Swap - Encargos'!AE23)</f>
        <v>136</v>
      </c>
      <c r="S106" s="4">
        <f>Forward!S106+(-'Swap - Encargos'!J23-'Swap - Encargos'!$M23-'Swap - Encargos'!$L23)+('Swap - Encargos'!AF23)</f>
        <v>131</v>
      </c>
      <c r="T106" s="4">
        <f>Forward!T106+(-'Swap - Encargos'!K23-'Swap - Encargos'!$M23-'Swap - Encargos'!$L23)+('Swap - Encargos'!AG23)</f>
        <v>130</v>
      </c>
      <c r="U106" s="4">
        <f>Forward!U106</f>
        <v>0</v>
      </c>
      <c r="V106" s="6"/>
      <c r="W106" s="20">
        <f t="shared" si="0"/>
        <v>97.111111111111114</v>
      </c>
      <c r="X106" s="20">
        <f t="shared" si="1"/>
        <v>175.3467261904762</v>
      </c>
      <c r="Y106" s="23">
        <f t="shared" si="2"/>
        <v>108.66666666666667</v>
      </c>
      <c r="Z106" s="23">
        <f t="shared" si="3"/>
        <v>171.92083333333335</v>
      </c>
      <c r="AA106" s="4">
        <f>IF(MONTH($C106)=1,Forward!AA106,AA105)</f>
        <v>29.89</v>
      </c>
      <c r="AB106" s="4">
        <f>IF(MONTH($C106)=1,Forward!AB106,AB105)</f>
        <v>65</v>
      </c>
      <c r="AC106" s="4">
        <f>IF(MONTH($C106)=1,Forward!AC106,AC105)</f>
        <v>97.95</v>
      </c>
      <c r="AD106" s="4">
        <f>IF(MONTH($C106)=1,Forward!AD106,AD105)</f>
        <v>330</v>
      </c>
      <c r="AE106" s="4">
        <f t="shared" si="12"/>
        <v>316.8</v>
      </c>
      <c r="AF106" s="8">
        <f t="shared" si="4"/>
        <v>346.69</v>
      </c>
      <c r="AG106" s="14">
        <f t="shared" si="5"/>
        <v>381.8</v>
      </c>
      <c r="AH106" s="8">
        <f t="shared" si="6"/>
        <v>414.75</v>
      </c>
      <c r="AI106" s="25">
        <f t="shared" si="7"/>
        <v>219.6888888888889</v>
      </c>
      <c r="AJ106" s="9">
        <f t="shared" si="8"/>
        <v>0.69346240179573515</v>
      </c>
      <c r="AK106" s="9">
        <f t="shared" si="9"/>
        <v>0.69346240179573515</v>
      </c>
      <c r="AL106" s="9">
        <f t="shared" si="10"/>
        <v>0</v>
      </c>
      <c r="AM106" s="14">
        <f>Forward!AI106</f>
        <v>108</v>
      </c>
      <c r="AN106" s="14">
        <f>Forward!AJ106</f>
        <v>103</v>
      </c>
      <c r="AO106" s="14">
        <f>Forward!AK106</f>
        <v>116</v>
      </c>
      <c r="AP106" s="14">
        <f>Forward!AL106</f>
        <v>125</v>
      </c>
      <c r="AQ106" s="14">
        <f>Forward!AM106</f>
        <v>139</v>
      </c>
      <c r="AR106" s="14"/>
    </row>
    <row r="107" spans="1:44" x14ac:dyDescent="0.3">
      <c r="A107" s="11">
        <f>Forward!A107</f>
        <v>5.0000000000000001E-3</v>
      </c>
      <c r="B107" s="11">
        <f>Forward!B107</f>
        <v>2.3999999999999998E-3</v>
      </c>
      <c r="C107" s="3">
        <v>45200</v>
      </c>
      <c r="D107" s="3"/>
      <c r="E107" s="1"/>
      <c r="F107" s="1"/>
      <c r="G107" s="1"/>
      <c r="H107" s="6"/>
      <c r="I107" s="6"/>
      <c r="J107" s="4"/>
      <c r="K107" s="4"/>
      <c r="L107" s="4">
        <f>Forward!L107+(-'Swap - Encargos'!C24-'Swap - Encargos'!$M24-'Swap - Encargos'!$L24)+('Swap - Encargos'!Y24)</f>
        <v>99</v>
      </c>
      <c r="M107" s="4">
        <f>Forward!M107+(-'Swap - Encargos'!D24-'Swap - Encargos'!$M24-'Swap - Encargos'!$L24)+('Swap - Encargos'!Z24)</f>
        <v>88</v>
      </c>
      <c r="N107" s="4">
        <f>Forward!N107+(-'Swap - Encargos'!E24-'Swap - Encargos'!$M24-'Swap - Encargos'!$L24)+('Swap - Encargos'!AA24)</f>
        <v>106</v>
      </c>
      <c r="O107" s="4">
        <f>Forward!O107+(-'Swap - Encargos'!F24-'Swap - Encargos'!$M24-'Swap - Encargos'!$L24)+('Swap - Encargos'!AB24)</f>
        <v>116</v>
      </c>
      <c r="P107" s="4">
        <f>Forward!P107+(-'Swap - Encargos'!G24-'Swap - Encargos'!$M24-'Swap - Encargos'!$L24)+('Swap - Encargos'!AC24)</f>
        <v>119</v>
      </c>
      <c r="Q107" s="4">
        <f>Forward!Q107+(-'Swap - Encargos'!H24-'Swap - Encargos'!$M24-'Swap - Encargos'!$L24)+('Swap - Encargos'!AD24)</f>
        <v>132</v>
      </c>
      <c r="R107" s="4">
        <f>Forward!R107+(-'Swap - Encargos'!I24-'Swap - Encargos'!$M24-'Swap - Encargos'!$L24)+('Swap - Encargos'!AE24)</f>
        <v>134</v>
      </c>
      <c r="S107" s="4">
        <f>Forward!S107+(-'Swap - Encargos'!J24-'Swap - Encargos'!$M24-'Swap - Encargos'!$L24)+('Swap - Encargos'!AF24)</f>
        <v>132</v>
      </c>
      <c r="T107" s="4">
        <f>Forward!T107+(-'Swap - Encargos'!K24-'Swap - Encargos'!$M24-'Swap - Encargos'!$L24)+('Swap - Encargos'!AG24)</f>
        <v>129</v>
      </c>
      <c r="U107" s="4">
        <f>Forward!U107</f>
        <v>0</v>
      </c>
      <c r="V107" s="6"/>
      <c r="W107" s="20">
        <f t="shared" si="0"/>
        <v>101.91666666666667</v>
      </c>
      <c r="X107" s="20">
        <f t="shared" si="1"/>
        <v>175.3467261904762</v>
      </c>
      <c r="Y107" s="23">
        <f t="shared" si="2"/>
        <v>110.55</v>
      </c>
      <c r="Z107" s="23">
        <f t="shared" si="3"/>
        <v>171.92083333333335</v>
      </c>
      <c r="AA107" s="4">
        <f>IF(MONTH($C107)=1,Forward!AA107,AA106)</f>
        <v>29.89</v>
      </c>
      <c r="AB107" s="4">
        <f>IF(MONTH($C107)=1,Forward!AB107,AB106)</f>
        <v>65</v>
      </c>
      <c r="AC107" s="4">
        <f>IF(MONTH($C107)=1,Forward!AC107,AC106)</f>
        <v>97.95</v>
      </c>
      <c r="AD107" s="4">
        <f>IF(MONTH($C107)=1,Forward!AD107,AD106)</f>
        <v>330</v>
      </c>
      <c r="AE107" s="4">
        <f t="shared" si="12"/>
        <v>316.8</v>
      </c>
      <c r="AF107" s="8">
        <f t="shared" si="4"/>
        <v>346.69</v>
      </c>
      <c r="AG107" s="14">
        <f t="shared" si="5"/>
        <v>381.8</v>
      </c>
      <c r="AH107" s="8">
        <f t="shared" si="6"/>
        <v>414.75</v>
      </c>
      <c r="AI107" s="25">
        <f t="shared" si="7"/>
        <v>214.88333333333333</v>
      </c>
      <c r="AJ107" s="9">
        <f t="shared" si="8"/>
        <v>0.67829335016835013</v>
      </c>
      <c r="AK107" s="9">
        <f t="shared" si="9"/>
        <v>0.67829335016835013</v>
      </c>
      <c r="AL107" s="9">
        <f t="shared" si="10"/>
        <v>0</v>
      </c>
      <c r="AM107" s="14">
        <f>Forward!AI107</f>
        <v>110</v>
      </c>
      <c r="AN107" s="14">
        <f>Forward!AJ107</f>
        <v>104</v>
      </c>
      <c r="AO107" s="14">
        <f>Forward!AK107</f>
        <v>120</v>
      </c>
      <c r="AP107" s="14">
        <f>Forward!AL107</f>
        <v>130</v>
      </c>
      <c r="AQ107" s="14">
        <f>Forward!AM107</f>
        <v>137</v>
      </c>
      <c r="AR107" s="14"/>
    </row>
    <row r="108" spans="1:44" x14ac:dyDescent="0.3">
      <c r="A108" s="11">
        <f>Forward!A108</f>
        <v>5.8999999999999999E-3</v>
      </c>
      <c r="B108" s="11">
        <f>Forward!B108</f>
        <v>2.8E-3</v>
      </c>
      <c r="C108" s="3">
        <v>45231</v>
      </c>
      <c r="D108" s="3"/>
      <c r="E108" s="1"/>
      <c r="F108" s="1"/>
      <c r="G108" s="1"/>
      <c r="H108" s="6"/>
      <c r="I108" s="6"/>
      <c r="J108" s="4"/>
      <c r="K108" s="4"/>
      <c r="L108" s="4">
        <f>Forward!L108+(-'Swap - Encargos'!C25-'Swap - Encargos'!$M25-'Swap - Encargos'!$L25)+('Swap - Encargos'!Y25)</f>
        <v>99</v>
      </c>
      <c r="M108" s="4">
        <f>Forward!M108+(-'Swap - Encargos'!D25-'Swap - Encargos'!$M25-'Swap - Encargos'!$L25)+('Swap - Encargos'!Z25)</f>
        <v>103</v>
      </c>
      <c r="N108" s="4">
        <f>Forward!N108+(-'Swap - Encargos'!E25-'Swap - Encargos'!$M25-'Swap - Encargos'!$L25)+('Swap - Encargos'!AA25)</f>
        <v>118</v>
      </c>
      <c r="O108" s="4">
        <f>Forward!O108+(-'Swap - Encargos'!F25-'Swap - Encargos'!$M25-'Swap - Encargos'!$L25)+('Swap - Encargos'!AB25)</f>
        <v>122</v>
      </c>
      <c r="P108" s="4">
        <f>Forward!P108+(-'Swap - Encargos'!G25-'Swap - Encargos'!$M25-'Swap - Encargos'!$L25)+('Swap - Encargos'!AC25)</f>
        <v>122</v>
      </c>
      <c r="Q108" s="4">
        <f>Forward!Q108+(-'Swap - Encargos'!H25-'Swap - Encargos'!$M25-'Swap - Encargos'!$L25)+('Swap - Encargos'!AD25)</f>
        <v>135</v>
      </c>
      <c r="R108" s="4">
        <f>Forward!R108+(-'Swap - Encargos'!I25-'Swap - Encargos'!$M25-'Swap - Encargos'!$L25)+('Swap - Encargos'!AE25)</f>
        <v>134</v>
      </c>
      <c r="S108" s="4">
        <f>Forward!S108+(-'Swap - Encargos'!J25-'Swap - Encargos'!$M25-'Swap - Encargos'!$L25)+('Swap - Encargos'!AF25)</f>
        <v>133</v>
      </c>
      <c r="T108" s="4">
        <f>Forward!T108+(-'Swap - Encargos'!K25-'Swap - Encargos'!$M25-'Swap - Encargos'!$L25)+('Swap - Encargos'!AG25)</f>
        <v>131</v>
      </c>
      <c r="U108" s="4">
        <f>Forward!U108</f>
        <v>0</v>
      </c>
      <c r="V108" s="6"/>
      <c r="W108" s="20">
        <f t="shared" si="0"/>
        <v>113.05555555555556</v>
      </c>
      <c r="X108" s="20">
        <f t="shared" si="1"/>
        <v>175.3467261904762</v>
      </c>
      <c r="Y108" s="23">
        <f t="shared" si="2"/>
        <v>118.8</v>
      </c>
      <c r="Z108" s="23">
        <f t="shared" si="3"/>
        <v>171.92083333333335</v>
      </c>
      <c r="AA108" s="4">
        <f>IF(MONTH($C108)=1,Forward!AA108,AA107)</f>
        <v>29.89</v>
      </c>
      <c r="AB108" s="4">
        <f>IF(MONTH($C108)=1,Forward!AB108,AB107)</f>
        <v>65</v>
      </c>
      <c r="AC108" s="4">
        <f>IF(MONTH($C108)=1,Forward!AC108,AC107)</f>
        <v>97.95</v>
      </c>
      <c r="AD108" s="4">
        <f>IF(MONTH($C108)=1,Forward!AD108,AD107)</f>
        <v>330</v>
      </c>
      <c r="AE108" s="4">
        <f t="shared" si="12"/>
        <v>316.8</v>
      </c>
      <c r="AF108" s="8">
        <f t="shared" si="4"/>
        <v>346.69</v>
      </c>
      <c r="AG108" s="14">
        <f t="shared" si="5"/>
        <v>381.8</v>
      </c>
      <c r="AH108" s="8">
        <f t="shared" si="6"/>
        <v>414.75</v>
      </c>
      <c r="AI108" s="25">
        <f t="shared" si="7"/>
        <v>203.74444444444447</v>
      </c>
      <c r="AJ108" s="9">
        <f t="shared" si="8"/>
        <v>0.64313271604938271</v>
      </c>
      <c r="AK108" s="9">
        <f t="shared" si="9"/>
        <v>0.64313271604938271</v>
      </c>
      <c r="AL108" s="9">
        <f t="shared" si="10"/>
        <v>0</v>
      </c>
      <c r="AM108" s="14">
        <f>Forward!AI108</f>
        <v>110</v>
      </c>
      <c r="AN108" s="14">
        <f>Forward!AJ108</f>
        <v>117</v>
      </c>
      <c r="AO108" s="14">
        <f>Forward!AK108</f>
        <v>129</v>
      </c>
      <c r="AP108" s="14">
        <f>Forward!AL108</f>
        <v>139</v>
      </c>
      <c r="AQ108" s="14">
        <f>Forward!AM108</f>
        <v>137</v>
      </c>
      <c r="AR108" s="14"/>
    </row>
    <row r="109" spans="1:44" x14ac:dyDescent="0.3">
      <c r="A109" s="11">
        <f>Forward!A109</f>
        <v>7.4000000000000003E-3</v>
      </c>
      <c r="B109" s="11">
        <f>Forward!B109</f>
        <v>2.8E-3</v>
      </c>
      <c r="C109" s="3">
        <v>45261</v>
      </c>
      <c r="D109" s="3"/>
      <c r="E109" s="1"/>
      <c r="F109" s="1"/>
      <c r="G109" s="1"/>
      <c r="H109" s="6"/>
      <c r="I109" s="6"/>
      <c r="J109" s="4"/>
      <c r="K109" s="4"/>
      <c r="L109" s="4">
        <f>Forward!L109+(-'Swap - Encargos'!C26-'Swap - Encargos'!$M26-'Swap - Encargos'!$L26)+('Swap - Encargos'!Y26)</f>
        <v>100</v>
      </c>
      <c r="M109" s="4">
        <f>Forward!M109+(-'Swap - Encargos'!D26-'Swap - Encargos'!$M26-'Swap - Encargos'!$L26)+('Swap - Encargos'!Z26)</f>
        <v>102</v>
      </c>
      <c r="N109" s="4">
        <f>Forward!N109+(-'Swap - Encargos'!E26-'Swap - Encargos'!$M26-'Swap - Encargos'!$L26)+('Swap - Encargos'!AA26)</f>
        <v>131</v>
      </c>
      <c r="O109" s="4">
        <f>Forward!O109+(-'Swap - Encargos'!F26-'Swap - Encargos'!$M26-'Swap - Encargos'!$L26)+('Swap - Encargos'!AB26)</f>
        <v>137</v>
      </c>
      <c r="P109" s="4">
        <f>Forward!P109+(-'Swap - Encargos'!G26-'Swap - Encargos'!$M26-'Swap - Encargos'!$L26)+('Swap - Encargos'!AC26)</f>
        <v>140</v>
      </c>
      <c r="Q109" s="4">
        <f>Forward!Q109+(-'Swap - Encargos'!H26-'Swap - Encargos'!$M26-'Swap - Encargos'!$L26)+('Swap - Encargos'!AD26)</f>
        <v>142</v>
      </c>
      <c r="R109" s="4">
        <f>Forward!R109+(-'Swap - Encargos'!I26-'Swap - Encargos'!$M26-'Swap - Encargos'!$L26)+('Swap - Encargos'!AE26)</f>
        <v>144</v>
      </c>
      <c r="S109" s="4">
        <f>Forward!S109+(-'Swap - Encargos'!J26-'Swap - Encargos'!$M26-'Swap - Encargos'!$L26)+('Swap - Encargos'!AF26)</f>
        <v>142</v>
      </c>
      <c r="T109" s="4">
        <f>Forward!T109+(-'Swap - Encargos'!K26-'Swap - Encargos'!$M26-'Swap - Encargos'!$L26)+('Swap - Encargos'!AG26)</f>
        <v>140</v>
      </c>
      <c r="U109" s="4">
        <f>Forward!U109</f>
        <v>0</v>
      </c>
      <c r="V109" s="6"/>
      <c r="W109" s="20">
        <f t="shared" si="0"/>
        <v>122.30555555555556</v>
      </c>
      <c r="X109" s="20">
        <f t="shared" si="1"/>
        <v>175.3467261904762</v>
      </c>
      <c r="Y109" s="23">
        <f t="shared" si="2"/>
        <v>129.69999999999999</v>
      </c>
      <c r="Z109" s="23">
        <f t="shared" si="3"/>
        <v>171.92083333333335</v>
      </c>
      <c r="AA109" s="4">
        <f>IF(MONTH($C109)=1,Forward!AA109,AA108)</f>
        <v>29.89</v>
      </c>
      <c r="AB109" s="4">
        <f>IF(MONTH($C109)=1,Forward!AB109,AB108)</f>
        <v>65</v>
      </c>
      <c r="AC109" s="4">
        <f>IF(MONTH($C109)=1,Forward!AC109,AC108)</f>
        <v>97.95</v>
      </c>
      <c r="AD109" s="4">
        <f>IF(MONTH($C109)=1,Forward!AD109,AD108)</f>
        <v>330</v>
      </c>
      <c r="AE109" s="4">
        <f t="shared" si="12"/>
        <v>316.8</v>
      </c>
      <c r="AF109" s="8">
        <f t="shared" si="4"/>
        <v>346.69</v>
      </c>
      <c r="AG109" s="14">
        <f t="shared" si="5"/>
        <v>381.8</v>
      </c>
      <c r="AH109" s="8">
        <f t="shared" si="6"/>
        <v>414.75</v>
      </c>
      <c r="AI109" s="25">
        <f t="shared" si="7"/>
        <v>194.49444444444447</v>
      </c>
      <c r="AJ109" s="9">
        <f t="shared" si="8"/>
        <v>0.61393448372615045</v>
      </c>
      <c r="AK109" s="9">
        <f t="shared" si="9"/>
        <v>0.61393448372615045</v>
      </c>
      <c r="AL109" s="9">
        <f t="shared" si="10"/>
        <v>0</v>
      </c>
      <c r="AM109" s="14">
        <f>Forward!AI109</f>
        <v>111</v>
      </c>
      <c r="AN109" s="14">
        <f>Forward!AJ109</f>
        <v>116</v>
      </c>
      <c r="AO109" s="14">
        <f>Forward!AK109</f>
        <v>144</v>
      </c>
      <c r="AP109" s="14">
        <f>Forward!AL109</f>
        <v>154</v>
      </c>
      <c r="AQ109" s="14">
        <f>Forward!AM109</f>
        <v>153</v>
      </c>
      <c r="AR109" s="14"/>
    </row>
    <row r="110" spans="1:44" x14ac:dyDescent="0.3">
      <c r="A110" s="11">
        <f>Forward!A110</f>
        <v>6.9999999999999999E-4</v>
      </c>
      <c r="B110" s="11">
        <f>Forward!B110</f>
        <v>4.1999999999999997E-3</v>
      </c>
      <c r="C110" s="3">
        <v>45292</v>
      </c>
      <c r="D110" s="3"/>
      <c r="E110" s="1"/>
      <c r="F110" s="1"/>
      <c r="G110" s="1"/>
      <c r="H110" s="6"/>
      <c r="I110" s="6"/>
      <c r="J110" s="4"/>
      <c r="K110" s="4"/>
      <c r="L110" s="4"/>
      <c r="M110" s="4">
        <f>Forward!M110+(-'Swap - Encargos'!D27-'Swap - Encargos'!$M27-'Swap - Encargos'!$L27)+('Swap - Encargos'!Z27)</f>
        <v>105</v>
      </c>
      <c r="N110" s="4">
        <f>Forward!N110+(-'Swap - Encargos'!E27-'Swap - Encargos'!$M27-'Swap - Encargos'!$L27)+('Swap - Encargos'!AA27)</f>
        <v>116</v>
      </c>
      <c r="O110" s="4">
        <f>Forward!O110+(-'Swap - Encargos'!F27-'Swap - Encargos'!$M27-'Swap - Encargos'!$L27)+('Swap - Encargos'!AB27)</f>
        <v>128</v>
      </c>
      <c r="P110" s="4">
        <f>Forward!P110+(-'Swap - Encargos'!G27-'Swap - Encargos'!$M27-'Swap - Encargos'!$L27)+('Swap - Encargos'!AC27)</f>
        <v>153</v>
      </c>
      <c r="Q110" s="4">
        <f>Forward!Q110+(-'Swap - Encargos'!H27-'Swap - Encargos'!$M27-'Swap - Encargos'!$L27)+('Swap - Encargos'!AD27)</f>
        <v>151</v>
      </c>
      <c r="R110" s="4">
        <f>Forward!R110+(-'Swap - Encargos'!I27-'Swap - Encargos'!$M27-'Swap - Encargos'!$L27)+('Swap - Encargos'!AE27)</f>
        <v>153</v>
      </c>
      <c r="S110" s="4">
        <f>Forward!S110+(-'Swap - Encargos'!J27-'Swap - Encargos'!$M27-'Swap - Encargos'!$L27)+('Swap - Encargos'!AF27)</f>
        <v>150</v>
      </c>
      <c r="T110" s="4">
        <f>Forward!T110+(-'Swap - Encargos'!K27-'Swap - Encargos'!$M27-'Swap - Encargos'!$L27)+('Swap - Encargos'!AG27)</f>
        <v>148</v>
      </c>
      <c r="U110" s="4">
        <f>Forward!U110</f>
        <v>0</v>
      </c>
      <c r="V110" s="6"/>
      <c r="W110" s="20">
        <f t="shared" si="0"/>
        <v>116.33333333333333</v>
      </c>
      <c r="X110" s="20">
        <f t="shared" si="1"/>
        <v>175.3467261904762</v>
      </c>
      <c r="Y110" s="23">
        <f t="shared" si="2"/>
        <v>130.6</v>
      </c>
      <c r="Z110" s="23">
        <f t="shared" si="3"/>
        <v>171.92083333333335</v>
      </c>
      <c r="AA110" s="4">
        <f>IF(MONTH($C110)=1,Forward!AA110,AA109)</f>
        <v>18.850000000000001</v>
      </c>
      <c r="AB110" s="4">
        <f>IF(MONTH($C110)=1,Forward!AB110,AB109)</f>
        <v>44.63</v>
      </c>
      <c r="AC110" s="4">
        <f>IF(MONTH($C110)=1,Forward!AC110,AC109)</f>
        <v>78.77</v>
      </c>
      <c r="AD110" s="4">
        <f>IF(MONTH($C110)=1,Forward!AD110,AD109)</f>
        <v>350</v>
      </c>
      <c r="AE110" s="4">
        <f>AD110*(1-1%)</f>
        <v>346.5</v>
      </c>
      <c r="AF110" s="8">
        <f t="shared" si="4"/>
        <v>365.35</v>
      </c>
      <c r="AG110" s="14">
        <f t="shared" si="5"/>
        <v>391.13</v>
      </c>
      <c r="AH110" s="8">
        <f t="shared" si="6"/>
        <v>425.27</v>
      </c>
      <c r="AI110" s="25">
        <f t="shared" si="7"/>
        <v>230.16666666666669</v>
      </c>
      <c r="AJ110" s="9">
        <f t="shared" si="8"/>
        <v>0.66426166426166433</v>
      </c>
      <c r="AK110" s="9">
        <f t="shared" si="9"/>
        <v>0.66426166426166433</v>
      </c>
      <c r="AL110" s="9">
        <f t="shared" si="10"/>
        <v>0</v>
      </c>
      <c r="AM110" s="14">
        <f>Forward!AI110</f>
        <v>120</v>
      </c>
      <c r="AN110" s="14">
        <f>Forward!AJ110</f>
        <v>135</v>
      </c>
      <c r="AO110" s="14">
        <f>Forward!AK110</f>
        <v>147</v>
      </c>
      <c r="AP110" s="14">
        <f>Forward!AL110</f>
        <v>168</v>
      </c>
      <c r="AQ110" s="14">
        <f>Forward!AM110</f>
        <v>167</v>
      </c>
      <c r="AR110" s="14"/>
    </row>
    <row r="111" spans="1:44" x14ac:dyDescent="0.3">
      <c r="A111" s="11">
        <f>Forward!A111</f>
        <v>-5.1999999999999998E-3</v>
      </c>
      <c r="B111" s="11">
        <f>Forward!B111</f>
        <v>8.3000000000000001E-3</v>
      </c>
      <c r="C111" s="3">
        <v>45323</v>
      </c>
      <c r="D111" s="3"/>
      <c r="E111" s="1"/>
      <c r="F111" s="1"/>
      <c r="G111" s="1"/>
      <c r="H111" s="6"/>
      <c r="I111" s="6"/>
      <c r="J111" s="4"/>
      <c r="K111" s="4"/>
      <c r="L111" s="4"/>
      <c r="M111" s="4">
        <f>Forward!M111+(-'Swap - Encargos'!D28-'Swap - Encargos'!$M28-'Swap - Encargos'!$L28)+('Swap - Encargos'!Z28)</f>
        <v>141</v>
      </c>
      <c r="N111" s="4">
        <f>Forward!N111+(-'Swap - Encargos'!E28-'Swap - Encargos'!$M28-'Swap - Encargos'!$L28)+('Swap - Encargos'!AA28)</f>
        <v>199</v>
      </c>
      <c r="O111" s="4">
        <f>Forward!O111+(-'Swap - Encargos'!F28-'Swap - Encargos'!$M28-'Swap - Encargos'!$L28)+('Swap - Encargos'!AB28)</f>
        <v>195</v>
      </c>
      <c r="P111" s="4">
        <f>Forward!P111+(-'Swap - Encargos'!G28-'Swap - Encargos'!$M28-'Swap - Encargos'!$L28)+('Swap - Encargos'!AC28)</f>
        <v>185</v>
      </c>
      <c r="Q111" s="4">
        <f>Forward!Q111+(-'Swap - Encargos'!H28-'Swap - Encargos'!$M28-'Swap - Encargos'!$L28)+('Swap - Encargos'!AD28)</f>
        <v>177</v>
      </c>
      <c r="R111" s="4">
        <f>Forward!R111+(-'Swap - Encargos'!I28-'Swap - Encargos'!$M28-'Swap - Encargos'!$L28)+('Swap - Encargos'!AE28)</f>
        <v>171</v>
      </c>
      <c r="S111" s="4">
        <f>Forward!S111+(-'Swap - Encargos'!J28-'Swap - Encargos'!$M28-'Swap - Encargos'!$L28)+('Swap - Encargos'!AF28)</f>
        <v>167</v>
      </c>
      <c r="T111" s="4">
        <f>Forward!T111+(-'Swap - Encargos'!K28-'Swap - Encargos'!$M28-'Swap - Encargos'!$L28)+('Swap - Encargos'!AG28)</f>
        <v>162</v>
      </c>
      <c r="U111" s="4">
        <f>Forward!U111</f>
        <v>0</v>
      </c>
      <c r="V111" s="6"/>
      <c r="W111" s="20">
        <f t="shared" si="0"/>
        <v>179.55555555555554</v>
      </c>
      <c r="X111" s="20">
        <f t="shared" si="1"/>
        <v>175.3467261904762</v>
      </c>
      <c r="Y111" s="23">
        <f t="shared" si="2"/>
        <v>179.9</v>
      </c>
      <c r="Z111" s="23">
        <f t="shared" si="3"/>
        <v>171.92083333333335</v>
      </c>
      <c r="AA111" s="4">
        <f>IF(MONTH($C111)=1,Forward!AA111,AA110)</f>
        <v>18.850000000000001</v>
      </c>
      <c r="AB111" s="4">
        <f>IF(MONTH($C111)=1,Forward!AB111,AB110)</f>
        <v>44.63</v>
      </c>
      <c r="AC111" s="4">
        <f>IF(MONTH($C111)=1,Forward!AC111,AC110)</f>
        <v>78.77</v>
      </c>
      <c r="AD111" s="4">
        <f>IF(MONTH($C111)=1,Forward!AD111,AD110)</f>
        <v>350</v>
      </c>
      <c r="AE111" s="4">
        <f t="shared" ref="AE111:AE121" si="13">AD111*(1-1%)</f>
        <v>346.5</v>
      </c>
      <c r="AF111" s="8">
        <f t="shared" si="4"/>
        <v>365.35</v>
      </c>
      <c r="AG111" s="14">
        <f t="shared" si="5"/>
        <v>391.13</v>
      </c>
      <c r="AH111" s="8">
        <f t="shared" si="6"/>
        <v>425.27</v>
      </c>
      <c r="AI111" s="25">
        <f t="shared" si="7"/>
        <v>166.94444444444446</v>
      </c>
      <c r="AJ111" s="9">
        <f t="shared" si="8"/>
        <v>0.48180214846881519</v>
      </c>
      <c r="AK111" s="9">
        <f t="shared" si="9"/>
        <v>0.48180214846881519</v>
      </c>
      <c r="AL111" s="9">
        <f t="shared" si="10"/>
        <v>0</v>
      </c>
      <c r="AM111" s="14">
        <f>Forward!AI111</f>
        <v>159</v>
      </c>
      <c r="AN111" s="14">
        <f>Forward!AJ111</f>
        <v>216</v>
      </c>
      <c r="AO111" s="14">
        <f>Forward!AK111</f>
        <v>207</v>
      </c>
      <c r="AP111" s="14">
        <f>Forward!AL111</f>
        <v>201</v>
      </c>
      <c r="AQ111" s="14">
        <f>Forward!AM111</f>
        <v>191</v>
      </c>
      <c r="AR111" s="14"/>
    </row>
    <row r="112" spans="1:44" x14ac:dyDescent="0.3">
      <c r="A112" s="11">
        <f>Forward!A112</f>
        <v>-4.7000000000000002E-3</v>
      </c>
      <c r="B112" s="11">
        <f>Forward!B112</f>
        <v>1.6000000000000001E-3</v>
      </c>
      <c r="C112" s="3">
        <v>45352</v>
      </c>
      <c r="D112" s="3"/>
      <c r="E112" s="1"/>
      <c r="F112" s="1"/>
      <c r="G112" s="1"/>
      <c r="H112" s="6"/>
      <c r="I112" s="6"/>
      <c r="J112" s="4"/>
      <c r="K112" s="4"/>
      <c r="L112" s="4"/>
      <c r="M112" s="4">
        <f>Forward!M112+(-'Swap - Encargos'!D29-'Swap - Encargos'!$M29-'Swap - Encargos'!$L29)+('Swap - Encargos'!Z29)</f>
        <v>148</v>
      </c>
      <c r="N112" s="4">
        <f>Forward!N112+(-'Swap - Encargos'!E29-'Swap - Encargos'!$M29-'Swap - Encargos'!$L29)+('Swap - Encargos'!AA29)</f>
        <v>180</v>
      </c>
      <c r="O112" s="4">
        <f>Forward!O112+(-'Swap - Encargos'!F29-'Swap - Encargos'!$M29-'Swap - Encargos'!$L29)+('Swap - Encargos'!AB29)</f>
        <v>177</v>
      </c>
      <c r="P112" s="4">
        <f>Forward!P112+(-'Swap - Encargos'!G29-'Swap - Encargos'!$M29-'Swap - Encargos'!$L29)+('Swap - Encargos'!AC29)</f>
        <v>168</v>
      </c>
      <c r="Q112" s="4">
        <f>Forward!Q112+(-'Swap - Encargos'!H29-'Swap - Encargos'!$M29-'Swap - Encargos'!$L29)+('Swap - Encargos'!AD29)</f>
        <v>173</v>
      </c>
      <c r="R112" s="4">
        <f>Forward!R112+(-'Swap - Encargos'!I29-'Swap - Encargos'!$M29-'Swap - Encargos'!$L29)+('Swap - Encargos'!AE29)</f>
        <v>172</v>
      </c>
      <c r="S112" s="4">
        <f>Forward!S112+(-'Swap - Encargos'!J29-'Swap - Encargos'!$M29-'Swap - Encargos'!$L29)+('Swap - Encargos'!AF29)</f>
        <v>169</v>
      </c>
      <c r="T112" s="4">
        <f>Forward!T112+(-'Swap - Encargos'!K29-'Swap - Encargos'!$M29-'Swap - Encargos'!$L29)+('Swap - Encargos'!AG29)</f>
        <v>162</v>
      </c>
      <c r="U112" s="4">
        <f>Forward!U112</f>
        <v>0</v>
      </c>
      <c r="V112" s="6"/>
      <c r="W112" s="20">
        <f t="shared" si="0"/>
        <v>169.44444444444446</v>
      </c>
      <c r="X112" s="20">
        <f t="shared" si="1"/>
        <v>175.3467261904762</v>
      </c>
      <c r="Y112" s="23">
        <f t="shared" si="2"/>
        <v>170</v>
      </c>
      <c r="Z112" s="23">
        <f t="shared" si="3"/>
        <v>171.92083333333335</v>
      </c>
      <c r="AA112" s="4">
        <f>IF(MONTH($C112)=1,Forward!AA112,AA111)</f>
        <v>18.850000000000001</v>
      </c>
      <c r="AB112" s="4">
        <f>IF(MONTH($C112)=1,Forward!AB112,AB111)</f>
        <v>44.63</v>
      </c>
      <c r="AC112" s="4">
        <f>IF(MONTH($C112)=1,Forward!AC112,AC111)</f>
        <v>78.77</v>
      </c>
      <c r="AD112" s="4">
        <f>IF(MONTH($C112)=1,Forward!AD112,AD111)</f>
        <v>350</v>
      </c>
      <c r="AE112" s="4">
        <f t="shared" si="13"/>
        <v>346.5</v>
      </c>
      <c r="AF112" s="8">
        <f t="shared" si="4"/>
        <v>365.35</v>
      </c>
      <c r="AG112" s="14">
        <f t="shared" si="5"/>
        <v>391.13</v>
      </c>
      <c r="AH112" s="8">
        <f t="shared" si="6"/>
        <v>425.27</v>
      </c>
      <c r="AI112" s="25">
        <f t="shared" si="7"/>
        <v>177.05555555555554</v>
      </c>
      <c r="AJ112" s="9">
        <f t="shared" si="8"/>
        <v>0.51098284431617758</v>
      </c>
      <c r="AK112" s="9">
        <f t="shared" si="9"/>
        <v>0.51098284431617758</v>
      </c>
      <c r="AL112" s="9">
        <f t="shared" si="10"/>
        <v>0</v>
      </c>
      <c r="AM112" s="14">
        <f>Forward!AI112</f>
        <v>159</v>
      </c>
      <c r="AN112" s="14">
        <f>Forward!AJ112</f>
        <v>201</v>
      </c>
      <c r="AO112" s="14">
        <f>Forward!AK112</f>
        <v>195</v>
      </c>
      <c r="AP112" s="14">
        <f>Forward!AL112</f>
        <v>189</v>
      </c>
      <c r="AQ112" s="14">
        <f>Forward!AM112</f>
        <v>190</v>
      </c>
      <c r="AR112" s="14"/>
    </row>
    <row r="113" spans="1:44" x14ac:dyDescent="0.3">
      <c r="A113" s="11">
        <f>Forward!A113</f>
        <v>3.0999999999999999E-3</v>
      </c>
      <c r="B113" s="11">
        <f>Forward!B113</f>
        <v>3.8E-3</v>
      </c>
      <c r="C113" s="3">
        <v>45383</v>
      </c>
      <c r="D113" s="3"/>
      <c r="E113" s="1"/>
      <c r="F113" s="1"/>
      <c r="G113" s="1"/>
      <c r="H113" s="6"/>
      <c r="I113" s="6"/>
      <c r="J113" s="4"/>
      <c r="K113" s="4"/>
      <c r="L113" s="4"/>
      <c r="M113" s="4">
        <f>Forward!M113+(-'Swap - Encargos'!D30-'Swap - Encargos'!$M30-'Swap - Encargos'!$L30)+('Swap - Encargos'!Z30)</f>
        <v>131</v>
      </c>
      <c r="N113" s="4">
        <f>Forward!N113+(-'Swap - Encargos'!E30-'Swap - Encargos'!$M30-'Swap - Encargos'!$L30)+('Swap - Encargos'!AA30)</f>
        <v>158</v>
      </c>
      <c r="O113" s="4">
        <f>Forward!O113+(-'Swap - Encargos'!F30-'Swap - Encargos'!$M30-'Swap - Encargos'!$L30)+('Swap - Encargos'!AB30)</f>
        <v>165</v>
      </c>
      <c r="P113" s="4">
        <f>Forward!P113+(-'Swap - Encargos'!G30-'Swap - Encargos'!$M30-'Swap - Encargos'!$L30)+('Swap - Encargos'!AC30)</f>
        <v>165</v>
      </c>
      <c r="Q113" s="4">
        <f>Forward!Q113+(-'Swap - Encargos'!H30-'Swap - Encargos'!$M30-'Swap - Encargos'!$L30)+('Swap - Encargos'!AD30)</f>
        <v>161</v>
      </c>
      <c r="R113" s="4">
        <f>Forward!R113+(-'Swap - Encargos'!I30-'Swap - Encargos'!$M30-'Swap - Encargos'!$L30)+('Swap - Encargos'!AE30)</f>
        <v>157</v>
      </c>
      <c r="S113" s="4">
        <f>Forward!S113+(-'Swap - Encargos'!J30-'Swap - Encargos'!$M30-'Swap - Encargos'!$L30)+('Swap - Encargos'!AF30)</f>
        <v>154</v>
      </c>
      <c r="T113" s="4">
        <f>Forward!T113+(-'Swap - Encargos'!K30-'Swap - Encargos'!$M30-'Swap - Encargos'!$L30)+('Swap - Encargos'!AG30)</f>
        <v>148</v>
      </c>
      <c r="U113" s="4">
        <f>Forward!U113</f>
        <v>0</v>
      </c>
      <c r="V113" s="6"/>
      <c r="W113" s="20">
        <f t="shared" si="0"/>
        <v>154.16666666666666</v>
      </c>
      <c r="X113" s="20">
        <f t="shared" si="1"/>
        <v>175.3467261904762</v>
      </c>
      <c r="Y113" s="23">
        <f t="shared" si="2"/>
        <v>157.30000000000001</v>
      </c>
      <c r="Z113" s="23">
        <f t="shared" si="3"/>
        <v>171.92083333333335</v>
      </c>
      <c r="AA113" s="4">
        <f>IF(MONTH($C113)=1,Forward!AA113,AA112)</f>
        <v>18.850000000000001</v>
      </c>
      <c r="AB113" s="4">
        <f>IF(MONTH($C113)=1,Forward!AB113,AB112)</f>
        <v>44.63</v>
      </c>
      <c r="AC113" s="4">
        <f>IF(MONTH($C113)=1,Forward!AC113,AC112)</f>
        <v>78.77</v>
      </c>
      <c r="AD113" s="4">
        <f>IF(MONTH($C113)=1,Forward!AD113,AD112)</f>
        <v>350</v>
      </c>
      <c r="AE113" s="4">
        <f t="shared" si="13"/>
        <v>346.5</v>
      </c>
      <c r="AF113" s="8">
        <f t="shared" si="4"/>
        <v>365.35</v>
      </c>
      <c r="AG113" s="14">
        <f t="shared" si="5"/>
        <v>391.13</v>
      </c>
      <c r="AH113" s="8">
        <f t="shared" si="6"/>
        <v>425.27</v>
      </c>
      <c r="AI113" s="25">
        <f t="shared" si="7"/>
        <v>192.33333333333334</v>
      </c>
      <c r="AJ113" s="9">
        <f t="shared" si="8"/>
        <v>0.55507455507455505</v>
      </c>
      <c r="AK113" s="9">
        <f t="shared" si="9"/>
        <v>0.55507455507455505</v>
      </c>
      <c r="AL113" s="9">
        <f t="shared" si="10"/>
        <v>0</v>
      </c>
      <c r="AM113" s="14">
        <f>Forward!AI113</f>
        <v>150</v>
      </c>
      <c r="AN113" s="14">
        <f>Forward!AJ113</f>
        <v>185</v>
      </c>
      <c r="AO113" s="14">
        <f>Forward!AK113</f>
        <v>186</v>
      </c>
      <c r="AP113" s="14">
        <f>Forward!AL113</f>
        <v>182</v>
      </c>
      <c r="AQ113" s="14">
        <f>Forward!AM113</f>
        <v>177</v>
      </c>
      <c r="AR113" s="14"/>
    </row>
    <row r="114" spans="1:44" x14ac:dyDescent="0.3">
      <c r="A114" s="11">
        <f>Forward!A114</f>
        <v>8.8999999999999999E-3</v>
      </c>
      <c r="B114" s="11">
        <f>Forward!B114</f>
        <v>4.5999999999999999E-3</v>
      </c>
      <c r="C114" s="3">
        <v>45413</v>
      </c>
      <c r="D114" s="4"/>
      <c r="E114" s="4"/>
      <c r="F114" s="4"/>
      <c r="G114" s="4"/>
      <c r="H114" s="4"/>
      <c r="I114" s="4"/>
      <c r="J114" s="4"/>
      <c r="K114" s="4"/>
      <c r="L114" s="4"/>
      <c r="M114" s="4">
        <f>Forward!M114+(-'Swap - Encargos'!D31-'Swap - Encargos'!$M31-'Swap - Encargos'!$L31)+('Swap - Encargos'!Z31)</f>
        <v>103</v>
      </c>
      <c r="N114" s="4">
        <f>Forward!N114+(-'Swap - Encargos'!E31-'Swap - Encargos'!$M31-'Swap - Encargos'!$L31)+('Swap - Encargos'!AA31)</f>
        <v>141</v>
      </c>
      <c r="O114" s="4">
        <f>Forward!O114+(-'Swap - Encargos'!F31-'Swap - Encargos'!$M31-'Swap - Encargos'!$L31)+('Swap - Encargos'!AB31)</f>
        <v>157</v>
      </c>
      <c r="P114" s="4">
        <f>Forward!P114+(-'Swap - Encargos'!G31-'Swap - Encargos'!$M31-'Swap - Encargos'!$L31)+('Swap - Encargos'!AC31)</f>
        <v>156</v>
      </c>
      <c r="Q114" s="4">
        <f>Forward!Q114+(-'Swap - Encargos'!H31-'Swap - Encargos'!$M31-'Swap - Encargos'!$L31)+('Swap - Encargos'!AD31)</f>
        <v>152</v>
      </c>
      <c r="R114" s="4">
        <f>Forward!R114+(-'Swap - Encargos'!I31-'Swap - Encargos'!$M31-'Swap - Encargos'!$L31)+('Swap - Encargos'!AE31)</f>
        <v>148</v>
      </c>
      <c r="S114" s="4">
        <f>Forward!S114+(-'Swap - Encargos'!J31-'Swap - Encargos'!$M31-'Swap - Encargos'!$L31)+('Swap - Encargos'!AF31)</f>
        <v>142</v>
      </c>
      <c r="T114" s="4">
        <f>Forward!T114+(-'Swap - Encargos'!K31-'Swap - Encargos'!$M31-'Swap - Encargos'!$L31)+('Swap - Encargos'!AG31)</f>
        <v>140</v>
      </c>
      <c r="U114" s="4">
        <f>Forward!U114</f>
        <v>0</v>
      </c>
      <c r="V114" s="6"/>
      <c r="W114" s="20">
        <f t="shared" si="0"/>
        <v>139.55555555555554</v>
      </c>
      <c r="X114" s="20">
        <f t="shared" si="1"/>
        <v>175.3467261904762</v>
      </c>
      <c r="Y114" s="23">
        <f t="shared" si="2"/>
        <v>144.80000000000001</v>
      </c>
      <c r="Z114" s="23">
        <f t="shared" si="3"/>
        <v>171.92083333333335</v>
      </c>
      <c r="AA114" s="4">
        <f>IF(MONTH($C114)=1,Forward!AA114,AA113)</f>
        <v>18.850000000000001</v>
      </c>
      <c r="AB114" s="4">
        <f>IF(MONTH($C114)=1,Forward!AB114,AB113)</f>
        <v>44.63</v>
      </c>
      <c r="AC114" s="4">
        <f>IF(MONTH($C114)=1,Forward!AC114,AC113)</f>
        <v>78.77</v>
      </c>
      <c r="AD114" s="4">
        <f>IF(MONTH($C114)=1,Forward!AD114,AD113)</f>
        <v>350</v>
      </c>
      <c r="AE114" s="4">
        <f t="shared" si="13"/>
        <v>346.5</v>
      </c>
      <c r="AF114" s="8">
        <f t="shared" si="4"/>
        <v>365.35</v>
      </c>
      <c r="AG114" s="14">
        <f t="shared" si="5"/>
        <v>391.13</v>
      </c>
      <c r="AH114" s="8">
        <f t="shared" si="6"/>
        <v>425.27</v>
      </c>
      <c r="AI114" s="25">
        <f t="shared" si="7"/>
        <v>206.94444444444446</v>
      </c>
      <c r="AJ114" s="9">
        <f t="shared" si="8"/>
        <v>0.59724226390893065</v>
      </c>
      <c r="AK114" s="9">
        <f t="shared" si="9"/>
        <v>0.59724226390893065</v>
      </c>
      <c r="AL114" s="9">
        <f t="shared" si="10"/>
        <v>0</v>
      </c>
      <c r="AM114" s="14">
        <f>Forward!AI114</f>
        <v>120</v>
      </c>
      <c r="AN114" s="14">
        <f>Forward!AJ114</f>
        <v>160</v>
      </c>
      <c r="AO114" s="14">
        <f>Forward!AK114</f>
        <v>175</v>
      </c>
      <c r="AP114" s="14">
        <f>Forward!AL114</f>
        <v>172</v>
      </c>
      <c r="AQ114" s="14">
        <f>Forward!AM114</f>
        <v>167</v>
      </c>
      <c r="AR114" s="14"/>
    </row>
    <row r="115" spans="1:44" x14ac:dyDescent="0.3">
      <c r="A115" s="11">
        <f>Forward!A115</f>
        <v>8.0999999999999996E-3</v>
      </c>
      <c r="B115" s="11">
        <f>Forward!B115</f>
        <v>2.0999999999999999E-3</v>
      </c>
      <c r="C115" s="3">
        <v>45444</v>
      </c>
      <c r="D115" s="3"/>
      <c r="E115" s="1"/>
      <c r="F115" s="1"/>
      <c r="G115" s="1"/>
      <c r="H115" s="6"/>
      <c r="I115" s="6"/>
      <c r="J115" s="4"/>
      <c r="K115" s="4"/>
      <c r="L115" s="4"/>
      <c r="M115" s="4">
        <f>Forward!M115+(-'Swap - Encargos'!D32-'Swap - Encargos'!$M32-'Swap - Encargos'!$L32)+('Swap - Encargos'!Z32)</f>
        <v>159</v>
      </c>
      <c r="N115" s="4">
        <f>Forward!N115+(-'Swap - Encargos'!E32-'Swap - Encargos'!$M32-'Swap - Encargos'!$L32)+('Swap - Encargos'!AA32)</f>
        <v>174</v>
      </c>
      <c r="O115" s="4">
        <f>Forward!O115+(-'Swap - Encargos'!F32-'Swap - Encargos'!$M32-'Swap - Encargos'!$L32)+('Swap - Encargos'!AB32)</f>
        <v>171</v>
      </c>
      <c r="P115" s="4">
        <f>Forward!P115+(-'Swap - Encargos'!G32-'Swap - Encargos'!$M32-'Swap - Encargos'!$L32)+('Swap - Encargos'!AC32)</f>
        <v>163</v>
      </c>
      <c r="Q115" s="4">
        <f>Forward!Q115+(-'Swap - Encargos'!H32-'Swap - Encargos'!$M32-'Swap - Encargos'!$L32)+('Swap - Encargos'!AD32)</f>
        <v>162</v>
      </c>
      <c r="R115" s="4">
        <f>Forward!R115+(-'Swap - Encargos'!I32-'Swap - Encargos'!$M32-'Swap - Encargos'!$L32)+('Swap - Encargos'!AE32)</f>
        <v>157</v>
      </c>
      <c r="S115" s="4">
        <f>Forward!S115+(-'Swap - Encargos'!J32-'Swap - Encargos'!$M32-'Swap - Encargos'!$L32)+('Swap - Encargos'!AF32)</f>
        <v>152</v>
      </c>
      <c r="T115" s="4">
        <f>Forward!T115+(-'Swap - Encargos'!K32-'Swap - Encargos'!$M32-'Swap - Encargos'!$L32)+('Swap - Encargos'!AG32)</f>
        <v>148</v>
      </c>
      <c r="U115" s="4">
        <f>Forward!U115</f>
        <v>0</v>
      </c>
      <c r="V115" s="6"/>
      <c r="W115" s="20">
        <f t="shared" si="0"/>
        <v>168.55555555555554</v>
      </c>
      <c r="X115" s="20">
        <f t="shared" si="1"/>
        <v>175.3467261904762</v>
      </c>
      <c r="Y115" s="23">
        <f t="shared" si="2"/>
        <v>165.63333333333333</v>
      </c>
      <c r="Z115" s="23">
        <f t="shared" si="3"/>
        <v>171.92083333333335</v>
      </c>
      <c r="AA115" s="4">
        <f>IF(MONTH($C115)=1,Forward!AA115,AA114)</f>
        <v>18.850000000000001</v>
      </c>
      <c r="AB115" s="4">
        <f>IF(MONTH($C115)=1,Forward!AB115,AB114)</f>
        <v>44.63</v>
      </c>
      <c r="AC115" s="4">
        <f>IF(MONTH($C115)=1,Forward!AC115,AC114)</f>
        <v>78.77</v>
      </c>
      <c r="AD115" s="4">
        <f>IF(MONTH($C115)=1,Forward!AD115,AD114)</f>
        <v>350</v>
      </c>
      <c r="AE115" s="4">
        <f t="shared" si="13"/>
        <v>346.5</v>
      </c>
      <c r="AF115" s="8">
        <f t="shared" si="4"/>
        <v>365.35</v>
      </c>
      <c r="AG115" s="14">
        <f t="shared" si="5"/>
        <v>391.13</v>
      </c>
      <c r="AH115" s="8">
        <f t="shared" si="6"/>
        <v>425.27</v>
      </c>
      <c r="AI115" s="25">
        <f t="shared" si="7"/>
        <v>177.94444444444446</v>
      </c>
      <c r="AJ115" s="9">
        <f t="shared" si="8"/>
        <v>0.51354818021484694</v>
      </c>
      <c r="AK115" s="9">
        <f t="shared" si="9"/>
        <v>0.51354818021484694</v>
      </c>
      <c r="AL115" s="9">
        <f t="shared" si="10"/>
        <v>0</v>
      </c>
      <c r="AM115" s="14">
        <f>Forward!AI115</f>
        <v>172</v>
      </c>
      <c r="AN115" s="14">
        <f>Forward!AJ115</f>
        <v>187</v>
      </c>
      <c r="AO115" s="14">
        <f>Forward!AK115</f>
        <v>188</v>
      </c>
      <c r="AP115" s="14">
        <f>Forward!AL115</f>
        <v>180</v>
      </c>
      <c r="AQ115" s="14">
        <f>Forward!AM115</f>
        <v>175</v>
      </c>
      <c r="AR115" s="14"/>
    </row>
    <row r="116" spans="1:44" x14ac:dyDescent="0.3">
      <c r="A116" s="11">
        <f>Forward!A116</f>
        <v>6.1000000000000004E-3</v>
      </c>
      <c r="B116" s="11">
        <f>Forward!B116</f>
        <v>3.8E-3</v>
      </c>
      <c r="C116" s="3">
        <v>45474</v>
      </c>
      <c r="D116" s="3"/>
      <c r="E116" s="1"/>
      <c r="F116" s="1"/>
      <c r="G116" s="1"/>
      <c r="H116" s="6"/>
      <c r="I116" s="6"/>
      <c r="J116" s="4"/>
      <c r="K116" s="4"/>
      <c r="L116" s="4"/>
      <c r="M116" s="4">
        <f>Forward!M116+(-'Swap - Encargos'!D33-'Swap - Encargos'!$M33-'Swap - Encargos'!$L33)+('Swap - Encargos'!Z33)</f>
        <v>217</v>
      </c>
      <c r="N116" s="4">
        <f>Forward!N116+(-'Swap - Encargos'!E33-'Swap - Encargos'!$M33-'Swap - Encargos'!$L33)+('Swap - Encargos'!AA33)</f>
        <v>195</v>
      </c>
      <c r="O116" s="4">
        <f>Forward!O116+(-'Swap - Encargos'!F33-'Swap - Encargos'!$M33-'Swap - Encargos'!$L33)+('Swap - Encargos'!AB33)</f>
        <v>182</v>
      </c>
      <c r="P116" s="4">
        <f>Forward!P116+(-'Swap - Encargos'!G33-'Swap - Encargos'!$M33-'Swap - Encargos'!$L33)+('Swap - Encargos'!AC33)</f>
        <v>165</v>
      </c>
      <c r="Q116" s="4">
        <f>Forward!Q116+(-'Swap - Encargos'!H33-'Swap - Encargos'!$M33-'Swap - Encargos'!$L33)+('Swap - Encargos'!AD33)</f>
        <v>162</v>
      </c>
      <c r="R116" s="4">
        <f>Forward!R116+(-'Swap - Encargos'!I33-'Swap - Encargos'!$M33-'Swap - Encargos'!$L33)+('Swap - Encargos'!AE33)</f>
        <v>156</v>
      </c>
      <c r="S116" s="4">
        <f>Forward!S116+(-'Swap - Encargos'!J33-'Swap - Encargos'!$M33-'Swap - Encargos'!$L33)+('Swap - Encargos'!AF33)</f>
        <v>154</v>
      </c>
      <c r="T116" s="4">
        <f>Forward!T116+(-'Swap - Encargos'!K33-'Swap - Encargos'!$M33-'Swap - Encargos'!$L33)+('Swap - Encargos'!AG33)</f>
        <v>146</v>
      </c>
      <c r="U116" s="4">
        <f>Forward!U116</f>
        <v>0</v>
      </c>
      <c r="V116" s="6"/>
      <c r="W116" s="20">
        <f t="shared" si="0"/>
        <v>189.33333333333334</v>
      </c>
      <c r="X116" s="20">
        <f t="shared" si="1"/>
        <v>175.3467261904762</v>
      </c>
      <c r="Y116" s="23">
        <f t="shared" si="2"/>
        <v>178.1</v>
      </c>
      <c r="Z116" s="23">
        <f t="shared" si="3"/>
        <v>171.92083333333335</v>
      </c>
      <c r="AA116" s="4">
        <f>IF(MONTH($C116)=1,Forward!AA116,AA115)</f>
        <v>18.850000000000001</v>
      </c>
      <c r="AB116" s="4">
        <f>IF(MONTH($C116)=1,Forward!AB116,AB115)</f>
        <v>44.63</v>
      </c>
      <c r="AC116" s="4">
        <f>IF(MONTH($C116)=1,Forward!AC116,AC115)</f>
        <v>78.77</v>
      </c>
      <c r="AD116" s="4">
        <f>IF(MONTH($C116)=1,Forward!AD116,AD115)</f>
        <v>350</v>
      </c>
      <c r="AE116" s="4">
        <f t="shared" si="13"/>
        <v>346.5</v>
      </c>
      <c r="AF116" s="8">
        <f t="shared" si="4"/>
        <v>365.35</v>
      </c>
      <c r="AG116" s="14">
        <f t="shared" si="5"/>
        <v>391.13</v>
      </c>
      <c r="AH116" s="8">
        <f t="shared" si="6"/>
        <v>425.27</v>
      </c>
      <c r="AI116" s="25">
        <f t="shared" si="7"/>
        <v>157.16666666666666</v>
      </c>
      <c r="AJ116" s="9">
        <f t="shared" si="8"/>
        <v>0.45358345358345353</v>
      </c>
      <c r="AK116" s="9">
        <f t="shared" si="9"/>
        <v>0.45358345358345353</v>
      </c>
      <c r="AL116" s="9">
        <f t="shared" si="10"/>
        <v>0</v>
      </c>
      <c r="AM116" s="14">
        <f>Forward!AI116</f>
        <v>230</v>
      </c>
      <c r="AN116" s="14">
        <f>Forward!AJ116</f>
        <v>212</v>
      </c>
      <c r="AO116" s="14">
        <f>Forward!AK116</f>
        <v>197</v>
      </c>
      <c r="AP116" s="14">
        <f>Forward!AL116</f>
        <v>181</v>
      </c>
      <c r="AQ116" s="14">
        <f>Forward!AM116</f>
        <v>176</v>
      </c>
      <c r="AR116" s="14"/>
    </row>
    <row r="117" spans="1:44" x14ac:dyDescent="0.3">
      <c r="A117" s="11">
        <f>Forward!A117</f>
        <v>2.8999999999999998E-3</v>
      </c>
      <c r="B117" s="11">
        <f>Forward!B117</f>
        <v>1.9E-3</v>
      </c>
      <c r="C117" s="3">
        <v>45505</v>
      </c>
      <c r="D117" s="3"/>
      <c r="E117" s="1"/>
      <c r="F117" s="1"/>
      <c r="G117" s="1"/>
      <c r="H117" s="6"/>
      <c r="I117" s="6"/>
      <c r="J117" s="4"/>
      <c r="K117" s="4"/>
      <c r="L117" s="4"/>
      <c r="M117" s="4">
        <f>Forward!M117+(-'Swap - Encargos'!D34-'Swap - Encargos'!$M34-'Swap - Encargos'!$L34)+('Swap - Encargos'!Z34)</f>
        <v>167</v>
      </c>
      <c r="N117" s="4">
        <f>Forward!N117+(-'Swap - Encargos'!E34-'Swap - Encargos'!$M34-'Swap - Encargos'!$L34)+('Swap - Encargos'!AA34)</f>
        <v>185</v>
      </c>
      <c r="O117" s="4">
        <f>Forward!O117+(-'Swap - Encargos'!F34-'Swap - Encargos'!$M34-'Swap - Encargos'!$L34)+('Swap - Encargos'!AB34)</f>
        <v>176</v>
      </c>
      <c r="P117" s="4">
        <f>Forward!P117+(-'Swap - Encargos'!G34-'Swap - Encargos'!$M34-'Swap - Encargos'!$L34)+('Swap - Encargos'!AC34)</f>
        <v>165</v>
      </c>
      <c r="Q117" s="4">
        <f>Forward!Q117+(-'Swap - Encargos'!H34-'Swap - Encargos'!$M34-'Swap - Encargos'!$L34)+('Swap - Encargos'!AD34)</f>
        <v>157</v>
      </c>
      <c r="R117" s="4">
        <f>Forward!R117+(-'Swap - Encargos'!I34-'Swap - Encargos'!$M34-'Swap - Encargos'!$L34)+('Swap - Encargos'!AE34)</f>
        <v>154</v>
      </c>
      <c r="S117" s="4">
        <f>Forward!S117+(-'Swap - Encargos'!J34-'Swap - Encargos'!$M34-'Swap - Encargos'!$L34)+('Swap - Encargos'!AF34)</f>
        <v>149</v>
      </c>
      <c r="T117" s="4">
        <f>Forward!T117+(-'Swap - Encargos'!K34-'Swap - Encargos'!$M34-'Swap - Encargos'!$L34)+('Swap - Encargos'!AG34)</f>
        <v>148</v>
      </c>
      <c r="U117" s="4">
        <f>Forward!U117</f>
        <v>0</v>
      </c>
      <c r="V117" s="6"/>
      <c r="W117" s="20">
        <f t="shared" si="0"/>
        <v>175.61111111111111</v>
      </c>
      <c r="X117" s="20">
        <f t="shared" si="1"/>
        <v>175.3467261904762</v>
      </c>
      <c r="Y117" s="23">
        <f t="shared" si="2"/>
        <v>168.48333333333332</v>
      </c>
      <c r="Z117" s="23">
        <f t="shared" si="3"/>
        <v>171.92083333333335</v>
      </c>
      <c r="AA117" s="4">
        <f>IF(MONTH($C117)=1,Forward!AA117,AA116)</f>
        <v>18.850000000000001</v>
      </c>
      <c r="AB117" s="4">
        <f>IF(MONTH($C117)=1,Forward!AB117,AB116)</f>
        <v>44.63</v>
      </c>
      <c r="AC117" s="4">
        <f>IF(MONTH($C117)=1,Forward!AC117,AC116)</f>
        <v>78.77</v>
      </c>
      <c r="AD117" s="4">
        <f>IF(MONTH($C117)=1,Forward!AD117,AD116)</f>
        <v>350</v>
      </c>
      <c r="AE117" s="4">
        <f t="shared" si="13"/>
        <v>346.5</v>
      </c>
      <c r="AF117" s="8">
        <f t="shared" si="4"/>
        <v>365.35</v>
      </c>
      <c r="AG117" s="14">
        <f t="shared" si="5"/>
        <v>391.13</v>
      </c>
      <c r="AH117" s="8">
        <f t="shared" si="6"/>
        <v>425.27</v>
      </c>
      <c r="AI117" s="25">
        <f t="shared" si="7"/>
        <v>170.88888888888889</v>
      </c>
      <c r="AJ117" s="9">
        <f t="shared" si="8"/>
        <v>0.49318582651915982</v>
      </c>
      <c r="AK117" s="9">
        <f t="shared" si="9"/>
        <v>0.49318582651915982</v>
      </c>
      <c r="AL117" s="9">
        <f t="shared" si="10"/>
        <v>0</v>
      </c>
      <c r="AM117" s="14">
        <f>Forward!AI117</f>
        <v>185</v>
      </c>
      <c r="AN117" s="14">
        <f>Forward!AJ117</f>
        <v>202</v>
      </c>
      <c r="AO117" s="14">
        <f>Forward!AK117</f>
        <v>192</v>
      </c>
      <c r="AP117" s="14">
        <f>Forward!AL117</f>
        <v>180</v>
      </c>
      <c r="AQ117" s="14">
        <f>Forward!AM117</f>
        <v>175</v>
      </c>
      <c r="AR117" s="14"/>
    </row>
    <row r="118" spans="1:44" x14ac:dyDescent="0.3">
      <c r="A118" s="11">
        <f>Forward!A118</f>
        <v>6.1999999999999998E-3</v>
      </c>
      <c r="B118" s="11">
        <f>Forward!B118</f>
        <v>4.4000000000000003E-3</v>
      </c>
      <c r="C118" s="3">
        <v>45536</v>
      </c>
      <c r="D118" s="3"/>
      <c r="E118" s="1"/>
      <c r="F118" s="1"/>
      <c r="G118" s="1"/>
      <c r="H118" s="6"/>
      <c r="I118" s="6"/>
      <c r="J118" s="4"/>
      <c r="K118" s="4"/>
      <c r="L118" s="4"/>
      <c r="M118" s="4">
        <f>Forward!M118+(-'Swap - Encargos'!D35-'Swap - Encargos'!$M35-'Swap - Encargos'!$L35)+('Swap - Encargos'!Z35)</f>
        <v>211</v>
      </c>
      <c r="N118" s="4">
        <f>Forward!N118+(-'Swap - Encargos'!E35-'Swap - Encargos'!$M35-'Swap - Encargos'!$L35)+('Swap - Encargos'!AA35)</f>
        <v>190</v>
      </c>
      <c r="O118" s="4">
        <f>Forward!O118+(-'Swap - Encargos'!F35-'Swap - Encargos'!$M35-'Swap - Encargos'!$L35)+('Swap - Encargos'!AB35)</f>
        <v>183</v>
      </c>
      <c r="P118" s="4">
        <f>Forward!P118+(-'Swap - Encargos'!G35-'Swap - Encargos'!$M35-'Swap - Encargos'!$L35)+('Swap - Encargos'!AC35)</f>
        <v>169</v>
      </c>
      <c r="Q118" s="4">
        <f>Forward!Q118+(-'Swap - Encargos'!H35-'Swap - Encargos'!$M35-'Swap - Encargos'!$L35)+('Swap - Encargos'!AD35)</f>
        <v>161</v>
      </c>
      <c r="R118" s="4">
        <f>Forward!R118+(-'Swap - Encargos'!I35-'Swap - Encargos'!$M35-'Swap - Encargos'!$L35)+('Swap - Encargos'!AE35)</f>
        <v>156</v>
      </c>
      <c r="S118" s="4">
        <f>Forward!S118+(-'Swap - Encargos'!J35-'Swap - Encargos'!$M35-'Swap - Encargos'!$L35)+('Swap - Encargos'!AF35)</f>
        <v>153</v>
      </c>
      <c r="T118" s="4">
        <f>Forward!T118+(-'Swap - Encargos'!K35-'Swap - Encargos'!$M35-'Swap - Encargos'!$L35)+('Swap - Encargos'!AG35)</f>
        <v>150</v>
      </c>
      <c r="U118" s="4">
        <f>Forward!U118</f>
        <v>0</v>
      </c>
      <c r="V118" s="6"/>
      <c r="W118" s="20">
        <f t="shared" si="0"/>
        <v>185.33333333333334</v>
      </c>
      <c r="X118" s="20">
        <f t="shared" si="1"/>
        <v>175.3467261904762</v>
      </c>
      <c r="Y118" s="23">
        <f t="shared" si="2"/>
        <v>175.46666666666667</v>
      </c>
      <c r="Z118" s="23">
        <f t="shared" si="3"/>
        <v>171.92083333333335</v>
      </c>
      <c r="AA118" s="4">
        <f>IF(MONTH($C118)=1,Forward!AA118,AA117)</f>
        <v>18.850000000000001</v>
      </c>
      <c r="AB118" s="4">
        <f>IF(MONTH($C118)=1,Forward!AB118,AB117)</f>
        <v>44.63</v>
      </c>
      <c r="AC118" s="4">
        <f>IF(MONTH($C118)=1,Forward!AC118,AC117)</f>
        <v>78.77</v>
      </c>
      <c r="AD118" s="4">
        <f>IF(MONTH($C118)=1,Forward!AD118,AD117)</f>
        <v>350</v>
      </c>
      <c r="AE118" s="4">
        <f t="shared" si="13"/>
        <v>346.5</v>
      </c>
      <c r="AF118" s="8">
        <f t="shared" si="4"/>
        <v>365.35</v>
      </c>
      <c r="AG118" s="14">
        <f t="shared" si="5"/>
        <v>391.13</v>
      </c>
      <c r="AH118" s="8">
        <f t="shared" si="6"/>
        <v>425.27</v>
      </c>
      <c r="AI118" s="25">
        <f t="shared" si="7"/>
        <v>161.16666666666666</v>
      </c>
      <c r="AJ118" s="9">
        <f t="shared" si="8"/>
        <v>0.46512746512746511</v>
      </c>
      <c r="AK118" s="9">
        <f t="shared" si="9"/>
        <v>0.46512746512746511</v>
      </c>
      <c r="AL118" s="9">
        <f t="shared" si="10"/>
        <v>0</v>
      </c>
      <c r="AM118" s="14">
        <f>Forward!AI118</f>
        <v>228</v>
      </c>
      <c r="AN118" s="14">
        <f>Forward!AJ118</f>
        <v>216</v>
      </c>
      <c r="AO118" s="14">
        <f>Forward!AK118</f>
        <v>200</v>
      </c>
      <c r="AP118" s="14">
        <f>Forward!AL118</f>
        <v>183</v>
      </c>
      <c r="AQ118" s="14">
        <f>Forward!AM118</f>
        <v>178</v>
      </c>
      <c r="AR118" s="14"/>
    </row>
    <row r="119" spans="1:44" x14ac:dyDescent="0.3">
      <c r="A119" s="11">
        <f>Forward!A119</f>
        <v>1.52E-2</v>
      </c>
      <c r="B119" s="11">
        <f>Forward!B119</f>
        <v>5.4000000000000003E-3</v>
      </c>
      <c r="C119" s="3">
        <v>45566</v>
      </c>
      <c r="D119" s="3"/>
      <c r="E119" s="1"/>
      <c r="F119" s="1"/>
      <c r="G119" s="1"/>
      <c r="H119" s="6"/>
      <c r="I119" s="6"/>
      <c r="J119" s="4"/>
      <c r="K119" s="4"/>
      <c r="L119" s="4"/>
      <c r="M119" s="4">
        <f>Forward!M119+(-'Swap - Encargos'!D36-'Swap - Encargos'!$M36-'Swap - Encargos'!$L36)+('Swap - Encargos'!Z36)</f>
        <v>267</v>
      </c>
      <c r="N119" s="4">
        <f>Forward!N119+(-'Swap - Encargos'!E36-'Swap - Encargos'!$M36-'Swap - Encargos'!$L36)+('Swap - Encargos'!AA36)</f>
        <v>202</v>
      </c>
      <c r="O119" s="4">
        <f>Forward!O119+(-'Swap - Encargos'!F36-'Swap - Encargos'!$M36-'Swap - Encargos'!$L36)+('Swap - Encargos'!AB36)</f>
        <v>179</v>
      </c>
      <c r="P119" s="4">
        <f>Forward!P119+(-'Swap - Encargos'!G36-'Swap - Encargos'!$M36-'Swap - Encargos'!$L36)+('Swap - Encargos'!AC36)</f>
        <v>161</v>
      </c>
      <c r="Q119" s="4">
        <f>Forward!Q119+(-'Swap - Encargos'!H36-'Swap - Encargos'!$M36-'Swap - Encargos'!$L36)+('Swap - Encargos'!AD36)</f>
        <v>162</v>
      </c>
      <c r="R119" s="4">
        <f>Forward!R119+(-'Swap - Encargos'!I36-'Swap - Encargos'!$M36-'Swap - Encargos'!$L36)+('Swap - Encargos'!AE36)</f>
        <v>155</v>
      </c>
      <c r="S119" s="4">
        <f>Forward!S119+(-'Swap - Encargos'!J36-'Swap - Encargos'!$M36-'Swap - Encargos'!$L36)+('Swap - Encargos'!AF36)</f>
        <v>153</v>
      </c>
      <c r="T119" s="4">
        <f>Forward!T119+(-'Swap - Encargos'!K36-'Swap - Encargos'!$M36-'Swap - Encargos'!$L36)+('Swap - Encargos'!AG36)</f>
        <v>149</v>
      </c>
      <c r="U119" s="4">
        <f>Forward!U119</f>
        <v>0</v>
      </c>
      <c r="V119" s="6"/>
      <c r="W119" s="20">
        <f t="shared" si="0"/>
        <v>189.5</v>
      </c>
      <c r="X119" s="20">
        <f t="shared" si="1"/>
        <v>175.3467261904762</v>
      </c>
      <c r="Y119" s="23">
        <f t="shared" si="2"/>
        <v>177.4</v>
      </c>
      <c r="Z119" s="23">
        <f t="shared" si="3"/>
        <v>171.92083333333335</v>
      </c>
      <c r="AA119" s="4">
        <f>IF(MONTH($C119)=1,Forward!AA119,AA118)</f>
        <v>18.850000000000001</v>
      </c>
      <c r="AB119" s="4">
        <f>IF(MONTH($C119)=1,Forward!AB119,AB118)</f>
        <v>44.63</v>
      </c>
      <c r="AC119" s="4">
        <f>IF(MONTH($C119)=1,Forward!AC119,AC118)</f>
        <v>78.77</v>
      </c>
      <c r="AD119" s="4">
        <f>IF(MONTH($C119)=1,Forward!AD119,AD118)</f>
        <v>350</v>
      </c>
      <c r="AE119" s="4">
        <f t="shared" si="13"/>
        <v>346.5</v>
      </c>
      <c r="AF119" s="8">
        <f t="shared" si="4"/>
        <v>365.35</v>
      </c>
      <c r="AG119" s="14">
        <f t="shared" si="5"/>
        <v>391.13</v>
      </c>
      <c r="AH119" s="8">
        <f t="shared" si="6"/>
        <v>425.27</v>
      </c>
      <c r="AI119" s="25">
        <f t="shared" si="7"/>
        <v>157</v>
      </c>
      <c r="AJ119" s="9">
        <f t="shared" si="8"/>
        <v>0.45310245310245312</v>
      </c>
      <c r="AK119" s="9">
        <f t="shared" si="9"/>
        <v>0.45310245310245312</v>
      </c>
      <c r="AL119" s="9">
        <f t="shared" si="10"/>
        <v>0</v>
      </c>
      <c r="AM119" s="14">
        <f>Forward!AI119</f>
        <v>320</v>
      </c>
      <c r="AN119" s="14">
        <f>Forward!AJ119</f>
        <v>243</v>
      </c>
      <c r="AO119" s="14">
        <f>Forward!AK119</f>
        <v>201</v>
      </c>
      <c r="AP119" s="14">
        <f>Forward!AL119</f>
        <v>181</v>
      </c>
      <c r="AQ119" s="14">
        <f>Forward!AM119</f>
        <v>176</v>
      </c>
      <c r="AR119" s="14"/>
    </row>
    <row r="120" spans="1:44" x14ac:dyDescent="0.3">
      <c r="A120" s="11">
        <f>Forward!A120</f>
        <v>1.2999999999999999E-2</v>
      </c>
      <c r="B120" s="11">
        <f>Forward!B120</f>
        <v>3.8999999999999998E-3</v>
      </c>
      <c r="C120" s="3">
        <v>45597</v>
      </c>
      <c r="D120" s="3"/>
      <c r="E120" s="1"/>
      <c r="F120" s="1"/>
      <c r="G120" s="1"/>
      <c r="H120" s="6"/>
      <c r="I120" s="6"/>
      <c r="J120" s="4"/>
      <c r="K120" s="4"/>
      <c r="L120" s="4"/>
      <c r="M120" s="4">
        <f>Forward!M120+(-'Swap - Encargos'!D37-'Swap - Encargos'!$M37-'Swap - Encargos'!$L37)+('Swap - Encargos'!Z37)</f>
        <v>232</v>
      </c>
      <c r="N120" s="4">
        <f>Forward!N120+(-'Swap - Encargos'!E37-'Swap - Encargos'!$M37-'Swap - Encargos'!$L37)+('Swap - Encargos'!AA37)</f>
        <v>135</v>
      </c>
      <c r="O120" s="4">
        <f>Forward!O120+(-'Swap - Encargos'!F37-'Swap - Encargos'!$M37-'Swap - Encargos'!$L37)+('Swap - Encargos'!AB37)</f>
        <v>167</v>
      </c>
      <c r="P120" s="4">
        <f>Forward!P120+(-'Swap - Encargos'!G37-'Swap - Encargos'!$M37-'Swap - Encargos'!$L37)+('Swap - Encargos'!AC37)</f>
        <v>164</v>
      </c>
      <c r="Q120" s="4">
        <f>Forward!Q120+(-'Swap - Encargos'!H37-'Swap - Encargos'!$M37-'Swap - Encargos'!$L37)+('Swap - Encargos'!AD37)</f>
        <v>158</v>
      </c>
      <c r="R120" s="4">
        <f>Forward!R120+(-'Swap - Encargos'!I37-'Swap - Encargos'!$M37-'Swap - Encargos'!$L37)+('Swap - Encargos'!AE37)</f>
        <v>152</v>
      </c>
      <c r="S120" s="4">
        <f>Forward!S120+(-'Swap - Encargos'!J37-'Swap - Encargos'!$M37-'Swap - Encargos'!$L37)+('Swap - Encargos'!AF37)</f>
        <v>148</v>
      </c>
      <c r="T120" s="4">
        <f>Forward!T120+(-'Swap - Encargos'!K37-'Swap - Encargos'!$M37-'Swap - Encargos'!$L37)+('Swap - Encargos'!AG37)</f>
        <v>144</v>
      </c>
      <c r="U120" s="4">
        <f>Forward!U120</f>
        <v>0</v>
      </c>
      <c r="V120" s="6"/>
      <c r="W120" s="20">
        <f t="shared" si="0"/>
        <v>159.11111111111111</v>
      </c>
      <c r="X120" s="20">
        <f t="shared" si="1"/>
        <v>175.3467261904762</v>
      </c>
      <c r="Y120" s="23">
        <f t="shared" si="2"/>
        <v>157.86666666666667</v>
      </c>
      <c r="Z120" s="23">
        <f t="shared" si="3"/>
        <v>171.92083333333335</v>
      </c>
      <c r="AA120" s="4">
        <f>IF(MONTH($C120)=1,Forward!AA120,AA119)</f>
        <v>18.850000000000001</v>
      </c>
      <c r="AB120" s="4">
        <f>IF(MONTH($C120)=1,Forward!AB120,AB119)</f>
        <v>44.63</v>
      </c>
      <c r="AC120" s="4">
        <f>IF(MONTH($C120)=1,Forward!AC120,AC119)</f>
        <v>78.77</v>
      </c>
      <c r="AD120" s="4">
        <f>IF(MONTH($C120)=1,Forward!AD120,AD119)</f>
        <v>350</v>
      </c>
      <c r="AE120" s="4">
        <f t="shared" si="13"/>
        <v>346.5</v>
      </c>
      <c r="AF120" s="8">
        <f t="shared" si="4"/>
        <v>365.35</v>
      </c>
      <c r="AG120" s="14">
        <f t="shared" si="5"/>
        <v>391.13</v>
      </c>
      <c r="AH120" s="8">
        <f t="shared" si="6"/>
        <v>425.27</v>
      </c>
      <c r="AI120" s="25">
        <f t="shared" si="7"/>
        <v>187.38888888888889</v>
      </c>
      <c r="AJ120" s="9">
        <f t="shared" si="8"/>
        <v>0.54080487413820744</v>
      </c>
      <c r="AK120" s="9">
        <f t="shared" si="9"/>
        <v>0.54080487413820744</v>
      </c>
      <c r="AL120" s="9">
        <f t="shared" si="10"/>
        <v>0</v>
      </c>
      <c r="AM120" s="14">
        <f>Forward!AI120</f>
        <v>282</v>
      </c>
      <c r="AN120" s="14">
        <f>Forward!AJ120</f>
        <v>176</v>
      </c>
      <c r="AO120" s="14">
        <f>Forward!AK120</f>
        <v>189</v>
      </c>
      <c r="AP120" s="14">
        <f>Forward!AL120</f>
        <v>178</v>
      </c>
      <c r="AQ120" s="14">
        <f>Forward!AM120</f>
        <v>173</v>
      </c>
      <c r="AR120" s="14"/>
    </row>
    <row r="121" spans="1:44" x14ac:dyDescent="0.3">
      <c r="A121" s="11">
        <f>Forward!A121</f>
        <v>9.4000000000000004E-3</v>
      </c>
      <c r="B121" s="11">
        <f>Forward!B121</f>
        <v>5.1999999999999998E-3</v>
      </c>
      <c r="C121" s="3">
        <v>45627</v>
      </c>
      <c r="D121" s="3"/>
      <c r="E121" s="1"/>
      <c r="F121" s="1"/>
      <c r="G121" s="1"/>
      <c r="H121" s="6"/>
      <c r="I121" s="6"/>
      <c r="J121" s="4"/>
      <c r="K121" s="4"/>
      <c r="L121" s="4"/>
      <c r="M121" s="4">
        <f>Forward!M121+(-'Swap - Encargos'!D38-'Swap - Encargos'!$M38-'Swap - Encargos'!$L38)+('Swap - Encargos'!Z38)</f>
        <v>103</v>
      </c>
      <c r="N121" s="4">
        <f>Forward!N121+(-'Swap - Encargos'!E38-'Swap - Encargos'!$M38-'Swap - Encargos'!$L38)+('Swap - Encargos'!AA38)</f>
        <v>147</v>
      </c>
      <c r="O121" s="4">
        <f>Forward!O121+(-'Swap - Encargos'!F38-'Swap - Encargos'!$M38-'Swap - Encargos'!$L38)+('Swap - Encargos'!AB38)</f>
        <v>167</v>
      </c>
      <c r="P121" s="4">
        <f>Forward!P121+(-'Swap - Encargos'!G38-'Swap - Encargos'!$M38-'Swap - Encargos'!$L38)+('Swap - Encargos'!AC38)</f>
        <v>171</v>
      </c>
      <c r="Q121" s="4">
        <f>Forward!Q121+(-'Swap - Encargos'!H38-'Swap - Encargos'!$M38-'Swap - Encargos'!$L38)+('Swap - Encargos'!AD38)</f>
        <v>161</v>
      </c>
      <c r="R121" s="4">
        <f>Forward!R121+(-'Swap - Encargos'!I38-'Swap - Encargos'!$M38-'Swap - Encargos'!$L38)+('Swap - Encargos'!AE38)</f>
        <v>160</v>
      </c>
      <c r="S121" s="4">
        <f>Forward!S121+(-'Swap - Encargos'!J38-'Swap - Encargos'!$M38-'Swap - Encargos'!$L38)+('Swap - Encargos'!AF38)</f>
        <v>156</v>
      </c>
      <c r="T121" s="4">
        <f>Forward!T121+(-'Swap - Encargos'!K38-'Swap - Encargos'!$M38-'Swap - Encargos'!$L38)+('Swap - Encargos'!AG38)</f>
        <v>154</v>
      </c>
      <c r="U121" s="4">
        <f>Forward!U121</f>
        <v>0</v>
      </c>
      <c r="V121" s="6"/>
      <c r="W121" s="20">
        <f t="shared" si="0"/>
        <v>159.77777777777777</v>
      </c>
      <c r="X121" s="20">
        <f t="shared" si="1"/>
        <v>175.3467261904762</v>
      </c>
      <c r="Y121" s="23">
        <f t="shared" si="2"/>
        <v>160.25</v>
      </c>
      <c r="Z121" s="23">
        <f t="shared" si="3"/>
        <v>171.92083333333335</v>
      </c>
      <c r="AA121" s="4">
        <f>IF(MONTH($C121)=1,Forward!AA121,AA120)</f>
        <v>18.850000000000001</v>
      </c>
      <c r="AB121" s="4">
        <f>IF(MONTH($C121)=1,Forward!AB121,AB120)</f>
        <v>44.63</v>
      </c>
      <c r="AC121" s="4">
        <f>IF(MONTH($C121)=1,Forward!AC121,AC120)</f>
        <v>78.77</v>
      </c>
      <c r="AD121" s="4">
        <f>IF(MONTH($C121)=1,Forward!AD121,AD120)</f>
        <v>350</v>
      </c>
      <c r="AE121" s="4">
        <f t="shared" si="13"/>
        <v>346.5</v>
      </c>
      <c r="AF121" s="8">
        <f t="shared" si="4"/>
        <v>365.35</v>
      </c>
      <c r="AG121" s="14">
        <f t="shared" si="5"/>
        <v>391.13</v>
      </c>
      <c r="AH121" s="8">
        <f t="shared" si="6"/>
        <v>425.27</v>
      </c>
      <c r="AI121" s="25">
        <f t="shared" si="7"/>
        <v>186.72222222222223</v>
      </c>
      <c r="AJ121" s="9">
        <f t="shared" si="8"/>
        <v>0.53888087221420555</v>
      </c>
      <c r="AK121" s="9">
        <f t="shared" si="9"/>
        <v>0.53888087221420555</v>
      </c>
      <c r="AL121" s="9">
        <f t="shared" si="10"/>
        <v>0</v>
      </c>
      <c r="AM121" s="14">
        <f>Forward!AI121</f>
        <v>117</v>
      </c>
      <c r="AN121" s="14">
        <f>Forward!AJ121</f>
        <v>180</v>
      </c>
      <c r="AO121" s="14">
        <f>Forward!AK121</f>
        <v>191</v>
      </c>
      <c r="AP121" s="14">
        <f>Forward!AL121</f>
        <v>186</v>
      </c>
      <c r="AQ121" s="14">
        <f>Forward!AM121</f>
        <v>181</v>
      </c>
      <c r="AR121" s="14"/>
    </row>
    <row r="122" spans="1:44" x14ac:dyDescent="0.3">
      <c r="A122" s="11">
        <f>Forward!A122</f>
        <v>2.7000000000000001E-3</v>
      </c>
      <c r="B122" s="11">
        <f>Forward!B122</f>
        <v>1.6000000000000001E-3</v>
      </c>
      <c r="C122" s="3">
        <v>45658</v>
      </c>
      <c r="D122" s="3"/>
      <c r="E122" s="1"/>
      <c r="F122" s="1"/>
      <c r="G122" s="1"/>
      <c r="H122" s="6"/>
      <c r="I122" s="6"/>
      <c r="J122" s="4"/>
      <c r="K122" s="4"/>
      <c r="L122" s="4"/>
      <c r="M122" s="4"/>
      <c r="N122" s="4">
        <f>Forward!N122+(-'Swap - Encargos'!E39-'Swap - Encargos'!$M39-'Swap - Encargos'!$L39)+('Swap - Encargos'!AA39)</f>
        <v>143</v>
      </c>
      <c r="O122" s="4">
        <f>Forward!O122+(-'Swap - Encargos'!F39-'Swap - Encargos'!$M39-'Swap - Encargos'!$L39)+('Swap - Encargos'!AB39)</f>
        <v>180</v>
      </c>
      <c r="P122" s="4">
        <f>Forward!P122+(-'Swap - Encargos'!G39-'Swap - Encargos'!$M39-'Swap - Encargos'!$L39)+('Swap - Encargos'!AC39)</f>
        <v>163</v>
      </c>
      <c r="Q122" s="4">
        <f>Forward!Q122+(-'Swap - Encargos'!H39-'Swap - Encargos'!$M39-'Swap - Encargos'!$L39)+('Swap - Encargos'!AD39)</f>
        <v>155</v>
      </c>
      <c r="R122" s="4">
        <f>Forward!R122+(-'Swap - Encargos'!I39-'Swap - Encargos'!$M39-'Swap - Encargos'!$L39)+('Swap - Encargos'!AE39)</f>
        <v>154</v>
      </c>
      <c r="S122" s="4">
        <f>Forward!S122+(-'Swap - Encargos'!J39-'Swap - Encargos'!$M39-'Swap - Encargos'!$L39)+('Swap - Encargos'!AF39)</f>
        <v>152</v>
      </c>
      <c r="T122" s="4">
        <f>Forward!T122+(-'Swap - Encargos'!K39-'Swap - Encargos'!$M39-'Swap - Encargos'!$L39)+('Swap - Encargos'!AG39)</f>
        <v>148</v>
      </c>
      <c r="U122" s="4">
        <f>Forward!U122</f>
        <v>0</v>
      </c>
      <c r="V122" s="6"/>
      <c r="W122" s="20">
        <f t="shared" si="0"/>
        <v>162</v>
      </c>
      <c r="X122" s="20">
        <f t="shared" si="1"/>
        <v>175.3467261904762</v>
      </c>
      <c r="Y122" s="23">
        <f t="shared" si="2"/>
        <v>159</v>
      </c>
      <c r="Z122" s="23">
        <f t="shared" si="3"/>
        <v>171.92083333333335</v>
      </c>
      <c r="AA122" s="4">
        <f>IF(MONTH($C122)=1,Forward!AA122,AA121)</f>
        <v>18.850000000000001</v>
      </c>
      <c r="AB122" s="4">
        <f>IF(MONTH($C122)=1,Forward!AB122,AB121)</f>
        <v>44.63</v>
      </c>
      <c r="AC122" s="4">
        <f>IF(MONTH($C122)=1,Forward!AC122,AC121)</f>
        <v>78.77</v>
      </c>
      <c r="AD122" s="4">
        <f>IF(MONTH($C122)=1,Forward!AD122,AD121)</f>
        <v>390</v>
      </c>
      <c r="AE122" s="4">
        <f>AD122*(1-3%)</f>
        <v>378.3</v>
      </c>
      <c r="AF122" s="8">
        <f t="shared" si="4"/>
        <v>397.15000000000003</v>
      </c>
      <c r="AG122" s="14">
        <f t="shared" si="5"/>
        <v>422.93</v>
      </c>
      <c r="AH122" s="8">
        <f t="shared" si="6"/>
        <v>457.07</v>
      </c>
      <c r="AI122" s="25">
        <f t="shared" si="7"/>
        <v>216.3</v>
      </c>
      <c r="AJ122" s="9">
        <f t="shared" si="8"/>
        <v>0.57176843774781916</v>
      </c>
      <c r="AK122" s="9">
        <f t="shared" si="9"/>
        <v>0.57176843774781916</v>
      </c>
      <c r="AL122" s="9">
        <f t="shared" si="10"/>
        <v>0</v>
      </c>
      <c r="AM122" s="14">
        <f>Forward!AI122</f>
        <v>175</v>
      </c>
      <c r="AN122" s="14">
        <f>Forward!AJ122</f>
        <v>199</v>
      </c>
      <c r="AO122" s="14">
        <f>Forward!AK122</f>
        <v>180</v>
      </c>
      <c r="AP122" s="14">
        <f>Forward!AL122</f>
        <v>175</v>
      </c>
      <c r="AQ122" s="14">
        <f>Forward!AM122</f>
        <v>170</v>
      </c>
      <c r="AR122" s="14"/>
    </row>
    <row r="123" spans="1:44" x14ac:dyDescent="0.3">
      <c r="A123" s="11">
        <f>Forward!A123</f>
        <v>1.06E-2</v>
      </c>
      <c r="B123" s="11">
        <f>Forward!B123</f>
        <v>1.3100000000000001E-2</v>
      </c>
      <c r="C123" s="3">
        <v>45689</v>
      </c>
      <c r="D123" s="3"/>
      <c r="E123" s="1"/>
      <c r="F123" s="1"/>
      <c r="G123" s="1"/>
      <c r="H123" s="6"/>
      <c r="I123" s="6"/>
      <c r="J123" s="4"/>
      <c r="K123" s="4"/>
      <c r="L123" s="4"/>
      <c r="M123" s="4"/>
      <c r="N123" s="4">
        <f>Forward!N123+(-'Swap - Encargos'!E40-'Swap - Encargos'!$M40-'Swap - Encargos'!$L40)+('Swap - Encargos'!AA40)</f>
        <v>199</v>
      </c>
      <c r="O123" s="4">
        <f>Forward!O123+(-'Swap - Encargos'!F40-'Swap - Encargos'!$M40-'Swap - Encargos'!$L40)+('Swap - Encargos'!AB40)</f>
        <v>193</v>
      </c>
      <c r="P123" s="4">
        <f>Forward!P123+(-'Swap - Encargos'!G40-'Swap - Encargos'!$M40-'Swap - Encargos'!$L40)+('Swap - Encargos'!AC40)</f>
        <v>178</v>
      </c>
      <c r="Q123" s="4">
        <f>Forward!Q123+(-'Swap - Encargos'!H40-'Swap - Encargos'!$M40-'Swap - Encargos'!$L40)+('Swap - Encargos'!AD40)</f>
        <v>166</v>
      </c>
      <c r="R123" s="4">
        <f>Forward!R123+(-'Swap - Encargos'!I40-'Swap - Encargos'!$M40-'Swap - Encargos'!$L40)+('Swap - Encargos'!AE40)</f>
        <v>160</v>
      </c>
      <c r="S123" s="4">
        <f>Forward!S123+(-'Swap - Encargos'!J40-'Swap - Encargos'!$M40-'Swap - Encargos'!$L40)+('Swap - Encargos'!AF40)</f>
        <v>157</v>
      </c>
      <c r="T123" s="4">
        <f>Forward!T123+(-'Swap - Encargos'!K40-'Swap - Encargos'!$M40-'Swap - Encargos'!$L40)+('Swap - Encargos'!AG40)</f>
        <v>148</v>
      </c>
      <c r="U123" s="4">
        <f>Forward!U123</f>
        <v>0</v>
      </c>
      <c r="V123" s="6"/>
      <c r="W123" s="20">
        <f t="shared" si="0"/>
        <v>189.08333333333334</v>
      </c>
      <c r="X123" s="20">
        <f t="shared" si="1"/>
        <v>175.3467261904762</v>
      </c>
      <c r="Y123" s="23">
        <f t="shared" si="2"/>
        <v>178.5</v>
      </c>
      <c r="Z123" s="23">
        <f t="shared" si="3"/>
        <v>171.92083333333335</v>
      </c>
      <c r="AA123" s="4">
        <f>IF(MONTH($C123)=1,Forward!AA123,AA122)</f>
        <v>18.850000000000001</v>
      </c>
      <c r="AB123" s="4">
        <f>IF(MONTH($C123)=1,Forward!AB123,AB122)</f>
        <v>44.63</v>
      </c>
      <c r="AC123" s="4">
        <f>IF(MONTH($C123)=1,Forward!AC123,AC122)</f>
        <v>78.77</v>
      </c>
      <c r="AD123" s="4">
        <f>IF(MONTH($C123)=1,Forward!AD123,AD122)</f>
        <v>390</v>
      </c>
      <c r="AE123" s="4">
        <f t="shared" ref="AE123:AE133" si="14">AD123*(1-3%)</f>
        <v>378.3</v>
      </c>
      <c r="AF123" s="8">
        <f t="shared" si="4"/>
        <v>397.15000000000003</v>
      </c>
      <c r="AG123" s="14">
        <f t="shared" si="5"/>
        <v>422.93</v>
      </c>
      <c r="AH123" s="8">
        <f t="shared" si="6"/>
        <v>457.07</v>
      </c>
      <c r="AI123" s="25">
        <f t="shared" si="7"/>
        <v>189.21666666666667</v>
      </c>
      <c r="AJ123" s="9">
        <f t="shared" si="8"/>
        <v>0.50017622698035069</v>
      </c>
      <c r="AK123" s="9">
        <f t="shared" si="9"/>
        <v>0.50017622698035069</v>
      </c>
      <c r="AL123" s="9">
        <f t="shared" si="10"/>
        <v>0</v>
      </c>
      <c r="AM123" s="14">
        <f>Forward!AI123</f>
        <v>227</v>
      </c>
      <c r="AN123" s="14">
        <f>Forward!AJ123</f>
        <v>219</v>
      </c>
      <c r="AO123" s="14">
        <f>Forward!AK123</f>
        <v>198</v>
      </c>
      <c r="AP123" s="14">
        <f>Forward!AL123</f>
        <v>183</v>
      </c>
      <c r="AQ123" s="14">
        <f>Forward!AM123</f>
        <v>178</v>
      </c>
      <c r="AR123" s="14"/>
    </row>
    <row r="124" spans="1:44" x14ac:dyDescent="0.3">
      <c r="A124" s="11">
        <f>Forward!A124</f>
        <v>-3.3999999999999998E-3</v>
      </c>
      <c r="B124" s="11">
        <f>Forward!B124</f>
        <v>6.4000000000000003E-3</v>
      </c>
      <c r="C124" s="3">
        <v>45717</v>
      </c>
      <c r="D124" s="3"/>
      <c r="E124" s="1"/>
      <c r="F124" s="1"/>
      <c r="G124" s="1"/>
      <c r="H124" s="6"/>
      <c r="I124" s="6"/>
      <c r="J124" s="4"/>
      <c r="K124" s="4"/>
      <c r="L124" s="4"/>
      <c r="M124" s="4"/>
      <c r="N124" s="4">
        <f>Forward!N124+(-'Swap - Encargos'!E41-'Swap - Encargos'!$M41-'Swap - Encargos'!$L41)+('Swap - Encargos'!AA41)</f>
        <v>269</v>
      </c>
      <c r="O124" s="4">
        <f>Forward!O124+(-'Swap - Encargos'!F41-'Swap - Encargos'!$M41-'Swap - Encargos'!$L41)+('Swap - Encargos'!AB41)</f>
        <v>218</v>
      </c>
      <c r="P124" s="4">
        <f>Forward!P124+(-'Swap - Encargos'!G41-'Swap - Encargos'!$M41-'Swap - Encargos'!$L41)+('Swap - Encargos'!AC41)</f>
        <v>178</v>
      </c>
      <c r="Q124" s="4">
        <f>Forward!Q124+(-'Swap - Encargos'!H41-'Swap - Encargos'!$M41-'Swap - Encargos'!$L41)+('Swap - Encargos'!AD41)</f>
        <v>170</v>
      </c>
      <c r="R124" s="4">
        <f>Forward!R124+(-'Swap - Encargos'!I41-'Swap - Encargos'!$M41-'Swap - Encargos'!$L41)+('Swap - Encargos'!AE41)</f>
        <v>170</v>
      </c>
      <c r="S124" s="4">
        <f>Forward!S124+(-'Swap - Encargos'!J41-'Swap - Encargos'!$M41-'Swap - Encargos'!$L41)+('Swap - Encargos'!AF41)</f>
        <v>169</v>
      </c>
      <c r="T124" s="4">
        <f>Forward!T124+(-'Swap - Encargos'!K41-'Swap - Encargos'!$M41-'Swap - Encargos'!$L41)+('Swap - Encargos'!AG41)</f>
        <v>156</v>
      </c>
      <c r="U124" s="4">
        <f>Forward!U124</f>
        <v>0</v>
      </c>
      <c r="V124" s="6"/>
      <c r="W124" s="20">
        <f t="shared" si="0"/>
        <v>216.16666666666666</v>
      </c>
      <c r="X124" s="20">
        <f t="shared" si="1"/>
        <v>175.3467261904762</v>
      </c>
      <c r="Y124" s="23">
        <f t="shared" si="2"/>
        <v>197.66666666666666</v>
      </c>
      <c r="Z124" s="23">
        <f t="shared" si="3"/>
        <v>171.92083333333335</v>
      </c>
      <c r="AA124" s="4">
        <f>IF(MONTH($C124)=1,Forward!AA124,AA123)</f>
        <v>18.850000000000001</v>
      </c>
      <c r="AB124" s="4">
        <f>IF(MONTH($C124)=1,Forward!AB124,AB123)</f>
        <v>44.63</v>
      </c>
      <c r="AC124" s="4">
        <f>IF(MONTH($C124)=1,Forward!AC124,AC123)</f>
        <v>78.77</v>
      </c>
      <c r="AD124" s="4">
        <f>IF(MONTH($C124)=1,Forward!AD124,AD123)</f>
        <v>390</v>
      </c>
      <c r="AE124" s="4">
        <f t="shared" si="14"/>
        <v>378.3</v>
      </c>
      <c r="AF124" s="8">
        <f t="shared" si="4"/>
        <v>397.15000000000003</v>
      </c>
      <c r="AG124" s="14">
        <f t="shared" si="5"/>
        <v>422.93</v>
      </c>
      <c r="AH124" s="8">
        <f t="shared" si="6"/>
        <v>457.07</v>
      </c>
      <c r="AI124" s="25">
        <f t="shared" si="7"/>
        <v>162.13333333333335</v>
      </c>
      <c r="AJ124" s="9">
        <f t="shared" si="8"/>
        <v>0.42858401621288222</v>
      </c>
      <c r="AK124" s="9">
        <f t="shared" si="9"/>
        <v>0.42858401621288222</v>
      </c>
      <c r="AL124" s="9">
        <f t="shared" si="10"/>
        <v>0</v>
      </c>
      <c r="AM124" s="14">
        <f>Forward!AI124</f>
        <v>322</v>
      </c>
      <c r="AN124" s="14">
        <f>Forward!AJ124</f>
        <v>242</v>
      </c>
      <c r="AO124" s="14">
        <f>Forward!AK124</f>
        <v>206</v>
      </c>
      <c r="AP124" s="14">
        <f>Forward!AL124</f>
        <v>191</v>
      </c>
      <c r="AQ124" s="14">
        <f>Forward!AM124</f>
        <v>186</v>
      </c>
      <c r="AR124" s="14"/>
    </row>
    <row r="125" spans="1:44" x14ac:dyDescent="0.3">
      <c r="A125" s="11">
        <f>Forward!A125</f>
        <v>2.3999999999999998E-3</v>
      </c>
      <c r="B125" s="11">
        <f>Forward!B125</f>
        <v>4.3E-3</v>
      </c>
      <c r="C125" s="3">
        <v>45748</v>
      </c>
      <c r="D125" s="3"/>
      <c r="E125" s="1"/>
      <c r="F125" s="1"/>
      <c r="G125" s="1"/>
      <c r="H125" s="6"/>
      <c r="I125" s="6"/>
      <c r="J125" s="4"/>
      <c r="K125" s="4"/>
      <c r="L125" s="4"/>
      <c r="M125" s="4"/>
      <c r="N125" s="4">
        <f>Forward!N125+(-'Swap - Encargos'!E42-'Swap - Encargos'!$M42-'Swap - Encargos'!$L42)+('Swap - Encargos'!AA42)</f>
        <v>273</v>
      </c>
      <c r="O125" s="4">
        <f>Forward!O125+(-'Swap - Encargos'!F42-'Swap - Encargos'!$M42-'Swap - Encargos'!$L42)+('Swap - Encargos'!AB42)</f>
        <v>220</v>
      </c>
      <c r="P125" s="4">
        <f>Forward!P125+(-'Swap - Encargos'!G42-'Swap - Encargos'!$M42-'Swap - Encargos'!$L42)+('Swap - Encargos'!AC42)</f>
        <v>173</v>
      </c>
      <c r="Q125" s="4">
        <f>Forward!Q125+(-'Swap - Encargos'!H42-'Swap - Encargos'!$M42-'Swap - Encargos'!$L42)+('Swap - Encargos'!AD42)</f>
        <v>162</v>
      </c>
      <c r="R125" s="4">
        <f>Forward!R125+(-'Swap - Encargos'!I42-'Swap - Encargos'!$M42-'Swap - Encargos'!$L42)+('Swap - Encargos'!AE42)</f>
        <v>171</v>
      </c>
      <c r="S125" s="4">
        <f>Forward!S125+(-'Swap - Encargos'!J42-'Swap - Encargos'!$M42-'Swap - Encargos'!$L42)+('Swap - Encargos'!AF42)</f>
        <v>170</v>
      </c>
      <c r="T125" s="4">
        <f>Forward!T125+(-'Swap - Encargos'!K42-'Swap - Encargos'!$M42-'Swap - Encargos'!$L42)+('Swap - Encargos'!AG42)</f>
        <v>163</v>
      </c>
      <c r="U125" s="4">
        <f>Forward!U125</f>
        <v>0</v>
      </c>
      <c r="V125" s="6"/>
      <c r="W125" s="20">
        <f t="shared" si="0"/>
        <v>212.75</v>
      </c>
      <c r="X125" s="20">
        <f t="shared" si="1"/>
        <v>175.3467261904762</v>
      </c>
      <c r="Y125" s="23">
        <f t="shared" si="2"/>
        <v>194.65</v>
      </c>
      <c r="Z125" s="23">
        <f t="shared" si="3"/>
        <v>171.92083333333335</v>
      </c>
      <c r="AA125" s="4">
        <f>IF(MONTH($C125)=1,Forward!AA125,AA124)</f>
        <v>18.850000000000001</v>
      </c>
      <c r="AB125" s="4">
        <f>IF(MONTH($C125)=1,Forward!AB125,AB124)</f>
        <v>44.63</v>
      </c>
      <c r="AC125" s="4">
        <f>IF(MONTH($C125)=1,Forward!AC125,AC124)</f>
        <v>78.77</v>
      </c>
      <c r="AD125" s="4">
        <f>IF(MONTH($C125)=1,Forward!AD125,AD124)</f>
        <v>390</v>
      </c>
      <c r="AE125" s="4">
        <f t="shared" si="14"/>
        <v>378.3</v>
      </c>
      <c r="AF125" s="8">
        <f t="shared" si="4"/>
        <v>397.15000000000003</v>
      </c>
      <c r="AG125" s="14">
        <f t="shared" si="5"/>
        <v>422.93</v>
      </c>
      <c r="AH125" s="8">
        <f t="shared" si="6"/>
        <v>457.07</v>
      </c>
      <c r="AI125" s="25">
        <f t="shared" si="7"/>
        <v>165.55</v>
      </c>
      <c r="AJ125" s="9">
        <f t="shared" si="8"/>
        <v>0.43761564895585514</v>
      </c>
      <c r="AK125" s="9">
        <f t="shared" si="9"/>
        <v>0.43761564895585514</v>
      </c>
      <c r="AL125" s="9">
        <f t="shared" si="10"/>
        <v>0</v>
      </c>
      <c r="AM125" s="14">
        <f>Forward!AI125</f>
        <v>370</v>
      </c>
      <c r="AN125" s="14">
        <f>Forward!AJ125</f>
        <v>273</v>
      </c>
      <c r="AO125" s="14">
        <f>Forward!AK125</f>
        <v>218</v>
      </c>
      <c r="AP125" s="14">
        <f>Forward!AL125</f>
        <v>199</v>
      </c>
      <c r="AQ125" s="14">
        <f>Forward!AM125</f>
        <v>194</v>
      </c>
      <c r="AR125" s="14"/>
    </row>
    <row r="126" spans="1:44" x14ac:dyDescent="0.3">
      <c r="A126" s="11">
        <f>Forward!A126</f>
        <v>-4.8999999999999998E-3</v>
      </c>
      <c r="B126" s="11">
        <f>Forward!B126</f>
        <v>2.5999999999999999E-3</v>
      </c>
      <c r="C126" s="3">
        <v>45778</v>
      </c>
      <c r="D126" s="3"/>
      <c r="E126" s="1"/>
      <c r="F126" s="1"/>
      <c r="G126" s="1"/>
      <c r="H126" s="6"/>
      <c r="I126" s="6"/>
      <c r="J126" s="4"/>
      <c r="K126" s="4"/>
      <c r="L126" s="4"/>
      <c r="M126" s="4"/>
      <c r="N126" s="4">
        <f>Forward!N126+(-'Swap - Encargos'!E43-'Swap - Encargos'!$M43-'Swap - Encargos'!$L43)+('Swap - Encargos'!AA43)</f>
        <v>290</v>
      </c>
      <c r="O126" s="4">
        <f>Forward!O126+(-'Swap - Encargos'!F43-'Swap - Encargos'!$M43-'Swap - Encargos'!$L43)+('Swap - Encargos'!AB43)</f>
        <v>226</v>
      </c>
      <c r="P126" s="4">
        <f>Forward!P126+(-'Swap - Encargos'!G43-'Swap - Encargos'!$M43-'Swap - Encargos'!$L43)+('Swap - Encargos'!AC43)</f>
        <v>175</v>
      </c>
      <c r="Q126" s="4">
        <f>Forward!Q126+(-'Swap - Encargos'!H43-'Swap - Encargos'!$M43-'Swap - Encargos'!$L43)+('Swap - Encargos'!AD43)</f>
        <v>164</v>
      </c>
      <c r="R126" s="4">
        <f>Forward!R126+(-'Swap - Encargos'!I43-'Swap - Encargos'!$M43-'Swap - Encargos'!$L43)+('Swap - Encargos'!AE43)</f>
        <v>170</v>
      </c>
      <c r="S126" s="4">
        <f>Forward!S126+(-'Swap - Encargos'!J43-'Swap - Encargos'!$M43-'Swap - Encargos'!$L43)+('Swap - Encargos'!AF43)</f>
        <v>174</v>
      </c>
      <c r="T126" s="4">
        <f>Forward!T126+(-'Swap - Encargos'!K43-'Swap - Encargos'!$M43-'Swap - Encargos'!$L43)+('Swap - Encargos'!AG43)</f>
        <v>163</v>
      </c>
      <c r="U126" s="4">
        <f>Forward!U126</f>
        <v>0</v>
      </c>
      <c r="V126" s="6"/>
      <c r="W126" s="20">
        <f t="shared" si="0"/>
        <v>216.33333333333334</v>
      </c>
      <c r="X126" s="20">
        <f t="shared" si="1"/>
        <v>175.3467261904762</v>
      </c>
      <c r="Y126" s="23">
        <f t="shared" si="2"/>
        <v>197.26666666666668</v>
      </c>
      <c r="Z126" s="23">
        <f t="shared" si="3"/>
        <v>171.92083333333335</v>
      </c>
      <c r="AA126" s="4">
        <f>IF(MONTH($C126)=1,Forward!AA126,AA125)</f>
        <v>18.850000000000001</v>
      </c>
      <c r="AB126" s="4">
        <f>IF(MONTH($C126)=1,Forward!AB126,AB125)</f>
        <v>44.63</v>
      </c>
      <c r="AC126" s="4">
        <f>IF(MONTH($C126)=1,Forward!AC126,AC125)</f>
        <v>78.77</v>
      </c>
      <c r="AD126" s="4">
        <f>IF(MONTH($C126)=1,Forward!AD126,AD125)</f>
        <v>390</v>
      </c>
      <c r="AE126" s="4">
        <f t="shared" si="14"/>
        <v>378.3</v>
      </c>
      <c r="AF126" s="8">
        <f t="shared" si="4"/>
        <v>397.15000000000003</v>
      </c>
      <c r="AG126" s="14">
        <f t="shared" si="5"/>
        <v>422.93</v>
      </c>
      <c r="AH126" s="8">
        <f t="shared" si="6"/>
        <v>457.07</v>
      </c>
      <c r="AI126" s="25">
        <f t="shared" si="7"/>
        <v>161.96666666666667</v>
      </c>
      <c r="AJ126" s="9">
        <f t="shared" si="8"/>
        <v>0.42814344876200544</v>
      </c>
      <c r="AK126" s="9">
        <f t="shared" si="9"/>
        <v>0.42814344876200544</v>
      </c>
      <c r="AL126" s="9">
        <f t="shared" si="10"/>
        <v>0</v>
      </c>
      <c r="AM126" s="14">
        <f>Forward!AI126</f>
        <v>356</v>
      </c>
      <c r="AN126" s="14">
        <f>Forward!AJ126</f>
        <v>271</v>
      </c>
      <c r="AO126" s="14">
        <f>Forward!AK126</f>
        <v>221</v>
      </c>
      <c r="AP126" s="14">
        <f>Forward!AL126</f>
        <v>201</v>
      </c>
      <c r="AQ126" s="14">
        <f>Forward!AM126</f>
        <v>196</v>
      </c>
      <c r="AR126" s="14"/>
    </row>
    <row r="127" spans="1:44" x14ac:dyDescent="0.3">
      <c r="A127" s="11">
        <f>Forward!A127</f>
        <v>-1.67E-2</v>
      </c>
      <c r="B127" s="11">
        <f>Forward!B127</f>
        <v>2.3999999999999998E-3</v>
      </c>
      <c r="C127" s="3">
        <v>45809</v>
      </c>
      <c r="D127" s="3"/>
      <c r="E127" s="1"/>
      <c r="F127" s="1"/>
      <c r="G127" s="1"/>
      <c r="H127" s="6"/>
      <c r="I127" s="6"/>
      <c r="J127" s="4"/>
      <c r="K127" s="4"/>
      <c r="L127" s="4"/>
      <c r="M127" s="4"/>
      <c r="N127" s="4">
        <f>Forward!N127+(-'Swap - Encargos'!E44-'Swap - Encargos'!$M44-'Swap - Encargos'!$L44)+('Swap - Encargos'!AA44)</f>
        <v>305</v>
      </c>
      <c r="O127" s="4">
        <f>Forward!O127+(-'Swap - Encargos'!F44-'Swap - Encargos'!$M44-'Swap - Encargos'!$L44)+('Swap - Encargos'!AB44)</f>
        <v>240</v>
      </c>
      <c r="P127" s="4">
        <f>Forward!P127+(-'Swap - Encargos'!G44-'Swap - Encargos'!$M44-'Swap - Encargos'!$L44)+('Swap - Encargos'!AC44)</f>
        <v>181</v>
      </c>
      <c r="Q127" s="4">
        <f>Forward!Q127+(-'Swap - Encargos'!H44-'Swap - Encargos'!$M44-'Swap - Encargos'!$L44)+('Swap - Encargos'!AD44)</f>
        <v>170</v>
      </c>
      <c r="R127" s="4">
        <f>Forward!R127+(-'Swap - Encargos'!I44-'Swap - Encargos'!$M44-'Swap - Encargos'!$L44)+('Swap - Encargos'!AE44)</f>
        <v>178</v>
      </c>
      <c r="S127" s="4">
        <f>Forward!S127+(-'Swap - Encargos'!J44-'Swap - Encargos'!$M44-'Swap - Encargos'!$L44)+('Swap - Encargos'!AF44)</f>
        <v>175</v>
      </c>
      <c r="T127" s="4">
        <f>Forward!T127+(-'Swap - Encargos'!K44-'Swap - Encargos'!$M44-'Swap - Encargos'!$L44)+('Swap - Encargos'!AG44)</f>
        <v>164</v>
      </c>
      <c r="U127" s="4">
        <f>Forward!U127</f>
        <v>0</v>
      </c>
      <c r="V127" s="6"/>
      <c r="W127" s="20">
        <f t="shared" si="0"/>
        <v>223.25</v>
      </c>
      <c r="X127" s="20">
        <f t="shared" si="1"/>
        <v>175.3467261904762</v>
      </c>
      <c r="Y127" s="23">
        <f t="shared" si="2"/>
        <v>203.96666666666667</v>
      </c>
      <c r="Z127" s="23">
        <f t="shared" si="3"/>
        <v>171.92083333333335</v>
      </c>
      <c r="AA127" s="4">
        <f>IF(MONTH($C127)=1,Forward!AA127,AA126)</f>
        <v>18.850000000000001</v>
      </c>
      <c r="AB127" s="4">
        <f>IF(MONTH($C127)=1,Forward!AB127,AB126)</f>
        <v>44.63</v>
      </c>
      <c r="AC127" s="4">
        <f>IF(MONTH($C127)=1,Forward!AC127,AC126)</f>
        <v>78.77</v>
      </c>
      <c r="AD127" s="4">
        <f>IF(MONTH($C127)=1,Forward!AD127,AD126)</f>
        <v>390</v>
      </c>
      <c r="AE127" s="4">
        <f t="shared" si="14"/>
        <v>378.3</v>
      </c>
      <c r="AF127" s="8">
        <f t="shared" si="4"/>
        <v>397.15000000000003</v>
      </c>
      <c r="AG127" s="14">
        <f t="shared" si="5"/>
        <v>422.93</v>
      </c>
      <c r="AH127" s="8">
        <f t="shared" si="6"/>
        <v>457.07</v>
      </c>
      <c r="AI127" s="25">
        <f t="shared" si="7"/>
        <v>155.05000000000001</v>
      </c>
      <c r="AJ127" s="9">
        <f t="shared" si="8"/>
        <v>0.40985989955062124</v>
      </c>
      <c r="AK127" s="9">
        <f t="shared" si="9"/>
        <v>0.40985989955062124</v>
      </c>
      <c r="AL127" s="9">
        <f t="shared" si="10"/>
        <v>0</v>
      </c>
      <c r="AM127" s="14">
        <f>Forward!AI127</f>
        <v>364</v>
      </c>
      <c r="AN127" s="14">
        <f>Forward!AJ127</f>
        <v>281</v>
      </c>
      <c r="AO127" s="14">
        <f>Forward!AK127</f>
        <v>220</v>
      </c>
      <c r="AP127" s="14">
        <f>Forward!AL127</f>
        <v>202</v>
      </c>
      <c r="AQ127" s="14">
        <f>Forward!AM127</f>
        <v>197</v>
      </c>
      <c r="AR127" s="14"/>
    </row>
    <row r="128" spans="1:44" x14ac:dyDescent="0.3">
      <c r="A128" s="11">
        <f>Forward!A128</f>
        <v>-7.7000000000000002E-3</v>
      </c>
      <c r="B128" s="11">
        <f>Forward!B128</f>
        <v>2.5999999999999999E-3</v>
      </c>
      <c r="C128" s="3">
        <v>45839</v>
      </c>
      <c r="D128" s="3"/>
      <c r="E128" s="1"/>
      <c r="F128" s="1"/>
      <c r="G128" s="1"/>
      <c r="H128" s="6"/>
      <c r="I128" s="6"/>
      <c r="J128" s="4"/>
      <c r="K128" s="4"/>
      <c r="L128" s="4"/>
      <c r="M128" s="4"/>
      <c r="N128" s="4">
        <f>Forward!N128+(-'Swap - Encargos'!E45-'Swap - Encargos'!$M45-'Swap - Encargos'!$L45)+('Swap - Encargos'!AA45)</f>
        <v>271</v>
      </c>
      <c r="O128" s="4">
        <f>Forward!O128+(-'Swap - Encargos'!F45-'Swap - Encargos'!$M45-'Swap - Encargos'!$L45)+('Swap - Encargos'!AB45)</f>
        <v>230</v>
      </c>
      <c r="P128" s="4">
        <f>Forward!P128+(-'Swap - Encargos'!G45-'Swap - Encargos'!$M45-'Swap - Encargos'!$L45)+('Swap - Encargos'!AC45)</f>
        <v>193</v>
      </c>
      <c r="Q128" s="4">
        <f>Forward!Q128+(-'Swap - Encargos'!H45-'Swap - Encargos'!$M45-'Swap - Encargos'!$L45)+('Swap - Encargos'!AD45)</f>
        <v>174</v>
      </c>
      <c r="R128" s="4">
        <f>Forward!R128+(-'Swap - Encargos'!I45-'Swap - Encargos'!$M45-'Swap - Encargos'!$L45)+('Swap - Encargos'!AE45)</f>
        <v>177</v>
      </c>
      <c r="S128" s="4">
        <f>Forward!S128+(-'Swap - Encargos'!J45-'Swap - Encargos'!$M45-'Swap - Encargos'!$L45)+('Swap - Encargos'!AF45)</f>
        <v>174</v>
      </c>
      <c r="T128" s="4">
        <f>Forward!T128+(-'Swap - Encargos'!K45-'Swap - Encargos'!$M45-'Swap - Encargos'!$L45)+('Swap - Encargos'!AG45)</f>
        <v>162</v>
      </c>
      <c r="U128" s="4">
        <f>Forward!U128</f>
        <v>0</v>
      </c>
      <c r="V128" s="6"/>
      <c r="W128" s="20">
        <f t="shared" si="0"/>
        <v>215.16666666666666</v>
      </c>
      <c r="X128" s="20">
        <f t="shared" si="1"/>
        <v>175.3467261904762</v>
      </c>
      <c r="Y128" s="23">
        <f t="shared" si="2"/>
        <v>199.3</v>
      </c>
      <c r="Z128" s="23">
        <f t="shared" si="3"/>
        <v>171.92083333333335</v>
      </c>
      <c r="AA128" s="4">
        <f>IF(MONTH($C128)=1,Forward!AA128,AA127)</f>
        <v>18.850000000000001</v>
      </c>
      <c r="AB128" s="4">
        <f>IF(MONTH($C128)=1,Forward!AB128,AB127)</f>
        <v>44.63</v>
      </c>
      <c r="AC128" s="4">
        <f>IF(MONTH($C128)=1,Forward!AC128,AC127)</f>
        <v>78.77</v>
      </c>
      <c r="AD128" s="4">
        <f>IF(MONTH($C128)=1,Forward!AD128,AD127)</f>
        <v>390</v>
      </c>
      <c r="AE128" s="4">
        <f t="shared" si="14"/>
        <v>378.3</v>
      </c>
      <c r="AF128" s="8">
        <f t="shared" si="4"/>
        <v>397.15000000000003</v>
      </c>
      <c r="AG128" s="14">
        <f t="shared" si="5"/>
        <v>422.93</v>
      </c>
      <c r="AH128" s="8">
        <f t="shared" si="6"/>
        <v>457.07</v>
      </c>
      <c r="AI128" s="25">
        <f t="shared" si="7"/>
        <v>163.13333333333335</v>
      </c>
      <c r="AJ128" s="9">
        <f t="shared" si="8"/>
        <v>0.43122742091814259</v>
      </c>
      <c r="AK128" s="9">
        <f t="shared" si="9"/>
        <v>0.43122742091814259</v>
      </c>
      <c r="AL128" s="9">
        <f t="shared" si="10"/>
        <v>0</v>
      </c>
      <c r="AM128" s="14">
        <f>Forward!AI128</f>
        <v>316</v>
      </c>
      <c r="AN128" s="14">
        <f>Forward!AJ128</f>
        <v>276</v>
      </c>
      <c r="AO128" s="14">
        <f>Forward!AK128</f>
        <v>224</v>
      </c>
      <c r="AP128" s="14">
        <f>Forward!AL128</f>
        <v>204</v>
      </c>
      <c r="AQ128" s="14">
        <f>Forward!AM128</f>
        <v>199</v>
      </c>
      <c r="AR128" s="14"/>
    </row>
    <row r="129" spans="1:44" x14ac:dyDescent="0.3">
      <c r="A129" s="11">
        <f>Forward!A129</f>
        <v>3.5999999999999999E-3</v>
      </c>
      <c r="B129" s="11">
        <f>Forward!B129</f>
        <v>-1.1000000000000001E-3</v>
      </c>
      <c r="C129" s="3">
        <v>45870</v>
      </c>
      <c r="D129" s="3"/>
      <c r="E129" s="1"/>
      <c r="F129" s="1"/>
      <c r="G129" s="1"/>
      <c r="H129" s="6"/>
      <c r="I129" s="6"/>
      <c r="J129" s="4"/>
      <c r="K129" s="4"/>
      <c r="L129" s="4"/>
      <c r="M129" s="4"/>
      <c r="N129" s="4">
        <f>Forward!N129+(-'Swap - Encargos'!E46-'Swap - Encargos'!$M46-'Swap - Encargos'!$L46)+('Swap - Encargos'!AA46)</f>
        <v>248</v>
      </c>
      <c r="O129" s="4">
        <f>Forward!O129+(-'Swap - Encargos'!F46-'Swap - Encargos'!$M46-'Swap - Encargos'!$L46)+('Swap - Encargos'!AB46)</f>
        <v>212</v>
      </c>
      <c r="P129" s="4">
        <f>Forward!P129+(-'Swap - Encargos'!G46-'Swap - Encargos'!$M46-'Swap - Encargos'!$L46)+('Swap - Encargos'!AC46)</f>
        <v>187</v>
      </c>
      <c r="Q129" s="4">
        <f>Forward!Q129+(-'Swap - Encargos'!H46-'Swap - Encargos'!$M46-'Swap - Encargos'!$L46)+('Swap - Encargos'!AD46)</f>
        <v>169</v>
      </c>
      <c r="R129" s="4">
        <f>Forward!R129+(-'Swap - Encargos'!I46-'Swap - Encargos'!$M46-'Swap - Encargos'!$L46)+('Swap - Encargos'!AE46)</f>
        <v>180</v>
      </c>
      <c r="S129" s="4">
        <f>Forward!S129+(-'Swap - Encargos'!J46-'Swap - Encargos'!$M46-'Swap - Encargos'!$L46)+('Swap - Encargos'!AF46)</f>
        <v>174</v>
      </c>
      <c r="T129" s="4">
        <f>Forward!T129+(-'Swap - Encargos'!K46-'Swap - Encargos'!$M46-'Swap - Encargos'!$L46)+('Swap - Encargos'!AG46)</f>
        <v>168</v>
      </c>
      <c r="U129" s="4">
        <f>Forward!U129</f>
        <v>0</v>
      </c>
      <c r="V129" s="6"/>
      <c r="W129" s="20">
        <f t="shared" si="0"/>
        <v>200.30555555555554</v>
      </c>
      <c r="X129" s="20">
        <f t="shared" si="1"/>
        <v>175.3467261904762</v>
      </c>
      <c r="Y129" s="23">
        <f t="shared" si="2"/>
        <v>190.56666666666666</v>
      </c>
      <c r="Z129" s="23">
        <f t="shared" si="3"/>
        <v>171.92083333333335</v>
      </c>
      <c r="AA129" s="4">
        <f>IF(MONTH($C129)=1,Forward!AA129,AA128)</f>
        <v>18.850000000000001</v>
      </c>
      <c r="AB129" s="4">
        <f>IF(MONTH($C129)=1,Forward!AB129,AB128)</f>
        <v>44.63</v>
      </c>
      <c r="AC129" s="4">
        <f>IF(MONTH($C129)=1,Forward!AC129,AC128)</f>
        <v>78.77</v>
      </c>
      <c r="AD129" s="4">
        <f>IF(MONTH($C129)=1,Forward!AD129,AD128)</f>
        <v>390</v>
      </c>
      <c r="AE129" s="4">
        <f t="shared" si="14"/>
        <v>378.3</v>
      </c>
      <c r="AF129" s="8">
        <f t="shared" si="4"/>
        <v>397.15000000000003</v>
      </c>
      <c r="AG129" s="14">
        <f t="shared" si="5"/>
        <v>422.93</v>
      </c>
      <c r="AH129" s="8">
        <f t="shared" si="6"/>
        <v>457.07</v>
      </c>
      <c r="AI129" s="25">
        <f t="shared" si="7"/>
        <v>177.99444444444447</v>
      </c>
      <c r="AJ129" s="9">
        <f t="shared" si="8"/>
        <v>0.47051135195465099</v>
      </c>
      <c r="AK129" s="9">
        <f t="shared" si="9"/>
        <v>0.47051135195465099</v>
      </c>
      <c r="AL129" s="9">
        <f t="shared" si="10"/>
        <v>0</v>
      </c>
      <c r="AM129" s="14">
        <f>Forward!AI129</f>
        <v>293</v>
      </c>
      <c r="AN129" s="14">
        <f>Forward!AJ129</f>
        <v>268</v>
      </c>
      <c r="AO129" s="14">
        <f>Forward!AK129</f>
        <v>226</v>
      </c>
      <c r="AP129" s="14">
        <f>Forward!AL129</f>
        <v>205</v>
      </c>
      <c r="AQ129" s="14">
        <f>Forward!AM129</f>
        <v>200</v>
      </c>
      <c r="AR129" s="14"/>
    </row>
    <row r="130" spans="1:44" x14ac:dyDescent="0.3">
      <c r="A130" s="11">
        <f>Forward!A130</f>
        <v>4.1999999999999997E-3</v>
      </c>
      <c r="B130" s="11">
        <f>Forward!B130</f>
        <v>4.7999999999999996E-3</v>
      </c>
      <c r="C130" s="3">
        <v>45901</v>
      </c>
      <c r="D130" s="3"/>
      <c r="E130" s="1"/>
      <c r="F130" s="1"/>
      <c r="G130" s="1"/>
      <c r="H130" s="6"/>
      <c r="I130" s="6"/>
      <c r="J130" s="4"/>
      <c r="K130" s="4"/>
      <c r="L130" s="4"/>
      <c r="M130" s="4"/>
      <c r="N130" s="4">
        <f>Forward!N130+(-'Swap - Encargos'!E47-'Swap - Encargos'!$M47-'Swap - Encargos'!$L47)+('Swap - Encargos'!AA47)</f>
        <v>299</v>
      </c>
      <c r="O130" s="4">
        <f>Forward!O130+(-'Swap - Encargos'!F47-'Swap - Encargos'!$M47-'Swap - Encargos'!$L47)+('Swap - Encargos'!AB47)</f>
        <v>230</v>
      </c>
      <c r="P130" s="4">
        <f>Forward!P130+(-'Swap - Encargos'!G47-'Swap - Encargos'!$M47-'Swap - Encargos'!$L47)+('Swap - Encargos'!AC47)</f>
        <v>189</v>
      </c>
      <c r="Q130" s="4">
        <f>Forward!Q130+(-'Swap - Encargos'!H47-'Swap - Encargos'!$M47-'Swap - Encargos'!$L47)+('Swap - Encargos'!AD47)</f>
        <v>178</v>
      </c>
      <c r="R130" s="4">
        <f>Forward!R130+(-'Swap - Encargos'!I47-'Swap - Encargos'!$M47-'Swap - Encargos'!$L47)+('Swap - Encargos'!AE47)</f>
        <v>188</v>
      </c>
      <c r="S130" s="4">
        <f>Forward!S130+(-'Swap - Encargos'!J47-'Swap - Encargos'!$M47-'Swap - Encargos'!$L47)+('Swap - Encargos'!AF47)</f>
        <v>189</v>
      </c>
      <c r="T130" s="4">
        <f>Forward!T130+(-'Swap - Encargos'!K47-'Swap - Encargos'!$M47-'Swap - Encargos'!$L47)+('Swap - Encargos'!AG47)</f>
        <v>181</v>
      </c>
      <c r="U130" s="4">
        <f>Forward!U130</f>
        <v>0</v>
      </c>
      <c r="V130" s="6"/>
      <c r="W130" s="20">
        <f t="shared" si="0"/>
        <v>212.44444444444446</v>
      </c>
      <c r="X130" s="20">
        <f t="shared" si="1"/>
        <v>175.3467261904762</v>
      </c>
      <c r="Y130" s="23">
        <f t="shared" si="2"/>
        <v>202.13333333333333</v>
      </c>
      <c r="Z130" s="23">
        <f t="shared" si="3"/>
        <v>171.92083333333335</v>
      </c>
      <c r="AA130" s="4">
        <f>IF(MONTH($C130)=1,Forward!AA130,AA129)</f>
        <v>18.850000000000001</v>
      </c>
      <c r="AB130" s="4">
        <f>IF(MONTH($C130)=1,Forward!AB130,AB129)</f>
        <v>44.63</v>
      </c>
      <c r="AC130" s="4">
        <f>IF(MONTH($C130)=1,Forward!AC130,AC129)</f>
        <v>78.77</v>
      </c>
      <c r="AD130" s="4">
        <f>IF(MONTH($C130)=1,Forward!AD130,AD129)</f>
        <v>390</v>
      </c>
      <c r="AE130" s="4">
        <f t="shared" si="14"/>
        <v>378.3</v>
      </c>
      <c r="AF130" s="8">
        <f t="shared" si="4"/>
        <v>397.15000000000003</v>
      </c>
      <c r="AG130" s="14">
        <f t="shared" si="5"/>
        <v>422.93</v>
      </c>
      <c r="AH130" s="8">
        <f t="shared" si="6"/>
        <v>457.07</v>
      </c>
      <c r="AI130" s="25">
        <f t="shared" si="7"/>
        <v>165.85555555555555</v>
      </c>
      <c r="AJ130" s="9">
        <f t="shared" si="8"/>
        <v>0.43842335594912912</v>
      </c>
      <c r="AK130" s="9">
        <f t="shared" si="9"/>
        <v>0.43842335594912912</v>
      </c>
      <c r="AL130" s="9">
        <f t="shared" si="10"/>
        <v>0</v>
      </c>
      <c r="AM130" s="14">
        <f>Forward!AI130</f>
        <v>333</v>
      </c>
      <c r="AN130" s="14">
        <f>Forward!AJ130</f>
        <v>289</v>
      </c>
      <c r="AO130" s="14">
        <f>Forward!AK130</f>
        <v>241</v>
      </c>
      <c r="AP130" s="14">
        <f>Forward!AL130</f>
        <v>220</v>
      </c>
      <c r="AQ130" s="14">
        <f>Forward!AM130</f>
        <v>215</v>
      </c>
      <c r="AR130" s="14"/>
    </row>
    <row r="131" spans="1:44" x14ac:dyDescent="0.3">
      <c r="A131" s="11">
        <f>Forward!A131</f>
        <v>-3.5999999999999999E-3</v>
      </c>
      <c r="B131" s="11">
        <f>Forward!B131</f>
        <v>8.9999999999999998E-4</v>
      </c>
      <c r="C131" s="3">
        <v>45931</v>
      </c>
      <c r="D131" s="3"/>
      <c r="E131" s="1"/>
      <c r="F131" s="1"/>
      <c r="G131" s="1"/>
      <c r="H131" s="6"/>
      <c r="I131" s="6"/>
      <c r="J131" s="4"/>
      <c r="K131" s="4"/>
      <c r="L131" s="4"/>
      <c r="M131" s="4"/>
      <c r="N131" s="4">
        <f>Forward!N131+(-'Swap - Encargos'!E48-'Swap - Encargos'!$M48-'Swap - Encargos'!$L48)+('Swap - Encargos'!AA48)</f>
        <v>293</v>
      </c>
      <c r="O131" s="4">
        <f>Forward!O131+(-'Swap - Encargos'!F48-'Swap - Encargos'!$M48-'Swap - Encargos'!$L48)+('Swap - Encargos'!AB48)</f>
        <v>210</v>
      </c>
      <c r="P131" s="4">
        <f>Forward!P131+(-'Swap - Encargos'!G48-'Swap - Encargos'!$M48-'Swap - Encargos'!$L48)+('Swap - Encargos'!AC48)</f>
        <v>189</v>
      </c>
      <c r="Q131" s="4">
        <f>Forward!Q131+(-'Swap - Encargos'!H48-'Swap - Encargos'!$M48-'Swap - Encargos'!$L48)+('Swap - Encargos'!AD48)</f>
        <v>194</v>
      </c>
      <c r="R131" s="4">
        <f>Forward!R131+(-'Swap - Encargos'!I48-'Swap - Encargos'!$M48-'Swap - Encargos'!$L48)+('Swap - Encargos'!AE48)</f>
        <v>198</v>
      </c>
      <c r="S131" s="4">
        <f>Forward!S131+(-'Swap - Encargos'!J48-'Swap - Encargos'!$M48-'Swap - Encargos'!$L48)+('Swap - Encargos'!AF48)</f>
        <v>200</v>
      </c>
      <c r="T131" s="4">
        <f>Forward!T131+(-'Swap - Encargos'!K48-'Swap - Encargos'!$M48-'Swap - Encargos'!$L48)+('Swap - Encargos'!AG48)</f>
        <v>190</v>
      </c>
      <c r="U131" s="4">
        <f>Forward!U131</f>
        <v>0</v>
      </c>
      <c r="V131" s="6"/>
      <c r="W131" s="20">
        <f t="shared" si="0"/>
        <v>205.91666666666666</v>
      </c>
      <c r="X131" s="20">
        <f t="shared" si="1"/>
        <v>175.3467261904762</v>
      </c>
      <c r="Y131" s="23">
        <f t="shared" si="2"/>
        <v>202.85</v>
      </c>
      <c r="Z131" s="23">
        <f t="shared" si="3"/>
        <v>171.92083333333335</v>
      </c>
      <c r="AA131" s="4">
        <f>IF(MONTH($C131)=1,Forward!AA131,AA130)</f>
        <v>18.850000000000001</v>
      </c>
      <c r="AB131" s="4">
        <f>IF(MONTH($C131)=1,Forward!AB131,AB130)</f>
        <v>44.63</v>
      </c>
      <c r="AC131" s="4">
        <f>IF(MONTH($C131)=1,Forward!AC131,AC130)</f>
        <v>78.77</v>
      </c>
      <c r="AD131" s="4">
        <f>IF(MONTH($C131)=1,Forward!AD131,AD130)</f>
        <v>390</v>
      </c>
      <c r="AE131" s="4">
        <f t="shared" si="14"/>
        <v>378.3</v>
      </c>
      <c r="AF131" s="8">
        <f t="shared" si="4"/>
        <v>397.15000000000003</v>
      </c>
      <c r="AG131" s="14">
        <f>$AE131+$AB131</f>
        <v>422.93</v>
      </c>
      <c r="AH131" s="8">
        <f t="shared" si="6"/>
        <v>457.07</v>
      </c>
      <c r="AI131" s="25">
        <f t="shared" si="7"/>
        <v>172.38333333333335</v>
      </c>
      <c r="AJ131" s="9">
        <f t="shared" si="8"/>
        <v>0.45567891444180109</v>
      </c>
      <c r="AK131" s="9">
        <f>IF(AJ131&gt;0,AJ131,0)</f>
        <v>0.45567891444180109</v>
      </c>
      <c r="AL131" s="9">
        <f>IF(AJ131&lt;0,AJ131,0)</f>
        <v>0</v>
      </c>
      <c r="AM131" s="14">
        <f>Forward!AI131</f>
        <v>322</v>
      </c>
      <c r="AN131" s="14">
        <f>Forward!AJ131</f>
        <v>281</v>
      </c>
      <c r="AO131" s="14">
        <f>Forward!AK131</f>
        <v>242</v>
      </c>
      <c r="AP131" s="14">
        <f>Forward!AL131</f>
        <v>230</v>
      </c>
      <c r="AQ131" s="14">
        <f>Forward!AM131</f>
        <v>225</v>
      </c>
      <c r="AR131" s="14"/>
    </row>
    <row r="132" spans="1:44" x14ac:dyDescent="0.3">
      <c r="A132" s="11">
        <f>Forward!A132</f>
        <v>2.7000000000000001E-3</v>
      </c>
      <c r="B132" s="11">
        <f>Forward!B132</f>
        <v>1.8E-3</v>
      </c>
      <c r="C132" s="3">
        <v>45962</v>
      </c>
      <c r="D132" s="3"/>
      <c r="E132" s="1"/>
      <c r="F132" s="1"/>
      <c r="G132" s="1"/>
      <c r="H132" s="6"/>
      <c r="I132" s="6"/>
      <c r="J132" s="4"/>
      <c r="K132" s="4"/>
      <c r="L132" s="4"/>
      <c r="M132" s="4"/>
      <c r="N132" s="4">
        <f>Forward!N132+(-'Swap - Encargos'!E49-'Swap - Encargos'!$M49-'Swap - Encargos'!$L49)+('Swap - Encargos'!AA49)</f>
        <v>265</v>
      </c>
      <c r="O132" s="4">
        <f>Forward!O132+(-'Swap - Encargos'!F49-'Swap - Encargos'!$M49-'Swap - Encargos'!$L49)+('Swap - Encargos'!AB49)</f>
        <v>206</v>
      </c>
      <c r="P132" s="4">
        <f>Forward!P132+(-'Swap - Encargos'!G49-'Swap - Encargos'!$M49-'Swap - Encargos'!$L49)+('Swap - Encargos'!AC49)</f>
        <v>184</v>
      </c>
      <c r="Q132" s="4">
        <f>Forward!Q132+(-'Swap - Encargos'!H49-'Swap - Encargos'!$M49-'Swap - Encargos'!$L49)+('Swap - Encargos'!AD49)</f>
        <v>189</v>
      </c>
      <c r="R132" s="4">
        <f>Forward!R132+(-'Swap - Encargos'!I49-'Swap - Encargos'!$M49-'Swap - Encargos'!$L49)+('Swap - Encargos'!AE49)</f>
        <v>188</v>
      </c>
      <c r="S132" s="4">
        <f>Forward!S132+(-'Swap - Encargos'!J49-'Swap - Encargos'!$M49-'Swap - Encargos'!$L49)+('Swap - Encargos'!AF49)</f>
        <v>195</v>
      </c>
      <c r="T132" s="4">
        <f>Forward!T132+(-'Swap - Encargos'!K49-'Swap - Encargos'!$M49-'Swap - Encargos'!$L49)+('Swap - Encargos'!AG49)</f>
        <v>186</v>
      </c>
      <c r="U132" s="4">
        <f>Forward!U132</f>
        <v>0</v>
      </c>
      <c r="V132" s="6"/>
      <c r="W132" s="20">
        <f t="shared" si="0"/>
        <v>197.22222222222223</v>
      </c>
      <c r="X132" s="20">
        <f t="shared" si="1"/>
        <v>175.3467261904762</v>
      </c>
      <c r="Y132" s="23">
        <f t="shared" si="2"/>
        <v>194.73333333333332</v>
      </c>
      <c r="Z132" s="23">
        <f t="shared" si="3"/>
        <v>171.92083333333335</v>
      </c>
      <c r="AA132" s="4">
        <f>IF(MONTH($C132)=1,Forward!AA132,AA131)</f>
        <v>18.850000000000001</v>
      </c>
      <c r="AB132" s="4">
        <f>IF(MONTH($C132)=1,Forward!AB132,AB131)</f>
        <v>44.63</v>
      </c>
      <c r="AC132" s="4">
        <f>IF(MONTH($C132)=1,Forward!AC132,AC131)</f>
        <v>78.77</v>
      </c>
      <c r="AD132" s="4">
        <f>IF(MONTH($C132)=1,Forward!AD132,AD131)</f>
        <v>390</v>
      </c>
      <c r="AE132" s="4">
        <f t="shared" si="14"/>
        <v>378.3</v>
      </c>
      <c r="AF132" s="8">
        <f t="shared" si="4"/>
        <v>397.15000000000003</v>
      </c>
      <c r="AG132" s="14">
        <f>$AE132+$AB132</f>
        <v>422.93</v>
      </c>
      <c r="AH132" s="8">
        <f t="shared" si="6"/>
        <v>457.07</v>
      </c>
      <c r="AI132" s="25">
        <f t="shared" si="7"/>
        <v>181.07777777777778</v>
      </c>
      <c r="AJ132" s="9">
        <f t="shared" si="8"/>
        <v>0.4786618497958704</v>
      </c>
      <c r="AK132" s="9">
        <f>IF(AJ132&gt;0,AJ132,0)</f>
        <v>0.4786618497958704</v>
      </c>
      <c r="AL132" s="9">
        <f>IF(AJ132&lt;0,AJ132,0)</f>
        <v>0</v>
      </c>
      <c r="AM132" s="14">
        <f>Forward!AI132</f>
        <v>295</v>
      </c>
      <c r="AN132" s="14">
        <f>Forward!AJ132</f>
        <v>279</v>
      </c>
      <c r="AO132" s="14">
        <f>Forward!AK132</f>
        <v>233</v>
      </c>
      <c r="AP132" s="14">
        <f>Forward!AL132</f>
        <v>225</v>
      </c>
      <c r="AQ132" s="14">
        <f>Forward!AM132</f>
        <v>220</v>
      </c>
      <c r="AR132" s="14"/>
    </row>
    <row r="133" spans="1:44" x14ac:dyDescent="0.3">
      <c r="A133" s="11">
        <f>Forward!A133</f>
        <v>-1E-4</v>
      </c>
      <c r="B133" s="11">
        <f>Forward!B133</f>
        <v>3.3E-3</v>
      </c>
      <c r="C133" s="3">
        <v>45992</v>
      </c>
      <c r="D133" s="3"/>
      <c r="E133" s="1"/>
      <c r="F133" s="1"/>
      <c r="G133" s="1"/>
      <c r="H133" s="6"/>
      <c r="I133" s="6"/>
      <c r="J133" s="4"/>
      <c r="K133" s="4"/>
      <c r="L133" s="4"/>
      <c r="M133" s="4"/>
      <c r="N133" s="4">
        <f>Forward!N133+(-'Swap - Encargos'!E50-'Swap - Encargos'!$M50-'Swap - Encargos'!$L50)+('Swap - Encargos'!AA50)</f>
        <v>291</v>
      </c>
      <c r="O133" s="4">
        <f>Forward!O133+(-'Swap - Encargos'!F50-'Swap - Encargos'!$M50-'Swap - Encargos'!$L50)+('Swap - Encargos'!AB50)</f>
        <v>246</v>
      </c>
      <c r="P133" s="4">
        <f>Forward!P133+(-'Swap - Encargos'!G50-'Swap - Encargos'!$M50-'Swap - Encargos'!$L50)+('Swap - Encargos'!AC50)</f>
        <v>220</v>
      </c>
      <c r="Q133" s="4">
        <f>Forward!Q133+(-'Swap - Encargos'!H50-'Swap - Encargos'!$M50-'Swap - Encargos'!$L50)+('Swap - Encargos'!AD50)</f>
        <v>221</v>
      </c>
      <c r="R133" s="4">
        <f>Forward!R133+(-'Swap - Encargos'!I50-'Swap - Encargos'!$M50-'Swap - Encargos'!$L50)+('Swap - Encargos'!AE50)</f>
        <v>201</v>
      </c>
      <c r="S133" s="4">
        <f>Forward!S133+(-'Swap - Encargos'!J50-'Swap - Encargos'!$M50-'Swap - Encargos'!$L50)+('Swap - Encargos'!AF50)</f>
        <v>185</v>
      </c>
      <c r="T133" s="4">
        <f>Forward!T133+(-'Swap - Encargos'!K50-'Swap - Encargos'!$M50-'Swap - Encargos'!$L50)+('Swap - Encargos'!AG50)</f>
        <v>172</v>
      </c>
      <c r="U133" s="4">
        <f>Forward!U133</f>
        <v>0</v>
      </c>
      <c r="V133" s="6"/>
      <c r="W133" s="20">
        <f t="shared" si="0"/>
        <v>230.94444444444446</v>
      </c>
      <c r="X133" s="20">
        <f t="shared" si="1"/>
        <v>175.3467261904762</v>
      </c>
      <c r="Y133" s="23">
        <f t="shared" si="2"/>
        <v>216.36666666666667</v>
      </c>
      <c r="Z133" s="23">
        <f t="shared" si="3"/>
        <v>171.92083333333335</v>
      </c>
      <c r="AA133" s="4">
        <f>IF(MONTH($C133)=1,Forward!AA133,AA132)</f>
        <v>18.850000000000001</v>
      </c>
      <c r="AB133" s="4">
        <f>IF(MONTH($C133)=1,Forward!AB133,AB132)</f>
        <v>44.63</v>
      </c>
      <c r="AC133" s="4">
        <f>IF(MONTH($C133)=1,Forward!AC133,AC132)</f>
        <v>78.77</v>
      </c>
      <c r="AD133" s="4">
        <f>IF(MONTH($C133)=1,Forward!AD133,AD132)</f>
        <v>390</v>
      </c>
      <c r="AE133" s="4">
        <f t="shared" si="14"/>
        <v>378.3</v>
      </c>
      <c r="AF133" s="8">
        <f t="shared" si="4"/>
        <v>397.15000000000003</v>
      </c>
      <c r="AG133" s="14">
        <f>$AE133+$AB133</f>
        <v>422.93</v>
      </c>
      <c r="AH133" s="8">
        <f t="shared" si="6"/>
        <v>457.07</v>
      </c>
      <c r="AI133" s="25">
        <f t="shared" si="7"/>
        <v>147.35555555555555</v>
      </c>
      <c r="AJ133" s="9">
        <f t="shared" si="8"/>
        <v>0.38952036890181219</v>
      </c>
      <c r="AK133" s="9">
        <f>IF(AJ133&gt;0,AJ133,0)</f>
        <v>0.38952036890181219</v>
      </c>
      <c r="AL133" s="9">
        <f>IF(AJ133&lt;0,AJ133,0)</f>
        <v>0</v>
      </c>
      <c r="AM133" s="14">
        <f>Forward!AI133</f>
        <v>312</v>
      </c>
      <c r="AN133" s="14">
        <f>Forward!AJ133</f>
        <v>316</v>
      </c>
      <c r="AO133" s="14">
        <f>Forward!AK133</f>
        <v>265</v>
      </c>
      <c r="AP133" s="14">
        <f>Forward!AL133</f>
        <v>260</v>
      </c>
      <c r="AQ133" s="14">
        <f>Forward!AM133</f>
        <v>231</v>
      </c>
      <c r="AR133" s="14"/>
    </row>
    <row r="134" spans="1:44" x14ac:dyDescent="0.3">
      <c r="A134" s="11">
        <f>Forward!A134</f>
        <v>4.1000000000000003E-3</v>
      </c>
      <c r="B134" s="11">
        <f>Forward!B134</f>
        <v>6.1999999999999998E-3</v>
      </c>
      <c r="C134" s="3">
        <v>46023</v>
      </c>
      <c r="D134" s="3"/>
      <c r="E134" s="1"/>
      <c r="F134" s="1"/>
      <c r="G134" s="1"/>
      <c r="H134" s="6"/>
      <c r="I134" s="6"/>
      <c r="J134" s="4"/>
      <c r="K134" s="4"/>
      <c r="L134" s="4"/>
      <c r="M134" s="4"/>
      <c r="N134" s="4"/>
      <c r="O134" s="4">
        <f>Forward!O134+(-'Swap - Encargos'!F51-'Swap - Encargos'!$M51-'Swap - Encargos'!$L51)+('Swap - Encargos'!AB51)</f>
        <v>312</v>
      </c>
      <c r="P134" s="4">
        <f>Forward!P134+(-'Swap - Encargos'!G51-'Swap - Encargos'!$M51-'Swap - Encargos'!$L51)+('Swap - Encargos'!AC51)</f>
        <v>247</v>
      </c>
      <c r="Q134" s="4">
        <f>Forward!Q134+(-'Swap - Encargos'!H51-'Swap - Encargos'!$M51-'Swap - Encargos'!$L51)+('Swap - Encargos'!AD51)</f>
        <v>239</v>
      </c>
      <c r="R134" s="4">
        <f>Forward!R134+(-'Swap - Encargos'!I51-'Swap - Encargos'!$M51-'Swap - Encargos'!$L51)+('Swap - Encargos'!AE51)</f>
        <v>224</v>
      </c>
      <c r="S134" s="4">
        <f>Forward!S134+(-'Swap - Encargos'!J51-'Swap - Encargos'!$M51-'Swap - Encargos'!$L51)+('Swap - Encargos'!AF51)</f>
        <v>195</v>
      </c>
      <c r="T134" s="4">
        <f>Forward!T134+(-'Swap - Encargos'!K51-'Swap - Encargos'!$M51-'Swap - Encargos'!$L51)+('Swap - Encargos'!AG51)</f>
        <v>185</v>
      </c>
      <c r="U134" s="4">
        <f>Forward!U134</f>
        <v>0</v>
      </c>
      <c r="V134" s="6"/>
      <c r="W134" s="20">
        <f t="shared" si="0"/>
        <v>266</v>
      </c>
      <c r="X134" s="20">
        <f t="shared" si="1"/>
        <v>175.3467261904762</v>
      </c>
      <c r="Y134" s="23">
        <f t="shared" si="2"/>
        <v>243.4</v>
      </c>
      <c r="Z134" s="23">
        <f t="shared" si="3"/>
        <v>171.92083333333335</v>
      </c>
      <c r="AA134" s="4">
        <f>IF(MONTH($C134)=1,Forward!AA134,AA133)</f>
        <v>18.850000000000001</v>
      </c>
      <c r="AB134" s="4">
        <f>IF(MONTH($C134)=1,Forward!AB134,AB133)</f>
        <v>44.63</v>
      </c>
      <c r="AC134" s="4">
        <f>IF(MONTH($C134)=1,Forward!AC134,AC133)</f>
        <v>78.77</v>
      </c>
      <c r="AD134" s="4">
        <f>IF(MONTH($C134)=1,Forward!AD134,AD133)</f>
        <v>390</v>
      </c>
      <c r="AE134" s="4">
        <f>AD134*(1-0%)</f>
        <v>390</v>
      </c>
      <c r="AF134" s="8">
        <f t="shared" si="4"/>
        <v>408.85</v>
      </c>
      <c r="AG134" s="14">
        <f>$AE134+$AB134</f>
        <v>434.63</v>
      </c>
      <c r="AH134" s="8">
        <f t="shared" si="6"/>
        <v>468.77</v>
      </c>
      <c r="AI134" s="25">
        <f t="shared" si="7"/>
        <v>124</v>
      </c>
      <c r="AJ134" s="9">
        <f t="shared" si="8"/>
        <v>0.31794871794871793</v>
      </c>
      <c r="AK134" s="9">
        <f>IF(AJ134&gt;0,AJ134,0)</f>
        <v>0.31794871794871793</v>
      </c>
      <c r="AL134" s="9">
        <f>IF(AJ134&lt;0,AJ134,0)</f>
        <v>0</v>
      </c>
      <c r="AM134" s="14">
        <f>Forward!AI134</f>
        <v>364</v>
      </c>
      <c r="AN134" s="14">
        <f>Forward!AJ134</f>
        <v>294</v>
      </c>
      <c r="AO134" s="14">
        <f>Forward!AK134</f>
        <v>275</v>
      </c>
      <c r="AP134" s="14">
        <f>Forward!AL134</f>
        <v>255</v>
      </c>
      <c r="AQ134" s="14">
        <f>Forward!AM134</f>
        <v>215</v>
      </c>
      <c r="AR134" s="14"/>
    </row>
    <row r="135" spans="1:44" x14ac:dyDescent="0.3">
      <c r="A135" s="11">
        <f>Forward!A135</f>
        <v>-7.3000000000000001E-3</v>
      </c>
      <c r="B135" s="11">
        <f>Forward!B135</f>
        <v>5.4000000000000003E-3</v>
      </c>
      <c r="C135" s="3">
        <v>46054</v>
      </c>
      <c r="D135" s="3"/>
      <c r="E135" s="1"/>
      <c r="F135" s="1"/>
      <c r="G135" s="1"/>
      <c r="H135" s="6"/>
      <c r="I135" s="6"/>
      <c r="J135" s="4"/>
      <c r="K135" s="4"/>
      <c r="L135" s="4"/>
      <c r="M135" s="4"/>
      <c r="N135" s="4"/>
      <c r="O135" s="4">
        <f>Forward!O135+(-'Swap - Encargos'!F52-'Swap - Encargos'!$M52-'Swap - Encargos'!$L52)+('Swap - Encargos'!AB52)</f>
        <v>362</v>
      </c>
      <c r="P135" s="4">
        <f>Forward!P135+(-'Swap - Encargos'!G52-'Swap - Encargos'!$M52-'Swap - Encargos'!$L52)+('Swap - Encargos'!AC52)</f>
        <v>251</v>
      </c>
      <c r="Q135" s="4">
        <f>Forward!Q135+(-'Swap - Encargos'!H52-'Swap - Encargos'!$M52-'Swap - Encargos'!$L52)+('Swap - Encargos'!AD52)</f>
        <v>257</v>
      </c>
      <c r="R135" s="4">
        <f>Forward!R135+(-'Swap - Encargos'!I52-'Swap - Encargos'!$M52-'Swap - Encargos'!$L52)+('Swap - Encargos'!AE52)</f>
        <v>230</v>
      </c>
      <c r="S135" s="4">
        <f>Forward!S135+(-'Swap - Encargos'!J52-'Swap - Encargos'!$M52-'Swap - Encargos'!$L52)+('Swap - Encargos'!AF52)</f>
        <v>212</v>
      </c>
      <c r="T135" s="4">
        <f>Forward!T135+(-'Swap - Encargos'!K52-'Swap - Encargos'!$M52-'Swap - Encargos'!$L52)+('Swap - Encargos'!AG52)</f>
        <v>187</v>
      </c>
      <c r="U135" s="4">
        <f>Forward!U135</f>
        <v>0</v>
      </c>
      <c r="V135" s="6"/>
      <c r="W135" s="20">
        <f t="shared" si="0"/>
        <v>286.33333333333331</v>
      </c>
      <c r="X135" s="20">
        <f t="shared" si="1"/>
        <v>175.3467261904762</v>
      </c>
      <c r="Y135" s="23">
        <f t="shared" si="2"/>
        <v>259.48333333333335</v>
      </c>
      <c r="Z135" s="23">
        <f t="shared" si="3"/>
        <v>171.92083333333335</v>
      </c>
      <c r="AA135" s="4">
        <f>IF(MONTH($C135)=1,Forward!AA135,AA134)</f>
        <v>18.850000000000001</v>
      </c>
      <c r="AB135" s="4">
        <f>IF(MONTH($C135)=1,Forward!AB135,AB134)</f>
        <v>44.63</v>
      </c>
      <c r="AC135" s="4">
        <f>IF(MONTH($C135)=1,Forward!AC135,AC134)</f>
        <v>78.77</v>
      </c>
      <c r="AD135" s="4">
        <f>IF(MONTH($C135)=1,Forward!AD135,AD134)</f>
        <v>390</v>
      </c>
      <c r="AE135" s="4">
        <f>AD135*(1-0%)</f>
        <v>390</v>
      </c>
      <c r="AF135" s="8">
        <f t="shared" si="4"/>
        <v>408.85</v>
      </c>
      <c r="AG135" s="14">
        <f>$AE135+$AB135</f>
        <v>434.63</v>
      </c>
      <c r="AH135" s="8">
        <f t="shared" si="6"/>
        <v>468.77</v>
      </c>
      <c r="AI135" s="25">
        <f>(AE135-W135)</f>
        <v>103.66666666666669</v>
      </c>
      <c r="AJ135" s="9">
        <f>(AE135-W135)/AE135</f>
        <v>0.26581196581196587</v>
      </c>
      <c r="AK135" s="9">
        <f>IF(AJ135&gt;0,AJ135,0)</f>
        <v>0.26581196581196587</v>
      </c>
      <c r="AL135" s="9">
        <f>IF(AJ135&lt;0,AJ135,0)</f>
        <v>0</v>
      </c>
      <c r="AM135" s="14">
        <f>Forward!AI135</f>
        <v>436</v>
      </c>
      <c r="AN135" s="14">
        <f>Forward!AJ135</f>
        <v>314</v>
      </c>
      <c r="AO135" s="14">
        <f>Forward!AK135</f>
        <v>298</v>
      </c>
      <c r="AP135" s="14">
        <f>Forward!AL135</f>
        <v>270</v>
      </c>
      <c r="AQ135" s="14">
        <f>Forward!AM135</f>
        <v>247</v>
      </c>
      <c r="AR135" s="14"/>
    </row>
    <row r="136" spans="1:44" x14ac:dyDescent="0.3">
      <c r="A136" s="11">
        <f>Forward!A136</f>
        <v>3.7000000000000002E-3</v>
      </c>
      <c r="B136" s="11">
        <f>Forward!B136</f>
        <v>6.7000000000000002E-3</v>
      </c>
      <c r="C136" s="3">
        <v>46082</v>
      </c>
      <c r="D136" s="3"/>
      <c r="E136" s="1"/>
      <c r="F136" s="1"/>
      <c r="G136" s="1"/>
      <c r="H136" s="6"/>
      <c r="I136" s="6"/>
      <c r="J136" s="4"/>
      <c r="K136" s="4"/>
      <c r="L136" s="4"/>
      <c r="M136" s="4"/>
      <c r="N136" s="4"/>
      <c r="O136" s="4">
        <f>Forward!O136+(-'Swap - Encargos'!F53-'Swap - Encargos'!$M53-'Swap - Encargos'!$L53)+('Swap - Encargos'!AB53)</f>
        <v>322</v>
      </c>
      <c r="P136" s="4">
        <f>Forward!P136+(-'Swap - Encargos'!G53-'Swap - Encargos'!$M53-'Swap - Encargos'!$L53)+('Swap - Encargos'!AC53)</f>
        <v>236</v>
      </c>
      <c r="Q136" s="4">
        <f>Forward!Q136+(-'Swap - Encargos'!H53-'Swap - Encargos'!$M53-'Swap - Encargos'!$L53)+('Swap - Encargos'!AD53)</f>
        <v>238</v>
      </c>
      <c r="R136" s="4">
        <f>Forward!R136+(-'Swap - Encargos'!I53-'Swap - Encargos'!$M53-'Swap - Encargos'!$L53)+('Swap - Encargos'!AE53)</f>
        <v>223</v>
      </c>
      <c r="S136" s="4">
        <f>Forward!S136+(-'Swap - Encargos'!J53-'Swap - Encargos'!$M53-'Swap - Encargos'!$L53)+('Swap - Encargos'!AF53)</f>
        <v>212</v>
      </c>
      <c r="T136" s="4">
        <f>Forward!T136+(-'Swap - Encargos'!K53-'Swap - Encargos'!$M53-'Swap - Encargos'!$L53)+('Swap - Encargos'!AG53)</f>
        <v>199</v>
      </c>
      <c r="U136" s="4">
        <f>Forward!U136</f>
        <v>0</v>
      </c>
      <c r="V136" s="6"/>
      <c r="W136" s="20">
        <f t="shared" si="0"/>
        <v>259.83333333333331</v>
      </c>
      <c r="X136" s="20">
        <f t="shared" si="1"/>
        <v>175.3467261904762</v>
      </c>
      <c r="Y136" s="23">
        <f t="shared" si="2"/>
        <v>242.1</v>
      </c>
      <c r="Z136" s="23">
        <f t="shared" si="3"/>
        <v>171.92083333333335</v>
      </c>
      <c r="AA136" s="4">
        <f>IF(MONTH($C136)=1,Forward!AA136,AA135)</f>
        <v>18.850000000000001</v>
      </c>
      <c r="AB136" s="4">
        <f>IF(MONTH($C136)=1,Forward!AB136,AB135)</f>
        <v>44.63</v>
      </c>
      <c r="AC136" s="4">
        <f>IF(MONTH($C136)=1,Forward!AC136,AC135)</f>
        <v>78.77</v>
      </c>
      <c r="AD136" s="4">
        <f>IF(MONTH($C136)=1,Forward!AD136,AD135)</f>
        <v>390</v>
      </c>
      <c r="AE136" s="4">
        <f t="shared" ref="AE136:AE139" si="15">AD136*(1-0%)</f>
        <v>390</v>
      </c>
      <c r="AF136" s="8">
        <f t="shared" si="4"/>
        <v>408.85</v>
      </c>
      <c r="AG136" s="14">
        <f t="shared" ref="AG136:AG141" si="16">$AE136+$AB136</f>
        <v>434.63</v>
      </c>
      <c r="AH136" s="8">
        <f t="shared" si="6"/>
        <v>468.77</v>
      </c>
      <c r="AI136" s="25">
        <f t="shared" ref="AI136:AI139" si="17">(AE136-W136)</f>
        <v>130.16666666666669</v>
      </c>
      <c r="AJ136" s="9">
        <f t="shared" ref="AJ136:AJ139" si="18">(AE136-W136)/AE136</f>
        <v>0.3337606837606838</v>
      </c>
      <c r="AK136" s="9">
        <f t="shared" ref="AK136:AK139" si="19">IF(AJ136&gt;0,AJ136,0)</f>
        <v>0.3337606837606838</v>
      </c>
      <c r="AL136" s="9">
        <f t="shared" ref="AL136:AL139" si="20">IF(AJ136&lt;0,AJ136,0)</f>
        <v>0</v>
      </c>
      <c r="AM136" s="14">
        <f>Forward!AI136</f>
        <v>400</v>
      </c>
      <c r="AN136" s="14">
        <f>Forward!AJ136</f>
        <v>298</v>
      </c>
      <c r="AO136" s="14">
        <f>Forward!AK136</f>
        <v>282</v>
      </c>
      <c r="AP136" s="14">
        <f>Forward!AL136</f>
        <v>261</v>
      </c>
      <c r="AQ136" s="14">
        <f>Forward!AM136</f>
        <v>240</v>
      </c>
      <c r="AR136" s="14"/>
    </row>
    <row r="137" spans="1:44" x14ac:dyDescent="0.3">
      <c r="A137" s="11">
        <f>Forward!A137</f>
        <v>1.32E-2</v>
      </c>
      <c r="B137" s="11">
        <f>Forward!B137</f>
        <v>6.7000000000000002E-3</v>
      </c>
      <c r="C137" s="3">
        <v>46113</v>
      </c>
      <c r="D137" s="3"/>
      <c r="E137" s="1"/>
      <c r="F137" s="1"/>
      <c r="G137" s="1"/>
      <c r="H137" s="6"/>
      <c r="I137" s="6"/>
      <c r="J137" s="4"/>
      <c r="K137" s="4"/>
      <c r="L137" s="4"/>
      <c r="M137" s="4"/>
      <c r="N137" s="4"/>
      <c r="O137" s="4">
        <f>Forward!O137+(-'Swap - Encargos'!F54-'Swap - Encargos'!$M54-'Swap - Encargos'!$L54)+('Swap - Encargos'!AB54)</f>
        <v>254</v>
      </c>
      <c r="P137" s="4">
        <f>Forward!P137+(-'Swap - Encargos'!G54-'Swap - Encargos'!$M54-'Swap - Encargos'!$L54)+('Swap - Encargos'!AC54)</f>
        <v>236</v>
      </c>
      <c r="Q137" s="4">
        <f>Forward!Q137+(-'Swap - Encargos'!H54-'Swap - Encargos'!$M54-'Swap - Encargos'!$L54)+('Swap - Encargos'!AD54)</f>
        <v>238</v>
      </c>
      <c r="R137" s="4">
        <f>Forward!R137+(-'Swap - Encargos'!I54-'Swap - Encargos'!$M54-'Swap - Encargos'!$L54)+('Swap - Encargos'!AE54)</f>
        <v>220</v>
      </c>
      <c r="S137" s="4">
        <f>Forward!S137+(-'Swap - Encargos'!J54-'Swap - Encargos'!$M54-'Swap - Encargos'!$L54)+('Swap - Encargos'!AF54)</f>
        <v>200</v>
      </c>
      <c r="T137" s="4">
        <f>Forward!T137+(-'Swap - Encargos'!K54-'Swap - Encargos'!$M54-'Swap - Encargos'!$L54)+('Swap - Encargos'!AG54)</f>
        <v>192</v>
      </c>
      <c r="U137" s="4">
        <f>Forward!U137</f>
        <v>0</v>
      </c>
      <c r="V137" s="4"/>
      <c r="W137" s="20">
        <f t="shared" si="0"/>
        <v>239.83333333333334</v>
      </c>
      <c r="X137" s="20">
        <f t="shared" si="1"/>
        <v>175.3467261904762</v>
      </c>
      <c r="Y137" s="23">
        <f t="shared" si="2"/>
        <v>226.5</v>
      </c>
      <c r="Z137" s="23">
        <f t="shared" si="3"/>
        <v>171.92083333333335</v>
      </c>
      <c r="AA137" s="4">
        <f>IF(MONTH($C137)=1,Forward!AA137,AA136)</f>
        <v>18.850000000000001</v>
      </c>
      <c r="AB137" s="4">
        <f>IF(MONTH($C137)=1,Forward!AB137,AB136)</f>
        <v>44.63</v>
      </c>
      <c r="AC137" s="4">
        <f>IF(MONTH($C137)=1,Forward!AC137,AC136)</f>
        <v>78.77</v>
      </c>
      <c r="AD137" s="4">
        <f>IF(MONTH($C137)=1,Forward!AD137,AD136)</f>
        <v>390</v>
      </c>
      <c r="AE137" s="4">
        <f t="shared" si="15"/>
        <v>390</v>
      </c>
      <c r="AF137" s="8">
        <f t="shared" si="4"/>
        <v>408.85</v>
      </c>
      <c r="AG137" s="14">
        <f t="shared" si="16"/>
        <v>434.63</v>
      </c>
      <c r="AH137" s="8">
        <f t="shared" si="6"/>
        <v>468.77</v>
      </c>
      <c r="AI137" s="25">
        <f t="shared" si="17"/>
        <v>150.16666666666666</v>
      </c>
      <c r="AJ137" s="9">
        <f t="shared" si="18"/>
        <v>0.38504273504273501</v>
      </c>
      <c r="AK137" s="9">
        <f t="shared" si="19"/>
        <v>0.38504273504273501</v>
      </c>
      <c r="AL137" s="9">
        <f t="shared" si="20"/>
        <v>0</v>
      </c>
      <c r="AM137" s="14">
        <f>Forward!AI137</f>
        <v>325</v>
      </c>
      <c r="AN137" s="14">
        <f>Forward!AJ137</f>
        <v>296</v>
      </c>
      <c r="AO137" s="14">
        <f>Forward!AK137</f>
        <v>280</v>
      </c>
      <c r="AP137" s="14">
        <f>Forward!AL137</f>
        <v>256</v>
      </c>
      <c r="AQ137" s="14">
        <f>Forward!AM137</f>
        <v>231</v>
      </c>
      <c r="AR137" s="14"/>
    </row>
    <row r="138" spans="1:44" x14ac:dyDescent="0.3">
      <c r="A138" s="11">
        <f>Forward!A138</f>
        <v>8.3999999999999995E-3</v>
      </c>
      <c r="B138" s="11">
        <f>Forward!B138</f>
        <v>5.7999999999999996E-3</v>
      </c>
      <c r="C138" s="3">
        <v>46143</v>
      </c>
      <c r="D138" s="3"/>
      <c r="E138" s="1"/>
      <c r="F138" s="1"/>
      <c r="G138" s="1"/>
      <c r="H138" s="6"/>
      <c r="I138" s="6"/>
      <c r="J138" s="6"/>
      <c r="K138" s="6"/>
      <c r="L138" s="4"/>
      <c r="M138" s="4"/>
      <c r="N138" s="4"/>
      <c r="O138" s="4">
        <f>Forward!O138+(-'Swap - Encargos'!F55-'Swap - Encargos'!$M55-'Swap - Encargos'!$L55)+('Swap - Encargos'!AB55)</f>
        <v>293</v>
      </c>
      <c r="P138" s="4">
        <f>Forward!P138+(-'Swap - Encargos'!G55-'Swap - Encargos'!$M55-'Swap - Encargos'!$L55)+('Swap - Encargos'!AC55)</f>
        <v>251</v>
      </c>
      <c r="Q138" s="4">
        <f>Forward!Q138+(-'Swap - Encargos'!H55-'Swap - Encargos'!$M55-'Swap - Encargos'!$L55)+('Swap - Encargos'!AD55)</f>
        <v>239</v>
      </c>
      <c r="R138" s="4">
        <f>Forward!R138+(-'Swap - Encargos'!I55-'Swap - Encargos'!$M55-'Swap - Encargos'!$L55)+('Swap - Encargos'!AE55)</f>
        <v>221</v>
      </c>
      <c r="S138" s="4">
        <f>Forward!S138+(-'Swap - Encargos'!J55-'Swap - Encargos'!$M55-'Swap - Encargos'!$L55)+('Swap - Encargos'!AF55)</f>
        <v>217</v>
      </c>
      <c r="T138" s="4">
        <f>Forward!T138+(-'Swap - Encargos'!K55-'Swap - Encargos'!$M55-'Swap - Encargos'!$L55)+('Swap - Encargos'!AG55)</f>
        <v>194</v>
      </c>
      <c r="U138" s="4">
        <f>Forward!U138</f>
        <v>0</v>
      </c>
      <c r="V138" s="4"/>
      <c r="W138" s="20">
        <f t="shared" si="0"/>
        <v>253</v>
      </c>
      <c r="X138" s="20">
        <f t="shared" si="1"/>
        <v>175.3467261904762</v>
      </c>
      <c r="Y138" s="23">
        <f t="shared" si="2"/>
        <v>237.6</v>
      </c>
      <c r="Z138" s="23">
        <f t="shared" si="3"/>
        <v>171.92083333333335</v>
      </c>
      <c r="AA138" s="4">
        <f>IF(MONTH($C138)=1,Forward!AA138,AA137)</f>
        <v>18.850000000000001</v>
      </c>
      <c r="AB138" s="4">
        <f>IF(MONTH($C138)=1,Forward!AB138,AB137)</f>
        <v>44.63</v>
      </c>
      <c r="AC138" s="4">
        <f>IF(MONTH($C138)=1,Forward!AC138,AC137)</f>
        <v>78.77</v>
      </c>
      <c r="AD138" s="4">
        <f>IF(MONTH($C138)=1,Forward!AD138,AD137)</f>
        <v>390</v>
      </c>
      <c r="AE138" s="4">
        <f t="shared" si="15"/>
        <v>390</v>
      </c>
      <c r="AF138" s="8">
        <f t="shared" si="4"/>
        <v>408.85</v>
      </c>
      <c r="AG138" s="14">
        <f t="shared" si="16"/>
        <v>434.63</v>
      </c>
      <c r="AH138" s="8">
        <f t="shared" si="6"/>
        <v>468.77</v>
      </c>
      <c r="AI138" s="25">
        <f t="shared" si="17"/>
        <v>137</v>
      </c>
      <c r="AJ138" s="9">
        <f t="shared" si="18"/>
        <v>0.35128205128205126</v>
      </c>
      <c r="AK138" s="9">
        <f t="shared" si="19"/>
        <v>0.35128205128205126</v>
      </c>
      <c r="AL138" s="9">
        <f t="shared" si="20"/>
        <v>0</v>
      </c>
      <c r="AM138" s="14">
        <f>Forward!AI138</f>
        <v>337</v>
      </c>
      <c r="AN138" s="14">
        <f>Forward!AJ138</f>
        <v>317</v>
      </c>
      <c r="AO138" s="14">
        <f>Forward!AK138</f>
        <v>293</v>
      </c>
      <c r="AP138" s="14">
        <f>Forward!AL138</f>
        <v>267</v>
      </c>
      <c r="AQ138" s="14">
        <f>Forward!AM138</f>
        <v>249</v>
      </c>
      <c r="AR138" s="14"/>
    </row>
    <row r="139" spans="1:44" x14ac:dyDescent="0.3">
      <c r="A139" s="11">
        <f>Forward!A139</f>
        <v>-5.0000000000000001E-3</v>
      </c>
      <c r="B139" s="11">
        <f>Forward!B139</f>
        <v>1.6000000000000001E-3</v>
      </c>
      <c r="C139" s="3">
        <v>46174</v>
      </c>
      <c r="D139" s="3"/>
      <c r="E139" s="1"/>
      <c r="F139" s="1"/>
      <c r="G139" s="1"/>
      <c r="H139" s="6"/>
      <c r="I139" s="6"/>
      <c r="J139" s="6"/>
      <c r="K139" s="6"/>
      <c r="L139" s="4"/>
      <c r="M139" s="4"/>
      <c r="N139" s="4"/>
      <c r="O139" s="4">
        <f>Forward!O139+(-'Swap - Encargos'!F56-'Swap - Encargos'!$M56-'Swap - Encargos'!$L56)+('Swap - Encargos'!AB56)</f>
        <v>280</v>
      </c>
      <c r="P139" s="4">
        <f>Forward!P139+(-'Swap - Encargos'!G56-'Swap - Encargos'!$M56-'Swap - Encargos'!$L56)+('Swap - Encargos'!AC56)</f>
        <v>258</v>
      </c>
      <c r="Q139" s="4">
        <f>Forward!Q139+(-'Swap - Encargos'!H56-'Swap - Encargos'!$M56-'Swap - Encargos'!$L56)+('Swap - Encargos'!AD56)</f>
        <v>242</v>
      </c>
      <c r="R139" s="4">
        <f>Forward!R139+(-'Swap - Encargos'!I56-'Swap - Encargos'!$M56-'Swap - Encargos'!$L56)+('Swap - Encargos'!AE56)</f>
        <v>227</v>
      </c>
      <c r="S139" s="4">
        <f>Forward!S139+(-'Swap - Encargos'!J56-'Swap - Encargos'!$M56-'Swap - Encargos'!$L56)+('Swap - Encargos'!AF56)</f>
        <v>209</v>
      </c>
      <c r="T139" s="4">
        <f>Forward!T139+(-'Swap - Encargos'!K56-'Swap - Encargos'!$M56-'Swap - Encargos'!$L56)+('Swap - Encargos'!AG56)</f>
        <v>199</v>
      </c>
      <c r="U139" s="4">
        <f>Forward!U139</f>
        <v>0</v>
      </c>
      <c r="V139" s="4"/>
      <c r="W139" s="20">
        <f t="shared" si="0"/>
        <v>252.63888888888889</v>
      </c>
      <c r="X139" s="20">
        <f t="shared" si="1"/>
        <v>175.3467261904762</v>
      </c>
      <c r="Y139" s="23">
        <f t="shared" si="2"/>
        <v>236.45</v>
      </c>
      <c r="Z139" s="23">
        <f t="shared" si="3"/>
        <v>171.92083333333335</v>
      </c>
      <c r="AA139" s="4">
        <f>IF(MONTH($C139)=1,Forward!AA139,AA138)</f>
        <v>18.850000000000001</v>
      </c>
      <c r="AB139" s="4">
        <f>IF(MONTH($C139)=1,Forward!AB139,AB138)</f>
        <v>44.63</v>
      </c>
      <c r="AC139" s="4">
        <f>IF(MONTH($C139)=1,Forward!AC139,AC138)</f>
        <v>78.77</v>
      </c>
      <c r="AD139" s="4">
        <f>IF(MONTH($C139)=1,Forward!AD139,AD138)</f>
        <v>390</v>
      </c>
      <c r="AE139" s="4">
        <f t="shared" si="15"/>
        <v>390</v>
      </c>
      <c r="AF139" s="8">
        <f t="shared" si="4"/>
        <v>408.85</v>
      </c>
      <c r="AG139" s="14">
        <f t="shared" si="16"/>
        <v>434.63</v>
      </c>
      <c r="AH139" s="8">
        <f t="shared" si="6"/>
        <v>468.77</v>
      </c>
      <c r="AI139" s="25">
        <f t="shared" si="17"/>
        <v>137.36111111111111</v>
      </c>
      <c r="AJ139" s="9">
        <f t="shared" si="18"/>
        <v>0.3522079772079772</v>
      </c>
      <c r="AK139" s="9">
        <f t="shared" si="19"/>
        <v>0.3522079772079772</v>
      </c>
      <c r="AL139" s="9">
        <f t="shared" si="20"/>
        <v>0</v>
      </c>
      <c r="AM139" s="14">
        <f>Forward!AI139</f>
        <v>314</v>
      </c>
      <c r="AN139" s="14">
        <f>Forward!AJ139</f>
        <v>313</v>
      </c>
      <c r="AO139" s="14">
        <f>Forward!AK139</f>
        <v>295</v>
      </c>
      <c r="AP139" s="14">
        <f>Forward!AL139</f>
        <v>270</v>
      </c>
      <c r="AQ139" s="14">
        <f>Forward!AM139</f>
        <v>251</v>
      </c>
      <c r="AR139" s="14"/>
    </row>
    <row r="140" spans="1:44" x14ac:dyDescent="0.3">
      <c r="A140" s="11">
        <f>Forward!A140</f>
        <v>-1.1599999999999999E-2</v>
      </c>
      <c r="B140" s="11">
        <f>Forward!B140</f>
        <v>6.9999999999999999E-4</v>
      </c>
      <c r="C140" s="3">
        <v>46204</v>
      </c>
      <c r="D140" s="3"/>
      <c r="E140" s="1"/>
      <c r="F140" s="1"/>
      <c r="G140" s="1"/>
      <c r="H140" s="6"/>
      <c r="I140" s="6"/>
      <c r="J140" s="6"/>
      <c r="K140" s="6"/>
      <c r="L140" s="4"/>
      <c r="M140" s="4"/>
      <c r="N140" s="4"/>
      <c r="O140" s="4">
        <f>Forward!O140+(-'Swap - Encargos'!F57-'Swap - Encargos'!$M57-'Swap - Encargos'!$L57)+('Swap - Encargos'!AB57)</f>
        <v>243</v>
      </c>
      <c r="P140" s="4">
        <f>Forward!P140+(-'Swap - Encargos'!G57-'Swap - Encargos'!$M57-'Swap - Encargos'!$L57)+('Swap - Encargos'!AC57)</f>
        <v>258</v>
      </c>
      <c r="Q140" s="4">
        <f>Forward!Q140+(-'Swap - Encargos'!H57-'Swap - Encargos'!$M57-'Swap - Encargos'!$L57)+('Swap - Encargos'!AD57)</f>
        <v>245</v>
      </c>
      <c r="R140" s="4">
        <f>Forward!R140+(-'Swap - Encargos'!I57-'Swap - Encargos'!$M57-'Swap - Encargos'!$L57)+('Swap - Encargos'!AE57)</f>
        <v>228</v>
      </c>
      <c r="S140" s="4">
        <f>Forward!S140+(-'Swap - Encargos'!J57-'Swap - Encargos'!$M57-'Swap - Encargos'!$L57)+('Swap - Encargos'!AF57)</f>
        <v>203</v>
      </c>
      <c r="T140" s="4">
        <f>Forward!T140+(-'Swap - Encargos'!K57-'Swap - Encargos'!$M57-'Swap - Encargos'!$L57)+('Swap - Encargos'!AG57)</f>
        <v>199</v>
      </c>
      <c r="U140" s="4">
        <f>Forward!U140</f>
        <v>0</v>
      </c>
      <c r="V140" s="4"/>
      <c r="W140" s="20">
        <f t="shared" si="0"/>
        <v>246.16666666666666</v>
      </c>
      <c r="X140" s="20">
        <f t="shared" si="1"/>
        <v>175.3467261904762</v>
      </c>
      <c r="Y140" s="23">
        <f t="shared" si="2"/>
        <v>231</v>
      </c>
      <c r="Z140" s="23">
        <f t="shared" si="3"/>
        <v>171.92083333333335</v>
      </c>
      <c r="AA140" s="4">
        <f>IF(MONTH($C140)=1,Forward!AA140,AA139)</f>
        <v>18.850000000000001</v>
      </c>
      <c r="AB140" s="4">
        <f>IF(MONTH($C140)=1,Forward!AB140,AB139)</f>
        <v>44.63</v>
      </c>
      <c r="AC140" s="4">
        <f>IF(MONTH($C140)=1,Forward!AC140,AC139)</f>
        <v>78.77</v>
      </c>
      <c r="AD140" s="4">
        <f>IF(MONTH($C140)=1,Forward!AD140,AD139)</f>
        <v>390</v>
      </c>
      <c r="AE140" s="4">
        <f t="shared" ref="AE140" si="21">AD140*(1-0%)</f>
        <v>390</v>
      </c>
      <c r="AF140" s="8">
        <f t="shared" si="4"/>
        <v>408.85</v>
      </c>
      <c r="AG140" s="14">
        <f t="shared" si="16"/>
        <v>434.63</v>
      </c>
      <c r="AH140" s="8">
        <f t="shared" si="6"/>
        <v>468.77</v>
      </c>
      <c r="AI140" s="25">
        <f t="shared" ref="AI140" si="22">(AE140-W140)</f>
        <v>143.83333333333334</v>
      </c>
      <c r="AJ140" s="9">
        <f t="shared" ref="AJ140" si="23">(AE140-W140)/AE140</f>
        <v>0.36880341880341883</v>
      </c>
      <c r="AK140" s="9">
        <f t="shared" ref="AK140" si="24">IF(AJ140&gt;0,AJ140,0)</f>
        <v>0.36880341880341883</v>
      </c>
      <c r="AL140" s="9">
        <f t="shared" ref="AL140" si="25">IF(AJ140&lt;0,AJ140,0)</f>
        <v>0</v>
      </c>
      <c r="AM140" s="14">
        <f>Forward!AI140</f>
        <v>270</v>
      </c>
      <c r="AN140" s="14">
        <f>Forward!AJ140</f>
        <v>315</v>
      </c>
      <c r="AO140" s="14">
        <f>Forward!AK140</f>
        <v>288</v>
      </c>
      <c r="AP140" s="14">
        <f>Forward!AL140</f>
        <v>260</v>
      </c>
      <c r="AQ140" s="14">
        <f>Forward!AM140</f>
        <v>246</v>
      </c>
      <c r="AR140" s="14"/>
    </row>
    <row r="141" spans="1:44" x14ac:dyDescent="0.3">
      <c r="A141" s="11">
        <f>Forward!A141</f>
        <v>0</v>
      </c>
      <c r="B141" s="11">
        <f>Forward!B141</f>
        <v>-3.2000000000000002E-3</v>
      </c>
      <c r="C141" s="3">
        <v>46235</v>
      </c>
      <c r="D141" s="3"/>
      <c r="E141" s="1"/>
      <c r="F141" s="1"/>
      <c r="G141" s="1"/>
      <c r="H141" s="6"/>
      <c r="I141" s="6"/>
      <c r="J141" s="6"/>
      <c r="K141" s="6"/>
      <c r="L141" s="4"/>
      <c r="M141" s="4"/>
      <c r="N141" s="4"/>
      <c r="O141" s="4">
        <f>Forward!O141+(-'Swap - Encargos'!F58-'Swap - Encargos'!$M58-'Swap - Encargos'!$L58)+('Swap - Encargos'!AB58)</f>
        <v>246</v>
      </c>
      <c r="P141" s="4">
        <f>Forward!P141+(-'Swap - Encargos'!G58-'Swap - Encargos'!$M58-'Swap - Encargos'!$L58)+('Swap - Encargos'!AC58)</f>
        <v>272</v>
      </c>
      <c r="Q141" s="4">
        <f>Forward!Q141+(-'Swap - Encargos'!H58-'Swap - Encargos'!$M58-'Swap - Encargos'!$L58)+('Swap - Encargos'!AD58)</f>
        <v>260</v>
      </c>
      <c r="R141" s="4">
        <f>Forward!R141+(-'Swap - Encargos'!I58-'Swap - Encargos'!$M58-'Swap - Encargos'!$L58)+('Swap - Encargos'!AE58)</f>
        <v>233</v>
      </c>
      <c r="S141" s="4">
        <f>Forward!S141+(-'Swap - Encargos'!J58-'Swap - Encargos'!$M58-'Swap - Encargos'!$L58)+('Swap - Encargos'!AF58)</f>
        <v>214</v>
      </c>
      <c r="T141" s="4">
        <f>Forward!T141+(-'Swap - Encargos'!K58-'Swap - Encargos'!$M58-'Swap - Encargos'!$L58)+('Swap - Encargos'!AG58)</f>
        <v>196</v>
      </c>
      <c r="U141" s="4">
        <f>Forward!U141</f>
        <v>0</v>
      </c>
      <c r="V141" s="4"/>
      <c r="W141" s="20">
        <f t="shared" si="0"/>
        <v>256.80555555555554</v>
      </c>
      <c r="X141" s="20">
        <f t="shared" si="1"/>
        <v>175.3467261904762</v>
      </c>
      <c r="Y141" s="23">
        <f t="shared" si="2"/>
        <v>239.16666666666666</v>
      </c>
      <c r="Z141" s="23">
        <f t="shared" si="3"/>
        <v>171.92083333333335</v>
      </c>
      <c r="AA141" s="4">
        <f>IF(MONTH($C141)=1,Forward!AA141,AA140)</f>
        <v>18.850000000000001</v>
      </c>
      <c r="AB141" s="4">
        <f>IF(MONTH($C141)=1,Forward!AB141,AB140)</f>
        <v>44.63</v>
      </c>
      <c r="AC141" s="4">
        <f>IF(MONTH($C141)=1,Forward!AC141,AC140)</f>
        <v>78.77</v>
      </c>
      <c r="AD141" s="4">
        <f>IF(MONTH($C141)=1,Forward!AD141,AD140)</f>
        <v>390</v>
      </c>
      <c r="AE141" s="4">
        <f t="shared" ref="AE141" si="26">AD141*(1-0%)</f>
        <v>390</v>
      </c>
      <c r="AF141" s="8">
        <f t="shared" si="4"/>
        <v>408.85</v>
      </c>
      <c r="AG141" s="14">
        <f t="shared" si="16"/>
        <v>434.63</v>
      </c>
      <c r="AH141" s="8">
        <f t="shared" si="6"/>
        <v>468.77</v>
      </c>
      <c r="AI141" s="25">
        <f t="shared" ref="AI141" si="27">(AE141-W141)</f>
        <v>133.19444444444446</v>
      </c>
      <c r="AJ141" s="9">
        <f t="shared" ref="AJ141" si="28">(AE141-W141)/AE141</f>
        <v>0.34152421652421655</v>
      </c>
      <c r="AK141" s="9">
        <f t="shared" ref="AK141" si="29">IF(AJ141&gt;0,AJ141,0)</f>
        <v>0.34152421652421655</v>
      </c>
      <c r="AL141" s="9">
        <f t="shared" ref="AL141" si="30">IF(AJ141&lt;0,AJ141,0)</f>
        <v>0</v>
      </c>
      <c r="AM141" s="14">
        <f>Forward!AI141</f>
        <v>281</v>
      </c>
      <c r="AN141" s="14">
        <f>Forward!AJ141</f>
        <v>322</v>
      </c>
      <c r="AO141" s="14">
        <f>Forward!AK141</f>
        <v>302</v>
      </c>
      <c r="AP141" s="14">
        <f>Forward!AL141</f>
        <v>269</v>
      </c>
      <c r="AQ141" s="14">
        <f>Forward!AM141</f>
        <v>253</v>
      </c>
      <c r="AR141" s="14"/>
    </row>
    <row r="142" spans="1:44" x14ac:dyDescent="0.3">
      <c r="S142" s="4"/>
      <c r="T142" s="4"/>
      <c r="U142" s="4"/>
      <c r="V142" s="4"/>
      <c r="W142" s="20"/>
      <c r="X142" s="20"/>
      <c r="Y142" s="23"/>
      <c r="Z142" s="23"/>
      <c r="AB142" s="14"/>
      <c r="AC142" s="14"/>
    </row>
    <row r="143" spans="1:44" x14ac:dyDescent="0.3">
      <c r="S143" s="4"/>
      <c r="T143" s="4"/>
      <c r="U143" s="4"/>
      <c r="V143" s="4"/>
      <c r="W143" s="20"/>
      <c r="X143" s="20"/>
      <c r="Y143" s="23"/>
      <c r="Z143" s="23"/>
      <c r="AB143" s="14"/>
      <c r="AC143" s="14"/>
    </row>
    <row r="144" spans="1:44" x14ac:dyDescent="0.3">
      <c r="S144" s="4"/>
      <c r="T144" s="4"/>
      <c r="U144" s="4"/>
      <c r="V144" s="4"/>
      <c r="W144" s="20"/>
      <c r="X144" s="20"/>
      <c r="Y144" s="23"/>
      <c r="Z144" s="23"/>
      <c r="AB144" s="14"/>
      <c r="AC144" s="14"/>
    </row>
    <row r="145" spans="19:29" x14ac:dyDescent="0.3">
      <c r="S145" s="4"/>
      <c r="T145" s="4"/>
      <c r="U145" s="4"/>
      <c r="V145" s="4"/>
      <c r="W145" s="20"/>
      <c r="X145" s="20"/>
      <c r="Y145" s="23"/>
      <c r="Z145" s="23"/>
      <c r="AB145" s="14"/>
      <c r="AC145" s="1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38</vt:i4>
      </vt:variant>
      <vt:variant>
        <vt:lpstr>Intervalos Nomeados</vt:lpstr>
      </vt:variant>
      <vt:variant>
        <vt:i4>3</vt:i4>
      </vt:variant>
    </vt:vector>
  </HeadingPairs>
  <TitlesOfParts>
    <vt:vector size="41" baseType="lpstr">
      <vt:lpstr>Forward</vt:lpstr>
      <vt:lpstr>Atac-I50-SECOeS</vt:lpstr>
      <vt:lpstr>Atac-I50-NE</vt:lpstr>
      <vt:lpstr>Atac-I50-N</vt:lpstr>
      <vt:lpstr>Swap - Encargos</vt:lpstr>
      <vt:lpstr>Atac-I50-N-Nom</vt:lpstr>
      <vt:lpstr>Atac-I50-NE-Nom</vt:lpstr>
      <vt:lpstr>Atac-I50-SECOeS-Nom</vt:lpstr>
      <vt:lpstr>Varej-I50-SECOeS</vt:lpstr>
      <vt:lpstr>Varej-I50-SECOeS-Nom</vt:lpstr>
      <vt:lpstr>Varej-I50-NE</vt:lpstr>
      <vt:lpstr>Varej-I50-NE-Nom</vt:lpstr>
      <vt:lpstr>Varej-I50-N</vt:lpstr>
      <vt:lpstr>Atac-Conv-SECOeS</vt:lpstr>
      <vt:lpstr>Atac-Conv-NE</vt:lpstr>
      <vt:lpstr>Atac-Conv-N</vt:lpstr>
      <vt:lpstr>Atac-Conv-N-Nom</vt:lpstr>
      <vt:lpstr>Atac-Conv-NE-Nom</vt:lpstr>
      <vt:lpstr>Atac-Conv-SECOeS-Nom</vt:lpstr>
      <vt:lpstr>Varej-I50-N-Nom</vt:lpstr>
      <vt:lpstr>Varej-Conv-SECOeS</vt:lpstr>
      <vt:lpstr>Varej-Conv-SECOeS-Nom</vt:lpstr>
      <vt:lpstr>Varej-Conv-NE</vt:lpstr>
      <vt:lpstr>Varej-Conv-NE-Nom</vt:lpstr>
      <vt:lpstr>Varej-Conv-N</vt:lpstr>
      <vt:lpstr>Varej-Conv-N-Nom</vt:lpstr>
      <vt:lpstr>Varej-I50-SECOeS-SemEnc</vt:lpstr>
      <vt:lpstr>Varej-I50-SECOeS-SemEnc-Nom</vt:lpstr>
      <vt:lpstr>Varej-I50-NE-SemEnc</vt:lpstr>
      <vt:lpstr>Varej-I50-NE-SemEnc-Nom</vt:lpstr>
      <vt:lpstr>Varej-I50-N-SemEnc</vt:lpstr>
      <vt:lpstr>Varej-I50-N-SemEnc-Nom</vt:lpstr>
      <vt:lpstr>Varej-Conv-SECOeS-SemEnc</vt:lpstr>
      <vt:lpstr>Varej-Conv-SECOeS-SemEnc-Nom</vt:lpstr>
      <vt:lpstr>Varej-Conv-NE-SemEnc</vt:lpstr>
      <vt:lpstr>Varej-Conv-NE-SemEnc-Nom</vt:lpstr>
      <vt:lpstr>Varej-Conv-N-SemEnc</vt:lpstr>
      <vt:lpstr>Varej-Conv-N-SemEnc-Nom</vt:lpstr>
      <vt:lpstr>'Atac-I50-SECOeS'!Area_de_impressao</vt:lpstr>
      <vt:lpstr>'Atac-I50-SECOeS-Nom'!Area_de_impressao</vt:lpstr>
      <vt:lpstr>Forward!Area_de_impressao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Heron</dc:creator>
  <cp:keywords/>
  <dc:description/>
  <cp:lastModifiedBy>Leonardo Rodrigues</cp:lastModifiedBy>
  <cp:revision/>
  <dcterms:created xsi:type="dcterms:W3CDTF">2015-08-24T21:07:55Z</dcterms:created>
  <dcterms:modified xsi:type="dcterms:W3CDTF">2026-09-22T14:26:05Z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183ae1-726f-4969-b787-1995b26b5e2f_Enabled">
    <vt:lpwstr>True</vt:lpwstr>
  </property>
  <property fmtid="{D5CDD505-2E9C-101B-9397-08002B2CF9AE}" pid="3" name="MSIP_Label_00183ae1-726f-4969-b787-1995b26b5e2f_SiteId">
    <vt:lpwstr>d539d4bf-5610-471a-afc2-1c76685cfefa</vt:lpwstr>
  </property>
  <property fmtid="{D5CDD505-2E9C-101B-9397-08002B2CF9AE}" pid="4" name="MSIP_Label_00183ae1-726f-4969-b787-1995b26b5e2f_Owner">
    <vt:lpwstr>bernardo.castro@enel.com</vt:lpwstr>
  </property>
  <property fmtid="{D5CDD505-2E9C-101B-9397-08002B2CF9AE}" pid="5" name="MSIP_Label_00183ae1-726f-4969-b787-1995b26b5e2f_SetDate">
    <vt:lpwstr>2020-12-01T18:08:58.9833612Z</vt:lpwstr>
  </property>
  <property fmtid="{D5CDD505-2E9C-101B-9397-08002B2CF9AE}" pid="6" name="MSIP_Label_00183ae1-726f-4969-b787-1995b26b5e2f_Name">
    <vt:lpwstr>Internal</vt:lpwstr>
  </property>
  <property fmtid="{D5CDD505-2E9C-101B-9397-08002B2CF9AE}" pid="7" name="MSIP_Label_00183ae1-726f-4969-b787-1995b26b5e2f_Application">
    <vt:lpwstr>Microsoft Azure Information Protection</vt:lpwstr>
  </property>
  <property fmtid="{D5CDD505-2E9C-101B-9397-08002B2CF9AE}" pid="8" name="MSIP_Label_00183ae1-726f-4969-b787-1995b26b5e2f_ActionId">
    <vt:lpwstr>ba477fa1-2a18-4b10-b546-8fce2989d916</vt:lpwstr>
  </property>
  <property fmtid="{D5CDD505-2E9C-101B-9397-08002B2CF9AE}" pid="9" name="MSIP_Label_00183ae1-726f-4969-b787-1995b26b5e2f_Extended_MSFT_Method">
    <vt:lpwstr>Automatic</vt:lpwstr>
  </property>
  <property fmtid="{D5CDD505-2E9C-101B-9397-08002B2CF9AE}" pid="10" name="MSIP_Label_797ad33d-ed35-43c0-b526-22bc83c17deb_Enabled">
    <vt:lpwstr>True</vt:lpwstr>
  </property>
  <property fmtid="{D5CDD505-2E9C-101B-9397-08002B2CF9AE}" pid="11" name="MSIP_Label_797ad33d-ed35-43c0-b526-22bc83c17deb_SiteId">
    <vt:lpwstr>d539d4bf-5610-471a-afc2-1c76685cfefa</vt:lpwstr>
  </property>
  <property fmtid="{D5CDD505-2E9C-101B-9397-08002B2CF9AE}" pid="12" name="MSIP_Label_797ad33d-ed35-43c0-b526-22bc83c17deb_Owner">
    <vt:lpwstr>bernardo.castro@enel.com</vt:lpwstr>
  </property>
  <property fmtid="{D5CDD505-2E9C-101B-9397-08002B2CF9AE}" pid="13" name="MSIP_Label_797ad33d-ed35-43c0-b526-22bc83c17deb_SetDate">
    <vt:lpwstr>2020-12-01T18:08:58.9833612Z</vt:lpwstr>
  </property>
  <property fmtid="{D5CDD505-2E9C-101B-9397-08002B2CF9AE}" pid="14" name="MSIP_Label_797ad33d-ed35-43c0-b526-22bc83c17deb_Name">
    <vt:lpwstr>Not Encrypted</vt:lpwstr>
  </property>
  <property fmtid="{D5CDD505-2E9C-101B-9397-08002B2CF9AE}" pid="15" name="MSIP_Label_797ad33d-ed35-43c0-b526-22bc83c17deb_Application">
    <vt:lpwstr>Microsoft Azure Information Protection</vt:lpwstr>
  </property>
  <property fmtid="{D5CDD505-2E9C-101B-9397-08002B2CF9AE}" pid="16" name="MSIP_Label_797ad33d-ed35-43c0-b526-22bc83c17deb_ActionId">
    <vt:lpwstr>ba477fa1-2a18-4b10-b546-8fce2989d916</vt:lpwstr>
  </property>
  <property fmtid="{D5CDD505-2E9C-101B-9397-08002B2CF9AE}" pid="17" name="MSIP_Label_797ad33d-ed35-43c0-b526-22bc83c17deb_Parent">
    <vt:lpwstr>00183ae1-726f-4969-b787-1995b26b5e2f</vt:lpwstr>
  </property>
  <property fmtid="{D5CDD505-2E9C-101B-9397-08002B2CF9AE}" pid="18" name="MSIP_Label_797ad33d-ed35-43c0-b526-22bc83c17deb_Extended_MSFT_Method">
    <vt:lpwstr>Automatic</vt:lpwstr>
  </property>
  <property fmtid="{D5CDD505-2E9C-101B-9397-08002B2CF9AE}" pid="19" name="Sensitivity">
    <vt:lpwstr>Internal Not Encrypted</vt:lpwstr>
  </property>
</Properties>
</file>